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lmria\OneDrive\Documentos\SECRETARIA DE EDUCACION\Licitación Publica\LP 1747 - Rep. de Francia\PUBLICACION\"/>
    </mc:Choice>
  </mc:AlternateContent>
  <xr:revisionPtr revIDLastSave="0" documentId="8_{76C600EB-0AEA-4763-A7E6-EEC746484E52}" xr6:coauthVersionLast="47" xr6:coauthVersionMax="47" xr10:uidLastSave="{00000000-0000-0000-0000-000000000000}"/>
  <bookViews>
    <workbookView xWindow="-120" yWindow="-120" windowWidth="20730" windowHeight="11040" xr2:uid="{34F2FD9C-5C0E-46A2-8DF7-64361819B172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1'!$E:$E</definedName>
    <definedName name="__Pa2">'[21]Paral. 2'!$E:$E</definedName>
    <definedName name="__Pa3">'[21]Paral. 3'!$E:$E</definedName>
    <definedName name="__Pa4">[21]Paral.4!$E:$E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OFICIAL'!$I$11:$I$792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1'!$E:$E</definedName>
    <definedName name="_Pa2">'[21]Paral. 2'!$E:$E</definedName>
    <definedName name="_Pa3">'[21]Paral. 3'!$E:$E</definedName>
    <definedName name="_Pa4">[21]Paral.4!$E:$E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Petróleo'!$E:$E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>[27]!absc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#N/A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[40]CONTRATO!$E$18</definedName>
    <definedName name="AuxCom">'[11]DATOS CONTRATO'!$I$16</definedName>
    <definedName name="auxcomisariato">[40]CONTRATO!$I$16</definedName>
    <definedName name="AuxDot">'[11]DATOS CONTRATO'!$I$17</definedName>
    <definedName name="auxdotacion">[40]CONTRATO!$I$17</definedName>
    <definedName name="AuxHab">'[11]DATOS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Tapones'!$E:$E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'[11]DATOS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[56]BITACORA!$E:$E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'[4]7422CW00'!#REF!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'[21]Cambio de Valv.'!$E:$E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'[28]Reservas de Petróleo'!$A$2,'[28]Reservas de Petróleo'!$A$1,'[28]Reservas de Petróleo'!$D$4,'[28]Reservas de Petróleo'!$F:$F</definedName>
    <definedName name="DESCUNMI">#REF!</definedName>
    <definedName name="DEST_ART">[45]steel!#REF!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[73]Tablas!$B:$B</definedName>
    <definedName name="FechaInicio">[40]CONTRATO!$E$10</definedName>
    <definedName name="FechaTermina">[40]CONTRATO!$E$11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'[4]7422CW00'!#REF!</definedName>
    <definedName name="FORM_C3">[75]Hoja1!$A$33:$N$51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Hidr.'!$E:$E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[78]TABLAS!$A:$A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Petróleo'!$D:$D</definedName>
    <definedName name="Inicio">[36]BASES!$E$26</definedName>
    <definedName name="INPU">#REF!</definedName>
    <definedName name="INPUT">'[4]7422CW00'!#REF!</definedName>
    <definedName name="INSU">[79]INSUMOS!$A:$E</definedName>
    <definedName name="Insumos_auxiliares">[80]Insumos!#REF!</definedName>
    <definedName name="Insumos_basicos">#REF!</definedName>
    <definedName name="Int">#REF!</definedName>
    <definedName name="InTap">[21]Interc.tapones!$E:$E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'[21]Interc.válv.'!$E:$E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[27]!absc</definedName>
    <definedName name="LOCA1">#N/A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'[38]Res-Accide-10'!#REF!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'[40]LIQUIDA-NOMINA'!$H$3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Petróleo'!$G:$G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[56]Tablas!$A:$A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'[94]Hoja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[56]Tablas!$C:$C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Petróleo'!$H:$H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'[4]7422CW00'!#REF!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[40]CONTRATO!$I$9</definedName>
    <definedName name="smlv2001">[40]CONTRATO!$H$9</definedName>
    <definedName name="SMML">'[64]ASPECTOS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OFICIAL'!$K$805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OFICIAL'!$K$805</definedName>
    <definedName name="solver_pre" localSheetId="0" hidden="1">0.000001</definedName>
    <definedName name="solver_rel1" localSheetId="0" hidden="1">2</definedName>
    <definedName name="solver_rhs1" localSheetId="0" hidden="1">'PRESUPUESTO OFICIAL'!#REF!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'[100]PxQ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[56]Tablas!$H:$H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[22]!absc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[56]Tablas!$B:$B</definedName>
    <definedName name="TABLA">#REF!</definedName>
    <definedName name="tabla1">[101]Hoja3!$B$4:$F$28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'[11]NOMINA-1'!$E$37</definedName>
    <definedName name="TotAuxAlimentacion">'[40]NOMINA 1'!$E$38</definedName>
    <definedName name="TotAuxCom">'[11]NOMINA-1'!$E$39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'[11]NOMINA-1'!$E$41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'[11]NOMINA-1'!$N$39</definedName>
    <definedName name="TotPrimConvencional">'[40]NOMINA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[21]Varios.!$E:$E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III'!$G:$I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37" i="1" l="1"/>
  <c r="K836" i="1"/>
  <c r="K835" i="1"/>
  <c r="J835" i="1"/>
  <c r="J834" i="1"/>
  <c r="K834" i="1" s="1"/>
  <c r="K833" i="1"/>
  <c r="K838" i="1" s="1"/>
  <c r="J833" i="1"/>
  <c r="K830" i="1"/>
  <c r="K829" i="1"/>
  <c r="K828" i="1"/>
  <c r="K831" i="1" s="1"/>
  <c r="K827" i="1"/>
  <c r="K826" i="1"/>
  <c r="K823" i="1"/>
  <c r="K822" i="1"/>
  <c r="K821" i="1"/>
  <c r="K820" i="1"/>
  <c r="K819" i="1"/>
  <c r="K818" i="1"/>
  <c r="K817" i="1"/>
  <c r="K816" i="1"/>
  <c r="K815" i="1"/>
  <c r="J814" i="1"/>
  <c r="K814" i="1" s="1"/>
  <c r="J813" i="1"/>
  <c r="K813" i="1" s="1"/>
  <c r="K812" i="1"/>
  <c r="K796" i="1"/>
  <c r="K795" i="1"/>
  <c r="K797" i="1" s="1"/>
  <c r="K791" i="1"/>
  <c r="K792" i="1" s="1"/>
  <c r="K790" i="1"/>
  <c r="K789" i="1"/>
  <c r="K788" i="1"/>
  <c r="C788" i="1"/>
  <c r="C789" i="1" s="1"/>
  <c r="C790" i="1" s="1"/>
  <c r="C791" i="1" s="1"/>
  <c r="K785" i="1"/>
  <c r="K784" i="1"/>
  <c r="K783" i="1"/>
  <c r="C783" i="1"/>
  <c r="C784" i="1" s="1"/>
  <c r="K779" i="1"/>
  <c r="K778" i="1"/>
  <c r="K777" i="1"/>
  <c r="K780" i="1" s="1"/>
  <c r="K776" i="1"/>
  <c r="K775" i="1"/>
  <c r="K774" i="1"/>
  <c r="K773" i="1"/>
  <c r="K769" i="1"/>
  <c r="K768" i="1"/>
  <c r="K767" i="1"/>
  <c r="K766" i="1"/>
  <c r="K765" i="1"/>
  <c r="K764" i="1"/>
  <c r="K763" i="1"/>
  <c r="K762" i="1"/>
  <c r="K761" i="1"/>
  <c r="C761" i="1"/>
  <c r="C762" i="1" s="1"/>
  <c r="C763" i="1" s="1"/>
  <c r="C764" i="1" s="1"/>
  <c r="C765" i="1" s="1"/>
  <c r="C766" i="1" s="1"/>
  <c r="C767" i="1" s="1"/>
  <c r="C768" i="1" s="1"/>
  <c r="C769" i="1" s="1"/>
  <c r="K760" i="1"/>
  <c r="K759" i="1"/>
  <c r="K758" i="1"/>
  <c r="K757" i="1"/>
  <c r="C757" i="1"/>
  <c r="C758" i="1" s="1"/>
  <c r="C759" i="1" s="1"/>
  <c r="C760" i="1" s="1"/>
  <c r="K753" i="1"/>
  <c r="K752" i="1"/>
  <c r="K750" i="1"/>
  <c r="K749" i="1"/>
  <c r="K748" i="1"/>
  <c r="K747" i="1"/>
  <c r="K746" i="1"/>
  <c r="K745" i="1"/>
  <c r="K744" i="1"/>
  <c r="K743" i="1"/>
  <c r="K741" i="1"/>
  <c r="K740" i="1"/>
  <c r="K739" i="1"/>
  <c r="K738" i="1"/>
  <c r="K737" i="1"/>
  <c r="K736" i="1"/>
  <c r="K754" i="1" s="1"/>
  <c r="K735" i="1"/>
  <c r="K734" i="1"/>
  <c r="K729" i="1"/>
  <c r="K728" i="1"/>
  <c r="K727" i="1"/>
  <c r="K726" i="1"/>
  <c r="K724" i="1"/>
  <c r="K723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C710" i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3" i="1" s="1"/>
  <c r="C724" i="1" s="1"/>
  <c r="C726" i="1" s="1"/>
  <c r="C727" i="1" s="1"/>
  <c r="C728" i="1" s="1"/>
  <c r="C729" i="1" s="1"/>
  <c r="K709" i="1"/>
  <c r="K708" i="1"/>
  <c r="K707" i="1"/>
  <c r="K706" i="1"/>
  <c r="C706" i="1"/>
  <c r="C707" i="1" s="1"/>
  <c r="C708" i="1" s="1"/>
  <c r="C709" i="1" s="1"/>
  <c r="K705" i="1"/>
  <c r="C705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C681" i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K677" i="1"/>
  <c r="K676" i="1"/>
  <c r="K675" i="1"/>
  <c r="K674" i="1"/>
  <c r="K673" i="1"/>
  <c r="K672" i="1"/>
  <c r="K671" i="1"/>
  <c r="K670" i="1"/>
  <c r="K669" i="1"/>
  <c r="C669" i="1"/>
  <c r="C670" i="1" s="1"/>
  <c r="C671" i="1" s="1"/>
  <c r="C672" i="1" s="1"/>
  <c r="C673" i="1" s="1"/>
  <c r="C674" i="1" s="1"/>
  <c r="C675" i="1" s="1"/>
  <c r="C676" i="1" s="1"/>
  <c r="C677" i="1" s="1"/>
  <c r="K668" i="1"/>
  <c r="C668" i="1"/>
  <c r="K664" i="1"/>
  <c r="K663" i="1"/>
  <c r="K662" i="1"/>
  <c r="C662" i="1"/>
  <c r="C663" i="1" s="1"/>
  <c r="C664" i="1" s="1"/>
  <c r="K661" i="1"/>
  <c r="K665" i="1" s="1"/>
  <c r="C661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C621" i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49" i="1"/>
  <c r="K548" i="1"/>
  <c r="K547" i="1"/>
  <c r="K546" i="1"/>
  <c r="K545" i="1"/>
  <c r="K544" i="1"/>
  <c r="K543" i="1"/>
  <c r="K542" i="1"/>
  <c r="K541" i="1"/>
  <c r="K540" i="1"/>
  <c r="K539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C402" i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K401" i="1"/>
  <c r="C401" i="1"/>
  <c r="K400" i="1"/>
  <c r="C400" i="1"/>
  <c r="K399" i="1"/>
  <c r="C399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618" i="1" s="1"/>
  <c r="K328" i="1"/>
  <c r="K327" i="1"/>
  <c r="K326" i="1"/>
  <c r="K322" i="1"/>
  <c r="K321" i="1"/>
  <c r="K320" i="1"/>
  <c r="K318" i="1"/>
  <c r="K317" i="1"/>
  <c r="K316" i="1"/>
  <c r="K315" i="1"/>
  <c r="K314" i="1"/>
  <c r="K313" i="1"/>
  <c r="K312" i="1"/>
  <c r="K311" i="1"/>
  <c r="K310" i="1"/>
  <c r="K309" i="1"/>
  <c r="K307" i="1"/>
  <c r="K306" i="1"/>
  <c r="K305" i="1"/>
  <c r="K304" i="1"/>
  <c r="K303" i="1"/>
  <c r="K302" i="1"/>
  <c r="K301" i="1"/>
  <c r="K300" i="1"/>
  <c r="K298" i="1"/>
  <c r="K297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2" i="1"/>
  <c r="K281" i="1"/>
  <c r="K280" i="1"/>
  <c r="K279" i="1"/>
  <c r="K278" i="1"/>
  <c r="K277" i="1"/>
  <c r="K276" i="1"/>
  <c r="K275" i="1"/>
  <c r="K274" i="1"/>
  <c r="K273" i="1"/>
  <c r="K272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4" i="1"/>
  <c r="K253" i="1"/>
  <c r="K252" i="1"/>
  <c r="K251" i="1"/>
  <c r="K250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8" i="1"/>
  <c r="K207" i="1"/>
  <c r="K206" i="1"/>
  <c r="K205" i="1"/>
  <c r="K204" i="1"/>
  <c r="K203" i="1"/>
  <c r="K202" i="1"/>
  <c r="K201" i="1"/>
  <c r="K200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0" i="1"/>
  <c r="K119" i="1"/>
  <c r="K118" i="1"/>
  <c r="K117" i="1"/>
  <c r="K116" i="1"/>
  <c r="K115" i="1"/>
  <c r="K114" i="1"/>
  <c r="K113" i="1"/>
  <c r="K111" i="1"/>
  <c r="K110" i="1"/>
  <c r="K109" i="1"/>
  <c r="K108" i="1"/>
  <c r="K107" i="1"/>
  <c r="K106" i="1"/>
  <c r="K101" i="1"/>
  <c r="K102" i="1" s="1"/>
  <c r="K100" i="1"/>
  <c r="K99" i="1"/>
  <c r="K98" i="1"/>
  <c r="K97" i="1"/>
  <c r="K96" i="1"/>
  <c r="K95" i="1"/>
  <c r="K91" i="1"/>
  <c r="K90" i="1"/>
  <c r="K89" i="1"/>
  <c r="K88" i="1"/>
  <c r="K87" i="1"/>
  <c r="K86" i="1"/>
  <c r="K85" i="1"/>
  <c r="K84" i="1"/>
  <c r="K83" i="1"/>
  <c r="K92" i="1" s="1"/>
  <c r="K82" i="1"/>
  <c r="K81" i="1"/>
  <c r="K80" i="1"/>
  <c r="K79" i="1"/>
  <c r="K78" i="1"/>
  <c r="K77" i="1"/>
  <c r="K73" i="1"/>
  <c r="K74" i="1" s="1"/>
  <c r="K72" i="1"/>
  <c r="K71" i="1"/>
  <c r="K70" i="1"/>
  <c r="C70" i="1"/>
  <c r="C71" i="1" s="1"/>
  <c r="C72" i="1" s="1"/>
  <c r="C73" i="1" s="1"/>
  <c r="K66" i="1"/>
  <c r="K65" i="1"/>
  <c r="K64" i="1"/>
  <c r="K63" i="1"/>
  <c r="K62" i="1"/>
  <c r="K61" i="1"/>
  <c r="K60" i="1"/>
  <c r="K59" i="1"/>
  <c r="K67" i="1" s="1"/>
  <c r="K55" i="1"/>
  <c r="K54" i="1"/>
  <c r="K53" i="1"/>
  <c r="K52" i="1"/>
  <c r="K51" i="1"/>
  <c r="K50" i="1"/>
  <c r="K49" i="1"/>
  <c r="K48" i="1"/>
  <c r="K44" i="1"/>
  <c r="K43" i="1"/>
  <c r="K42" i="1"/>
  <c r="K41" i="1"/>
  <c r="K40" i="1"/>
  <c r="K39" i="1"/>
  <c r="K45" i="1" s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824" i="1" l="1"/>
  <c r="K839" i="1" s="1"/>
  <c r="K841" i="1" s="1"/>
  <c r="K323" i="1"/>
  <c r="K56" i="1"/>
  <c r="K798" i="1" s="1"/>
  <c r="K800" i="1" s="1"/>
  <c r="K658" i="1"/>
  <c r="K730" i="1"/>
  <c r="K770" i="1"/>
  <c r="K702" i="1"/>
  <c r="K36" i="1"/>
  <c r="K678" i="1"/>
  <c r="K849" i="1" l="1"/>
</calcChain>
</file>

<file path=xl/sharedStrings.xml><?xml version="1.0" encoding="utf-8"?>
<sst xmlns="http://schemas.openxmlformats.org/spreadsheetml/2006/main" count="1596" uniqueCount="751">
  <si>
    <t xml:space="preserve">Formulario 1 - Propuesta económica  - Licitación de obra pública de infraestructura social </t>
  </si>
  <si>
    <t>Código</t>
  </si>
  <si>
    <t>CCE-EICP-FM-116</t>
  </si>
  <si>
    <t>Versión</t>
  </si>
  <si>
    <t>PRESUPUESTO OFICIAL</t>
  </si>
  <si>
    <t>I.  PRESUPUESTO OBRAS</t>
  </si>
  <si>
    <t>OBJETO:  EJECUTAR POR EL SISTEMA DE PRECIOS UNITARIOS FIJOS, SIN FORMULA DE REAJUSTE EL AJUSTE DE DISEÑOS Y LA CONSTRUCCIÓN DE OBRAS PARA LA  INSTITUCIÓN EDUCATIVA TÉCNICA DE COMERCIO SANTA CECILIA - SEDE REPÚBLICA DE FRANCIA DE SANTIAGO DE CALI   DE LA COMUNA 03</t>
  </si>
  <si>
    <t>El proyecto comprende el reajuste de los diseños tecnicos existentes y las obras de cimentacion, estructuras de concreto, mamposteria, redes hidrosanitarias, redes electricas, cubiertas, acabados y obras exteriores.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</si>
  <si>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</si>
  <si>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</si>
  <si>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</si>
  <si>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</si>
  <si>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</si>
  <si>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</si>
  <si>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</si>
  <si>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</si>
  <si>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</si>
  <si>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</si>
  <si>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</t>
  </si>
  <si>
    <t>PRELIMINARES</t>
  </si>
  <si>
    <t>LOCALIZACION-REPLANTEO CERRAMIENTO-VARIO</t>
  </si>
  <si>
    <t>M</t>
  </si>
  <si>
    <t>CERRAMIENTO LAMINA GALVANIZADA</t>
  </si>
  <si>
    <t>M2</t>
  </si>
  <si>
    <t>CINTA SEGURIDAD PREVENTIVA A=8CM-250MTS.</t>
  </si>
  <si>
    <t>UND</t>
  </si>
  <si>
    <t>DEMOLICION EDIFICACION EXISTENTE</t>
  </si>
  <si>
    <t>DEMOLICION ANDEN E=0.10</t>
  </si>
  <si>
    <t>DEMOLICION PLACA CONCRETO E=12.1 A 17.5 CM.</t>
  </si>
  <si>
    <t>DEMOLICIÓN LOSA MACIZA C. E&lt;=20CMS</t>
  </si>
  <si>
    <t>DEMOLICION CIMIENTO CONCRETO</t>
  </si>
  <si>
    <t>M3</t>
  </si>
  <si>
    <t>DEMOLICION VIGA AMARRE MURO</t>
  </si>
  <si>
    <t>DEMOLICION MURO LAD. SOGA</t>
  </si>
  <si>
    <t>DESMONTE MALLA ESLABONADA H=2.0 MT</t>
  </si>
  <si>
    <t>DESMONTE CUBIERTA ASBESTO CEMENTO CON DISPOSICION FINAL</t>
  </si>
  <si>
    <t>DESMONTE ESTRUCTURA METALICA</t>
  </si>
  <si>
    <t>DESMONTE REJA METALICA</t>
  </si>
  <si>
    <t>DESMONTE VENTANA EXISTENTE</t>
  </si>
  <si>
    <t>DESMONTE MARCO + NAVE SENCILLA</t>
  </si>
  <si>
    <t>DESMONTE  NAVE METALICA EXISTENTE</t>
  </si>
  <si>
    <t>DESMONTE APARATO SANITARIO</t>
  </si>
  <si>
    <t>CORTE ARBOL H&gt;3.0M. - INCL.RAICES</t>
  </si>
  <si>
    <t>DESMONTE CANALES - BAJANTES</t>
  </si>
  <si>
    <t>RETIRO DE SALDOS EN SITIO</t>
  </si>
  <si>
    <t>RETIRO ESCOMBROS MANUAL-VOLQUETA. INCLUYE
DISPOSICiÓN EN BOTADERO OFICIAL (DECRETO 0291 de 2005)</t>
  </si>
  <si>
    <t>Subtotal</t>
  </si>
  <si>
    <t>2</t>
  </si>
  <si>
    <t>MOVIMIENTOS TIERRA</t>
  </si>
  <si>
    <t>DESCAPOTE MAQUINA</t>
  </si>
  <si>
    <t>EXCAVACION TIERRA A MANO</t>
  </si>
  <si>
    <t>RELLENO ROCA MUERTA COMPAC-CILINDRO</t>
  </si>
  <si>
    <t>GEOTEXTIL NO TEJIDO</t>
  </si>
  <si>
    <t>PERFORACION PILOTES MANUAL DIAMETRO 60 CMS</t>
  </si>
  <si>
    <t>ML</t>
  </si>
  <si>
    <t>PERFORACION PILOTES MANUAL DIAMETRO 100 CMS</t>
  </si>
  <si>
    <t>3</t>
  </si>
  <si>
    <t>CIMENTACION</t>
  </si>
  <si>
    <t>PILOTE CONCRETO REFORZADO</t>
  </si>
  <si>
    <t>DESCABECE DE PILOTES
(Analizado para un pilote de diametro exterior = 1 m)</t>
  </si>
  <si>
    <t>SOLADO ESPESOR E=0.05M 3000 PSI 210 MPA</t>
  </si>
  <si>
    <t>IMPERM.ALQUITRAN LIQUIDO</t>
  </si>
  <si>
    <t>CABEZAL-CAJAS ALCANTARILLADO 2500 PSI</t>
  </si>
  <si>
    <t>VIGA CIMIENTO ENLACE H=41-50CM 3100 PSI</t>
  </si>
  <si>
    <t>ZAPATA CONCRETO 3000 PSI INC. FORMALETA</t>
  </si>
  <si>
    <t>ACERO REFUERZO FLEJADO 60000 PSI 420Mpa</t>
  </si>
  <si>
    <t>KG</t>
  </si>
  <si>
    <t>4</t>
  </si>
  <si>
    <t>ESTRUCTURA DE CONCRETO</t>
  </si>
  <si>
    <t>CONTRAPISO CONCRETO E=10CM 2.500Psi</t>
  </si>
  <si>
    <t>COLUMNA CONCRETO 3000 PSI</t>
  </si>
  <si>
    <t>VIGA CONCRETO AMARRE LOSA 3000 PSI</t>
  </si>
  <si>
    <t>LOSA CONCRETO STEEL DECK 2" E=10.0-11.0C</t>
  </si>
  <si>
    <t>LOSA CONCRETO MACIZA E=20CM</t>
  </si>
  <si>
    <t>VIGA CONCRETO AEREA 3000 PSI</t>
  </si>
  <si>
    <t>ICOPOR JUNTA CONSTRUCCION E=2CM</t>
  </si>
  <si>
    <t>5</t>
  </si>
  <si>
    <t>ESTRUCTURA METALICA ENTREPISOS</t>
  </si>
  <si>
    <t>ESTRUCTURA METALICA PERFIL IPE</t>
  </si>
  <si>
    <t>LAMINA METALDECK 3" CAL.20 COLABORANTE"</t>
  </si>
  <si>
    <t>PLATINA LAMINA 300X300X12 MM (INLCUYE PERFORACIONES)</t>
  </si>
  <si>
    <t>ANCLAJE HIERRO ,3/8"-PERFORACION  ,1/2" 10-15C</t>
  </si>
  <si>
    <t>PUNTO</t>
  </si>
  <si>
    <t>6</t>
  </si>
  <si>
    <t>MAMPOSTERIA Y DIVISIONES LIVIANAS</t>
  </si>
  <si>
    <t>MURO LADRILLO SOGA LIMPIO</t>
  </si>
  <si>
    <t>MURO LADRILLO SOGA LIMPIO 1C</t>
  </si>
  <si>
    <t>CONCRETO MURO-DOVELAS 3100PSI-420MPA</t>
  </si>
  <si>
    <t>PROTECCION FACHADAS</t>
  </si>
  <si>
    <t>VIGA CONCR.AMARRE MURO 10-12x20CM</t>
  </si>
  <si>
    <t>REPELLO MURO 1:4</t>
  </si>
  <si>
    <t>SELLANTE ELASTOMERICO-POLIURETANO</t>
  </si>
  <si>
    <t>MURO CALADO GRESS</t>
  </si>
  <si>
    <t>MESON GRANO MARMOL</t>
  </si>
  <si>
    <t>MESON QUARTZTONE+FALDON+SALPIC 12MM</t>
  </si>
  <si>
    <t>ALFAJÍA PREFABRICADA EN CONCRETO DOBLE F´C = 3000 PSI MINIMO, DIMENSIONES 0.22 X 0.06X 0.50M</t>
  </si>
  <si>
    <t xml:space="preserve">ALFAJÍA EN CONCRETO SENCILLA F´C = 3000 PSI, DIMENSIONES 0.18 X 0.06 M X 1.00 </t>
  </si>
  <si>
    <t xml:space="preserve">GÁRGOLA PREFABRICADA 0,17x0,60x0,12 CM PARA DESAGÜE DE LOSAS EN CONCRETO </t>
  </si>
  <si>
    <t>LAVATRAPERO ENCHAPADO 40X40CM</t>
  </si>
  <si>
    <t>7</t>
  </si>
  <si>
    <t xml:space="preserve">CUBIERTA, ESTRUCTURA METALICA DE SOPORTE, CIELOS Y CANALES </t>
  </si>
  <si>
    <t>ESTRUCTURA METALICA</t>
  </si>
  <si>
    <t>BAJANTE LAMINA GALVANIZADA</t>
  </si>
  <si>
    <t>TEJA UPVC E=2,5MM</t>
  </si>
  <si>
    <t>PERGOLA EN ESTRUCTURA METÁLICA EN TUBERIA GALVANIZADA DE 2"X5" E: 2.5 MM ANCLADA A MUROS CON PLATINA 3/16" ACABADO CON PINTURA ANTICORROSIVA + PINTURA TIPO ESMALTE COLOCAR NEGRO MATE. ÁREA 9.4 M2 (2.45 M X 3.85)  6,8 Kg/ml</t>
  </si>
  <si>
    <t>CANAL LAMINA GALVANIZADA CAL.22</t>
  </si>
  <si>
    <t>SOLAPA LAMINA ALUMINIO NATURAL 7MM.</t>
  </si>
  <si>
    <t>CIELO FALSO PANEL YESO 12.7MM S.JUNTA+VINILO RH</t>
  </si>
  <si>
    <t>8</t>
  </si>
  <si>
    <t>INSTALACIONES ELECTRICAS</t>
  </si>
  <si>
    <t>PRELIMINARES ELECTRICOS</t>
  </si>
  <si>
    <t>DESCONEXION DE SUBESTACION</t>
  </si>
  <si>
    <t>DESMONTE CONJUNTO PRIMARIO SENCILLO</t>
  </si>
  <si>
    <t>RETIRO DE TRANSFORMADOR EN MT</t>
  </si>
  <si>
    <t>RETIRO TABLEROS</t>
  </si>
  <si>
    <t>RETIRO DE CABLE AGRUPADO # 1/0 A # 4/0 (1 A 5 LINEAS)</t>
  </si>
  <si>
    <t>DESCONEXION DE CONTADOR DE ENERGIA</t>
  </si>
  <si>
    <t>ELEMENTOS DE MEDICION DE ENERGIA</t>
  </si>
  <si>
    <t>INSTALACION CONTADOR DE ENERGIA</t>
  </si>
  <si>
    <t>MEDIDOR  DE  ENERGIA  INDIRECTA  13,2  KV  BIDIRECIONAL  CLASE  0,5  /
Mulltifuncional.  (Conexión  a  transformadores  de  medida)  -  Energías  Activa  y Reactiva (importada/exportada)-- AVALADO POR EMCALI</t>
  </si>
  <si>
    <t>REVISION, CALIBRACION, INSTALACION Y SELLADO MEDIDOR DE ENERGIA CLASE 0,5, POR PARTE DE EMCALI</t>
  </si>
  <si>
    <t>BLOQUE PRUEBA AVALADO POR EMCALI</t>
  </si>
  <si>
    <t>SUMINISTRO E INSTALACION TRANSFORMADOR DE CORRIENTE (TC´S) – EN MEDIA TENSION 2,5 -5 /5A /13,2 KVA – CLASE 0,5S, LTH &gt; 1,1292 KA -  USO EXTERIOR</t>
  </si>
  <si>
    <t>SUMINISTRO E INSTALACION TRANSFORMADOR DE POTENCIA (TP’S) – EN MEDIA TENSION 13200/120V – CLASE 0,5,  USO EXTERIOR</t>
  </si>
  <si>
    <t>ELEM. CONEXION INSTALACION MEDIDA 13.2KV</t>
  </si>
  <si>
    <t>CABLE DE CONTROL 7X12</t>
  </si>
  <si>
    <t>ACOMETIDAS Y CABLEADO GENERAL</t>
  </si>
  <si>
    <t>ALIMENTADOR 3F(4# 6+1# 8) 2" EMT" CABLE HF FR LS CT</t>
  </si>
  <si>
    <t>ALIMENTADOR 2F (3# 8+1#10) 1" EMT" CABLE HF FR LS CT</t>
  </si>
  <si>
    <t>ALIMENTADOR 2F (3#10 + 1#12) ,1" EMT" CABLE HF FR LS CT</t>
  </si>
  <si>
    <t>ALIMENTADOR 1F (3#12) ,3/4" EMT" CABLE HF FR LS CT</t>
  </si>
  <si>
    <t>CABLEADO DE COBRE AGRUPADO 3#12 HF FR LS CT CT POR TUBERÍA, CANALETA O BANDEJA EXISTENTE</t>
  </si>
  <si>
    <t>CABLE ENCAUCHETADO HF FR LS CT # 4*10 AWG</t>
  </si>
  <si>
    <t>ALIMENTADOR 2F (3#10) ,3/4" EMT" CABLE HF FR LS CT</t>
  </si>
  <si>
    <t xml:space="preserve">CABLE COBRE HF FR LS CT # 12 </t>
  </si>
  <si>
    <t>INSTALACION DE ACOMETIDA DOMICILIARIA</t>
  </si>
  <si>
    <t>CABLE ANTIFRAUDE TRIFÁSICO TREBOL CU XLPE 3×2 + 4 AWG 600V</t>
  </si>
  <si>
    <t>CABLEADO DE COBRE AGRUPADO  4#2 + 1#6 HF FR LS CT POR TUBERÍA, CANALETA O BANDEJA EXISTENTE</t>
  </si>
  <si>
    <t>CABLEADO DE COBRE AGRUPADO  4#4 + 1#8 HF FR LS CT POR TUBERÍA, CANALETA O BANDEJA EXISTENTE</t>
  </si>
  <si>
    <t>CABLEADO DE COBRE AGRUPADO  4#6 + 1#8 HF FR LS CT POR TUBERÍA, CANALETA O BANDEJA EXISTENTE</t>
  </si>
  <si>
    <t>CABLEADO DE COBRE AGRUPADO  4#8 + 1#10 HF FR LS CT POR TUBERÍA, CANALETA O BANDEJA EXISTENTE</t>
  </si>
  <si>
    <t>CABLEADO DE COBRE AGRUPADO 3#8 + 1 #10 HF FR LS CT POR TUBERÍA, CANALETA O BANDEJA EXISTENTE</t>
  </si>
  <si>
    <t>CABLEADO DE COBRE AGRUPADO 3#10 HF FR LS CT POR TUBERÍA, CANALETA O BANDEJA EXISTENTE</t>
  </si>
  <si>
    <t>CABLE ENCAUCHETADO HF FR LS CT # 3*10 AWG</t>
  </si>
  <si>
    <t>CABLE COBRE HF FR LS CT # # 300 MCM</t>
  </si>
  <si>
    <t>CABLE COBRE DESNUDO #2/0</t>
  </si>
  <si>
    <t>CABLE COBRE XLPE #1/0 15 KV</t>
  </si>
  <si>
    <t>CANALIZACIONES, TUBERIA Y  DUCTERIA</t>
  </si>
  <si>
    <t>TUBERIA EMT 3/4"</t>
  </si>
  <si>
    <t>CURVA EMT 3/4"</t>
  </si>
  <si>
    <t>CONDULETA TIPO LB 3/4"</t>
  </si>
  <si>
    <t>TUBERIA EMT 1"</t>
  </si>
  <si>
    <t>CURVA EMT 1"</t>
  </si>
  <si>
    <t>CONDULETA DE 1 "</t>
  </si>
  <si>
    <t>TUBERIA EMT 2"</t>
  </si>
  <si>
    <t>CONDULETA TIPO LB 2"</t>
  </si>
  <si>
    <t>CURVA EMT 2"</t>
  </si>
  <si>
    <t>CANALETA METALICA C/DIV 12x5x240 CMS</t>
  </si>
  <si>
    <t>TROQUEL PARA TOMACORRIENTE DOBLE</t>
  </si>
  <si>
    <t>CAJA RAWELT CUADRADA DE ALUMINIO 2400 (4x4) - 3/4" CON TAPA</t>
  </si>
  <si>
    <t>CAJA RAWELT RECTANGULAR DE ALUMINIO 5800 (2x4) - 3/4" CON TAPA</t>
  </si>
  <si>
    <t>CAJA RAWELT CUADRADA DE ALUMINIO 2400 (4x4) - 1" CON TAPA</t>
  </si>
  <si>
    <t>CAJA METALICA DE PASO 20 X 20 X 15 CM CON TAPA</t>
  </si>
  <si>
    <t>CORAZA LIQUID TIGHT TIPO AMERICANO 1”</t>
  </si>
  <si>
    <t>CONECTOR RECTO PARA CORAZA AMERICA 1”</t>
  </si>
  <si>
    <t>CORAZA LIQUID TIGHT TIPO AMERICANO 2”</t>
  </si>
  <si>
    <t>CONECTOR RECTO PARA CORAZA AMERICA 2”</t>
  </si>
  <si>
    <t>TUBERIA IMC 2" GALV.</t>
  </si>
  <si>
    <t>CAPACETE GALV 2"</t>
  </si>
  <si>
    <t>TUBO PVC 1"</t>
  </si>
  <si>
    <t>CURVA PVC 1"</t>
  </si>
  <si>
    <t>TUBO PVC 2"</t>
  </si>
  <si>
    <t xml:space="preserve">CURVA PVC 2"  </t>
  </si>
  <si>
    <t>TUBO PVC 4"</t>
  </si>
  <si>
    <t xml:space="preserve">CURVA PVC 4"  </t>
  </si>
  <si>
    <t>CAMARA ELECTRICA EN CONCRETO CON TAPA TIPO AP 0,4 X 0,4 X 0,75CM  - NORMA EMCALI</t>
  </si>
  <si>
    <t>CAMARA ELECTRICA EN CONCRETO CON TAPA TIPO BT 0,6 X 0,6 X 1 - NORMA EMCALI</t>
  </si>
  <si>
    <t>CAMARA ELECTRICA EN CONCRETO CON TAPA TIPO INSPECCION 0,8 X 1 X 1,4 M  - NORMA EMCALI</t>
  </si>
  <si>
    <t xml:space="preserve">PERFORACIÓN DIRIGIDA CON TOPO MISIL - BALA DE 5" </t>
  </si>
  <si>
    <t>SUMINISTRO E INSTALACION BANDEJA PORTACABLE CERRADA 7,5X20X100CM CON DIVISION Y TAPA, COLOR BLANCO, INCLUYE SOPORTE EN VARILLA ROSCADA-RIEL CHANEL Y/O PIE DE AMIGO</t>
  </si>
  <si>
    <t>TABLEROS Y BREAKER</t>
  </si>
  <si>
    <t xml:space="preserve"> </t>
  </si>
  <si>
    <t>BREAKER 1F DESDE 15 HASTA 60 AMP</t>
  </si>
  <si>
    <t>BREAKER 2F DESDE 15 HASTA 60 AMP</t>
  </si>
  <si>
    <t>BREAKER 3F DESDE 15 HASTA 50 AMP</t>
  </si>
  <si>
    <t>TABLERO 2F 8 CTOS CON PUERTA</t>
  </si>
  <si>
    <t>TABLERO 2F 12 CTOS TQCP</t>
  </si>
  <si>
    <t>TABLERO 3F 12 CTOS CON PUERTA Y ESPACIO PARA TOTALIZADOR</t>
  </si>
  <si>
    <t>TABLERO 3F 18 CTOS CON PUERTA Y ESPACIO PARA TOTALIZADOR</t>
  </si>
  <si>
    <t>TABLERO 3F 24 CTOS CON PUERTA Y ESPACIO PARA TOTALIZADOR</t>
  </si>
  <si>
    <t>AVISO RIESGO ELÉCTRICO SEGÚN RETIE</t>
  </si>
  <si>
    <t>MARQUILLA TABLERO GENERAL ACRILICO</t>
  </si>
  <si>
    <t>SUMINISTRO E INSTALACION GABINETE ELECTRICO PARA TOTALIZADORES, CON ESPACIO Y BARRAJE PARA UNA PROTECCION GENERAL Y 12 PARCIALES, INCLUYE: BARRAJE TRIFASICO 400A, BARRAJE DE NEUTRO, BARRAJE DE TIERRA, CON CERTIFICADO DE CONFORMIDAD RETIE</t>
  </si>
  <si>
    <t>TOTALIZADOR 30 A TRIFASICO (25 - 50 KA)</t>
  </si>
  <si>
    <t>TOTALIZADOR 40 A TRIFASICO (25 - 50 KA)</t>
  </si>
  <si>
    <t>TOTALIZADOR 50 A TRIFASICO (25 - 50 KA)</t>
  </si>
  <si>
    <t>TOTALIZADOR 60 A TRIFASICO (25 - 50 KA)</t>
  </si>
  <si>
    <t>TOTALIZADOR 70 A TRIFASICO (25 - 50 KA)</t>
  </si>
  <si>
    <t>TOTALIZADOR 80 A TRIFASICO (25 - 50 KA)</t>
  </si>
  <si>
    <t>TOTALIZADOR 300 A TRIFASICO (50 - 100 KA)</t>
  </si>
  <si>
    <t>TOTALIZADOR 350 A TRIFASICO (50 - 100 KA)</t>
  </si>
  <si>
    <t>TABLERO MINIGRAMA 12 CTOS</t>
  </si>
  <si>
    <t>MINIBREAKER BIPOLAR 5 A 32 AMP 6 KA, 550 VDC, RIEL DIN</t>
  </si>
  <si>
    <t>MURETE PARA TABLERO ELECTRICO</t>
  </si>
  <si>
    <t>ESTANTE PARA BANCO DE 4 BATERIAS</t>
  </si>
  <si>
    <t>SALIDAS ELECTRICAS</t>
  </si>
  <si>
    <t xml:space="preserve">SALIDA LAMPARA (CABLE COBRE HF FR LS CT) - EMT </t>
  </si>
  <si>
    <t>SALIDA INTERRUPTOR SENCILLO S1- (CABLE COBRE HF FR LS CT) - EMT</t>
  </si>
  <si>
    <t>SALIDA INTERRUPTOR DOBLE S2 (CABLE COBRE HF FR LS CT) - EMT</t>
  </si>
  <si>
    <t>SALIDA INTERRUPTOR TRIPLE S3 (CABLE COBRE HF FR LS CT) -  EMT</t>
  </si>
  <si>
    <t xml:space="preserve">SALIDA INTERRUPTOR CONMUTABLE SC1 (CABLE COBRE HF FR LS CT) - EMT </t>
  </si>
  <si>
    <t>SALIDA TOMA 120 V (CABLE COBRE HF FR LS CT) - EMT</t>
  </si>
  <si>
    <t>SALIDA TOMA 120 V (CABLE COBRE HF FR LS CT)  ZONA HÚMEDA GFCI - EMT</t>
  </si>
  <si>
    <t>SALIDA TOMA 120 V (CABLE COBRE HF FR LS CT)  ZONA HÚMEDA GFCI - PVC</t>
  </si>
  <si>
    <t>SALIDA TOMA 220 V (CABLE COBRE HF FR LS CT) - EMT</t>
  </si>
  <si>
    <t>LUMINARIAS</t>
  </si>
  <si>
    <t xml:space="preserve">PANEL LED RECTANGULAR 30X120CM 40-50W, 3200Lm, 30.000 HORAS, 100 - 277 VAC, CON MARCO DE INCRUSTAR, COLGAR O SOBREPONER </t>
  </si>
  <si>
    <t>LAMPARA HERMÉTICA LED 36W, 4500 Lm, 50.000 HORAS, 100-277 VAC</t>
  </si>
  <si>
    <t>BALA PANEL LED 18W</t>
  </si>
  <si>
    <t>LAMPARA DE EMERGENCIA LED CERTIFICADA 2X 1,6W, IP20, 90 MINUTOS DE AUTONOMIA, 100 – 277 VAC</t>
  </si>
  <si>
    <t>SUMINISTRO E INSTALACION DE REFLECTOR 100 W LED 10500 Lm, 30.000 HORAS, 100-277 VAC, IP65, ALTURA MONTAJE 4-7 METROS.</t>
  </si>
  <si>
    <t>SUMINISTRO E INSTALACION DE REFLECTOR 200 W LED 10500 Lm, 30.000 HORAS, 100-277 VAC, IP65, , ALTURA MONTAJE 6-10 METROS.</t>
  </si>
  <si>
    <t>SUMINISTRO E INSTALACION DE LUMINARIA LED STREET LIGHT  40-60 W, 4000K, 9300 Lm, 100.000 HORAS, 100-277 VAC, IP65.</t>
  </si>
  <si>
    <t>FOTOCELDA CON BASE</t>
  </si>
  <si>
    <t>SOPORTE PARA DOS REFLECTORES</t>
  </si>
  <si>
    <t>POSTE CONCRETO 9 X 300 KG</t>
  </si>
  <si>
    <t>APERTURA HUECOS POSTES ANCLAS SECUNDARIA</t>
  </si>
  <si>
    <t>APLOMADA POSTES DE CONCRETO SECUNDARIOS</t>
  </si>
  <si>
    <t>RED REGULADA Y DATOS</t>
  </si>
  <si>
    <t>SALIDA DE DATOS EMT - CABLE UTP CAT 6A</t>
  </si>
  <si>
    <t>FACEPLATE RJ45-1 PUERTO+VENT.IDENTIF</t>
  </si>
  <si>
    <t>CERTIFICACION PUNTO RED</t>
  </si>
  <si>
    <t>MARQUILLADO - ROTULADO</t>
  </si>
  <si>
    <t>SUMINISTRO E INSTALACIÓN DE ACCESS POINT WI-FI 6, con puerto gigabit ethernet,  POE+</t>
  </si>
  <si>
    <t>CABLE DATOS UTP CAT 6A</t>
  </si>
  <si>
    <t>TOMA BLANCO NORMAL</t>
  </si>
  <si>
    <t>TOMA NARANJA TIERRA AISLADA</t>
  </si>
  <si>
    <t>SWITCHE 10/100/ 1000 Mbps -  Capa 2, 16 puertos Gigabit, administrable, PoE+, 4 modulos SFP) Gestión del sistema: información sobre dispositivos, configuración IP, gestión de cuentas, actualizaciones del sistema, OMADA</t>
  </si>
  <si>
    <t>SWITCHE 10/100/ 1000 Mbps -  Capa 2, 8 puertos Gigabit, administrable, PoE+, 2 modulos SFP) Gestión del sistema: información sobre dispositivos, configuración IP, gestión de cuentas, actualizaciones del sistema, OMADA</t>
  </si>
  <si>
    <t>SWITCHE 10/100/ 1000 Mbps -  Capa 2, 24 puertos Gigabit, administrable, PoE+, 4 modulos SFP) Gestión del sistema: información sobre dispositivos, configuración IP, gestión de cuentas, actualizaciones del sistema, OMADA</t>
  </si>
  <si>
    <t>PATCH PANEL 24 PUERTOS CAT-6A AMP</t>
  </si>
  <si>
    <t>ORGANIZADOR CABLES 19"</t>
  </si>
  <si>
    <t>GABINETE CON RACK 29CM X 52CM X 52CM ALT.CERRADO"</t>
  </si>
  <si>
    <t>GABINETE-RACK A=40-50 H=50-60 CERRADO</t>
  </si>
  <si>
    <t>PATCH CORD 3 PIES</t>
  </si>
  <si>
    <t>MODULO SFP TRANSCIVER 1G - MULTIMODO PARA FIBRA OPTICA</t>
  </si>
  <si>
    <t>CONTROLADORA DE RED - OC300</t>
  </si>
  <si>
    <t>SUMINISTRO E INSTALACIÓN DE FIBRA OPTICA DROP OSCURA SOBRE CANALIZACION EXISTENTE</t>
  </si>
  <si>
    <t>SELECTOR TRIFASICO 3 POSICIONES - 32 A, 220V (Transferencia manual)</t>
  </si>
  <si>
    <t>SELECTOR TRIFASICO 3 POSICIONES  63 - 100 A, 220V (Transferencia manual)</t>
  </si>
  <si>
    <t>UPS DE 3000 VA, con las siguientes caracteristicas:   Tipo: ONLINE Batería libre de mantenimiento sellada Voltaje de Entrada: (115-295)+/- 5 VAC Voltaje de salida nominal:  208v/220v/230v/240v</t>
  </si>
  <si>
    <t/>
  </si>
  <si>
    <t>UPS DE 6000 VA, con las siguientes caracteristicas:   Tipo: ONLINE Batería libre de mantenimiento sellada Voltaje de Entrada: (115-295)+/- 5 VAC Voltaje de salida nominal:  208v/220v/230v/240v</t>
  </si>
  <si>
    <t>CAMARA IP - TIPO DOMO HD POE+</t>
  </si>
  <si>
    <t>NVR 12 CANALES POE+ IP 8MP (4K), COMPRESIÓN H265+, HIKVISION - INCLUYE MONITOR PARA CCTV 4K</t>
  </si>
  <si>
    <t>MONITOR PARA CCTV 4K -34" - 50"- RESOLUCION 1080p</t>
  </si>
  <si>
    <t>AIRE ACONDICIONADO</t>
  </si>
  <si>
    <t>EXT. TUBERIA COBRE 1/2-1/4+RUBATEX</t>
  </si>
  <si>
    <t>EXT. TUBERIA COBRE 1/2-3/8+RUBATEX</t>
  </si>
  <si>
    <t>SUMINISTRO E INSTALACIÓN DE AIRE ACONDICIONADO MINI SPLIT INVERTER 24000 BTU/h 220V DUALCOOL R410A - 2400W - INCLUYE ACCESORIOS DE MONTAJE</t>
  </si>
  <si>
    <t>SUMINISTRO E INSTALACIÓN DE AIRE ACONDICIONADO PISO TECHO O CASSETTE INVERTER 48000 BTU/h 220V EFICIENCIA 18S R410A   - INCLUYE ACCESORIOS DE MONTAJE</t>
  </si>
  <si>
    <t>SUMINISTRO E INSTALACIÓN DE AIRE ACONDICIONADO PISO TECHO O CASSETTE INVERTER 60000 BTU/h 220V EFICIENCIA 18S R410A    - INCLUYE ACCESORIOS DE MONTAJE</t>
  </si>
  <si>
    <t>INSTALACION TRANSFORMADOR Y ACCESORIOS</t>
  </si>
  <si>
    <t>PB-31 PARARRAYOS SISTEMA TRIFASICO</t>
  </si>
  <si>
    <t>JUEGO</t>
  </si>
  <si>
    <t>FB-31 CORTACIRCUITOS SISTEMA TRIFASICO</t>
  </si>
  <si>
    <t>AFLORAMIENTO TRIFASICO 13,2KV - NORMA EMCALI</t>
  </si>
  <si>
    <t>CRUCETA METALICA DOBLE PARA SOPORTE ELEMENTOS DE MEDIA TENSION</t>
  </si>
  <si>
    <t>TERMINAL PREMOLDEADO 15KV- USO EXTERIOR CALIBRE 2 a 2/0 AWG - 200A</t>
  </si>
  <si>
    <t>TERMINAL PREMOLDEADO 15KV- USO INTERIOR CALIBRE 2 a 2/0 AWG - 200A</t>
  </si>
  <si>
    <t>CELDA DE REMONTE GAM2 CON BARRAJE HORIZONTAL Y VERTICAL - 17,5 KV</t>
  </si>
  <si>
    <t>CELDA DE PROTECCIÓN CON SECCIONADOR QM, 13,2kV-  (SUBESTACION 1 / 100KVA -  OPERACIÓN BAJO CARGA Y BASE PORTAFUSIBLES, EN SF6, 630A, QM, 17.5KV, REF. SM61Q3JHH6Z7CQMES  / FUSIBLE MEDIA TENSIÓN 20/36 KV, 16A, 53MM(TIPO HH), REF. S3000813.16 SIBA</t>
  </si>
  <si>
    <t xml:space="preserve">KIT TAPAS FINALES - 13,2KV - (SUBESTACION 1 Y 2) - PARA CELDAS SM6 24KV, REF: ZA0GCR_SM6_TAPAFIN </t>
  </si>
  <si>
    <t>CAJA PARA GUARDAR FUSIBLES TIPO HH - 15KV - IP30 (SUBESTACION 1 Y 2) - CAJA METALICA PARA GUARDAR 3 FUSIBLES TIPO HH, IP 30, LAMINA GALVANIZADA CALIBRE 18, ACABADO EN COLOR BASE, DIM (70 X 70 X 20) CM, CON VISOR EN PUERTA Y CHAPA CON LLAVE</t>
  </si>
  <si>
    <t>CELDA PARA TRANSFORMADOR SECO, 150-300 KVA / 17.5 KV, TIPO INTERIOR, ESPACIO PARA DPS Y MEDIDOR DE TEMPERATURA, SISTEMA DE ILUMINACION Y VENTILACIÓN FORZADA. LAMINA COLD ROLLED 14-16, COLOR RAL 7035. DIM: (220X180X200) CM. (ALTO X ANCHO X FONDO)</t>
  </si>
  <si>
    <t>TRANSFORMADOR TRIFASICO TIPO SECO - AISLAMIENTO CLASE H (ABIERTO) - 150 KVA Tension primaria 13200 V. Tension secundaria:  208 / 120 V, cumplimiento RETIE. DEBE SER AVALADO POR EMCALI.</t>
  </si>
  <si>
    <t>SUMINISTRO CABLEADO INTERCONEXION TRANSFORMADOR A CELDA BT (SUBESTACION 2)</t>
  </si>
  <si>
    <t>TABLERO DE DISTRIBUCION 208V/50KA/IP30, 800A, DIM: (210X80X80) CM. (ALTO X ANCHO X FONDO), INCLUYE 1 INTERRUPTOR 3X 800A, 1 DE 3X350A, 1 DE 3X225A, 1 DE 3X80A, 3 DE 3x50A, 4 RESERVAS, DPS TIPO 1+2, 4 POLOS, 3 MEDIDORES CLASE 0,5S, PUERTO ETHERNET MODBUS</t>
  </si>
  <si>
    <t>PUNTO DE ATERRIZAJE SOLDADO (INCLUYE ELECTRODO Y CAJA CON TAPA 30X30CM)</t>
  </si>
  <si>
    <t>APANTALLAMIENTO Y MALLA A TIERRA</t>
  </si>
  <si>
    <t>PUNTA CAPTADORA (BT) ALUMINIO 1.00M CON BASE</t>
  </si>
  <si>
    <t>MOLDE SOLDADURA VARILLA-CABLE</t>
  </si>
  <si>
    <t>MOLDE SOLDADURA CABLE-CABLE (1/0 A 4/0)</t>
  </si>
  <si>
    <t>CONECTOR BIMETALICO</t>
  </si>
  <si>
    <t>CAJA PLASTICA 20 X 20 X 8CM</t>
  </si>
  <si>
    <t xml:space="preserve">VARILLA DE COBRE DE 2,4M X 5/8" </t>
  </si>
  <si>
    <t>SOLDADURA TERMOWELD X115 GRM</t>
  </si>
  <si>
    <t>CAJA DE INSPECCION DE TIERRA DE 30 X 30 CM</t>
  </si>
  <si>
    <t>ALAMBRON ALUMINIO 8MM ANILLO SUPERIOR Y BAJANTES (PARA APANTALLAMIENTO)</t>
  </si>
  <si>
    <t>SOPORTE PARA CONDUCTOR DE APANTALLAMIENTO EN CUBIERTA Y BAJANTES</t>
  </si>
  <si>
    <t>SISTEMA SOLAR FOTOVOLTAICO</t>
  </si>
  <si>
    <t>PANEL SOLAR MONOCRISTALINO 665Wp - 670Wp, 40 - 48 Voc, 12 - 20 A Isc, Dimension aprox,  2384 x 1303 x 35 mm. Peso aprox: 33,6 kg, Caja de conexion: IP68</t>
  </si>
  <si>
    <t>SUMINISTRO E INSTALACION DE MATERIALES PARA LA ESTRUCTURA DE SOPORTE – MONTAJE PANELES (SISTEMA DE HERRAJES TIPO RACK EN PERFIL DE ALUMINIO ESTRUCTURAL Y TORNILLERIA EN ACERO INOXIDABLE – ACCESORIOS PARA EQUIPOTENCIALIZACION)</t>
  </si>
  <si>
    <t>INVERSOR SOLAR HIBRIDO MULTIFUNCIONAL  TRIFASICO - 10KW,  ONDA  SENOIDAl, VOLTAJE BATERIA 900VDC / PV = 14850W / 3L+N+PE - 230VAC,  REGULADOR SOLAR, DOBLE MPPT, CARGADOR 275 A, GARANTIA 5 AÑOS.</t>
  </si>
  <si>
    <t>BATERIA GEL 12 V 250AMP</t>
  </si>
  <si>
    <t>BREAKER 300A / 2 o 3 POLOS 250VDC</t>
  </si>
  <si>
    <t>CONECTOR MC4 - PAR</t>
  </si>
  <si>
    <t>CONECTORES MC4 DOBLES EN Y</t>
  </si>
  <si>
    <t>CABLE SOLDADOR # 4/0 – 550 A</t>
  </si>
  <si>
    <t>TERMINAL DE TIPO OJO PARA CABLE # 4/0 AWG</t>
  </si>
  <si>
    <t>CABLE FV 4mm -12 AWG XLPE</t>
  </si>
  <si>
    <t>CABLE FV 6mm -10 AWG XLPE</t>
  </si>
  <si>
    <t>CABLE FV 10mm - 8 AWG XLPE</t>
  </si>
  <si>
    <t>PLANTA DE EMERGENCIA Y TRANSFERENCIAS</t>
  </si>
  <si>
    <t>PLANTA ELECTRICA DIESEL CABINADA 30KVA 127V/220V  TRIFASICA</t>
  </si>
  <si>
    <t>TABLERO DE TRANSFERENCIA TRIFASICO - PARA PLANTA ELECTRICA DE 20 A 40 KVA</t>
  </si>
  <si>
    <t>DETECCION Y ALARMAS</t>
  </si>
  <si>
    <t>DETECTOR HUMO FOTOELECTRICO</t>
  </si>
  <si>
    <t>EXTINTOR ABC 10 LB</t>
  </si>
  <si>
    <t>CABLE 2X18 ALARMA INCENDIO PIRORETARDANTE</t>
  </si>
  <si>
    <t>PANEL CENTRAL DE ALARMA CONTRAINCENDIO DIRECCIONABLE, EXPANDIBLE A 4 LAZOS- 1000 DISPOSITIVOS</t>
  </si>
  <si>
    <t>BATERIA 12V 7AH</t>
  </si>
  <si>
    <t>CONEXION/PROGRAMACION A PANEL DETECCION</t>
  </si>
  <si>
    <t>ESTACION MANUAL Y PROTECTOR DETECCION</t>
  </si>
  <si>
    <t>LUZ ESTROBOSCOPICA SIRENA DETECCION</t>
  </si>
  <si>
    <t>TRAMITES, MANIOBRAS EMCALI, DISEÑOS, DERECHOS DE CONEXIÓN Y RETIE</t>
  </si>
  <si>
    <t>ESTUDIO DE LA CONEXIÓN - REVISION DISEÑOS PAGADOS AL OPERADOR DE RED - 1% PROYECTO</t>
  </si>
  <si>
    <t>REVISION DE LA INSTALACION DE LA CONEXIÓN - INTERVENTORIA DE OBRA PAGADOS AL OPERADOR DE RED - 3% PROYECTO</t>
  </si>
  <si>
    <t>COMPLEMENTARIOS PARA APROBACION DE PLANOS ANTE EMCALI  Y CERTIFICACION RETIE DE TRANSFORMACION Y DISTRIBUCION POR MEDIA TENSION - INCLUYE APORTE DE DETALLES Y  DOCUMENTACION COMPLEMENTARIA.</t>
  </si>
  <si>
    <t xml:space="preserve">CERTIFICACION RETIE DE DISTRIBUCION POR MEDIA TENSION TRFASICA O MONOFASICA HASTA 100 M.  </t>
  </si>
  <si>
    <t>CERTIFICACION RETIE DE TRANSFORMACION DE 150 KVA A500 KVA</t>
  </si>
  <si>
    <t>TRABAJO DE CONEXIÓN A RED EMCALI CON LINEA VIVA - MEDIA TENSION</t>
  </si>
  <si>
    <t>CERTIFICACION RETIE USO FINAL - (200 o mas puntos electricos)</t>
  </si>
  <si>
    <t>CERTIFICACION RETIE SOLAR</t>
  </si>
  <si>
    <t>COMPLEMENTARIOS PARA CERTIFICACION RETIE USO FINAL ALCANCE ACOMETIDA Y TABLERO PRINCIPAL - INCLUYE ELABORACION PLANOS DEFINITIVOS Y APORTE DE DOCUMENTACION COMPLEMENTARIA</t>
  </si>
  <si>
    <t>COMPLEMENTARIOS PARA CERTIFICACION RETIE SOLAR - INCLUYE ELABORACION PLANOS DEFINITIVOS Y APORTE DE DOCUMENTACION COMPLEMENTARIA</t>
  </si>
  <si>
    <t>MOVIMIENTOS DE TIERRAS</t>
  </si>
  <si>
    <t>COLCHON GRAVA-ARENA TUBER. INCLUYE ACARR</t>
  </si>
  <si>
    <t>RELLENO MATERIAL SITIO MANUAL</t>
  </si>
  <si>
    <t>9</t>
  </si>
  <si>
    <t>INSTALACIONES HIDRAULICAS</t>
  </si>
  <si>
    <t>LOCALIZACION-REPLANTEO ACUEDUCTO-ALCANTARILLADO</t>
  </si>
  <si>
    <t>DESCAPOTE MANUAL MAS RETIRO H= O.20 MTS</t>
  </si>
  <si>
    <t>RELLENO MATERIAL SITIO COMPACTADO-RANA</t>
  </si>
  <si>
    <t>COLCHON ARENA GRUESA E=5-7CM</t>
  </si>
  <si>
    <t>TUBERÍA PEAD PE 100 - PN 10 DN 1 1/2"</t>
  </si>
  <si>
    <t>CODO 90° PEAD  PN16/DN 40MM</t>
  </si>
  <si>
    <t>VALVULA REGISTRO GLOBO BRONCE D=1,1/2"</t>
  </si>
  <si>
    <t>NIPLE ROSCADO DE 1 1/2"X 10 CM ROSCA AMBAS PUNTAS</t>
  </si>
  <si>
    <t>VALVULA CHEQUE CORTINA BRONCE D= 1 1/2"</t>
  </si>
  <si>
    <t>VALVULA CIERRE METALICO 1 1/2"</t>
  </si>
  <si>
    <t xml:space="preserve">FILTRO PARA RED DE ACUEDUCTO TIPO YEE HD  1 1/2" </t>
  </si>
  <si>
    <t>UNIVERSAL  INOX 1 1/2"</t>
  </si>
  <si>
    <t>MICROMEDIDOR DN40 CUERPO EN BRONCE</t>
  </si>
  <si>
    <t>CAJA MEDIDOR CONCRETO+TAPA MET.-ACUAVALL</t>
  </si>
  <si>
    <t>TUBERIA PVC 2,1/2"</t>
  </si>
  <si>
    <t>TUBERIA PVC 2 RDE 21-200 PSI</t>
  </si>
  <si>
    <t>CODO 90 PRESION PVC 2 1/2"</t>
  </si>
  <si>
    <t>CODO 90 PRESION PVC 2"</t>
  </si>
  <si>
    <t>TEE PRESION PVC 2 1/2"</t>
  </si>
  <si>
    <t>TEE PRESION PVC 2"</t>
  </si>
  <si>
    <t>BUJE 2,1/2" x  2" PRESION</t>
  </si>
  <si>
    <t>BRIDA LOCA PVC 2 1/2"</t>
  </si>
  <si>
    <t>TUBERIA PVC 1,1/2"</t>
  </si>
  <si>
    <t>TUBERIA PVC 1 RDE 21 - 200 PSI</t>
  </si>
  <si>
    <t>TUBERIA PVC ,3/4"</t>
  </si>
  <si>
    <t>TUBERIA PVC ,1/2"</t>
  </si>
  <si>
    <t>BUJE 2,1/2" x  1,1/2" PRESION</t>
  </si>
  <si>
    <t>BUJE 1,1/2" x 1" PRESION</t>
  </si>
  <si>
    <t>BUJE 1,1/2" x 3/4" PRESION</t>
  </si>
  <si>
    <t>BUJE 1" x 3/4" PRESION</t>
  </si>
  <si>
    <t>BUJE 1" x 1/2" PRESION</t>
  </si>
  <si>
    <t>BUJE 3/4" x 1/2" PRESION</t>
  </si>
  <si>
    <t>VALVULA REGISTRO GLOBO BRONCE D=3/4"</t>
  </si>
  <si>
    <t>VALVULA REGISTRO GLOBO BRONCE D=1"</t>
  </si>
  <si>
    <t>ADAPTADOR MACHO PVC PRESION 1"</t>
  </si>
  <si>
    <t>ADAPTADOR MACHO PVC PRESION 3/4"</t>
  </si>
  <si>
    <t>ADAPTADOR HEMBRA PVC PRESION ,1/2"</t>
  </si>
  <si>
    <t>SUMINISTRO DE NIPLE GALVANIZADO 1/2" X1- 5CM (2 RO
SCAS)</t>
  </si>
  <si>
    <t>TEE PRESION PVC 1,1/2"</t>
  </si>
  <si>
    <t>TEE PRESION PVC 1"</t>
  </si>
  <si>
    <t>TEE PRESION PVC ,3/4"</t>
  </si>
  <si>
    <t>TEE PRESION PVC ,1/2"</t>
  </si>
  <si>
    <t>CODO 90 PRESION PVC 1"</t>
  </si>
  <si>
    <t>CODO 90 PRESION PVC ,3/4"</t>
  </si>
  <si>
    <t>CODO 90 PRESION PVC ,1/2"</t>
  </si>
  <si>
    <t>CODO 90 PRESION PVC 1,1/2"</t>
  </si>
  <si>
    <t>ADAPTADOR MACHO PVC PRESION 1.1/2"</t>
  </si>
  <si>
    <t>PUNTO AGUA FRIA PVC  1/2"</t>
  </si>
  <si>
    <t>BUJE 1,1/2" x 1/2" PRESION</t>
  </si>
  <si>
    <t>BUJE 2" x 3/4" PRESION</t>
  </si>
  <si>
    <t>EXTENSIÓN DE RED HIDRÁULICA</t>
  </si>
  <si>
    <t>MEDIO FILTRANTE GRAVA &lt;=1" CU=0.95-1"</t>
  </si>
  <si>
    <t>TUBERIA PVC UM 4" RDE 21</t>
  </si>
  <si>
    <t>TUBERIA PVC UM 6" RDE 21</t>
  </si>
  <si>
    <t>CODO HD JRXJR 45°X6"</t>
  </si>
  <si>
    <t>TEE HD JRXJRXJR PVC Ø=6"X6"</t>
  </si>
  <si>
    <t>TEE HD JRXBXJR PVC Ø=6"X4"</t>
  </si>
  <si>
    <t>UNION DE REPARACIÓN PVC Ø=4" RDE 21</t>
  </si>
  <si>
    <t>UNION DE REPARACIÓN PVC Ø=6" RDE 21</t>
  </si>
  <si>
    <t>UNION BRIDA UNIVERSAL HD Ø=4" RDE 21</t>
  </si>
  <si>
    <t>UNION MECANICA PVC Ø=6"</t>
  </si>
  <si>
    <t>UNION MECANICA PVC Ø=4"</t>
  </si>
  <si>
    <t>TAPON HD EL  Ø=6"</t>
  </si>
  <si>
    <t>VALVULA COMP ELASTICA 4" EB PVC</t>
  </si>
  <si>
    <t>CODO HD BXB 90°X4"</t>
  </si>
  <si>
    <t>HIDRANTE LONDRES 4 E BRIDA</t>
  </si>
  <si>
    <t>INSTALACIONES SANITARIAS</t>
  </si>
  <si>
    <t>TUBERIA PVC NOVAFORT 6"</t>
  </si>
  <si>
    <t>TUBERIA PVC NOVAFORT 8"</t>
  </si>
  <si>
    <t>TUBERIA PVC NOVAFORT 10"</t>
  </si>
  <si>
    <t>CAJA DE PASO CONCRETO 70 X70 CM</t>
  </si>
  <si>
    <t>TAPA CAJA MARCO ANGULO 61X61 - 70X70</t>
  </si>
  <si>
    <t>CAJA INSPECCION 80x 80 CM [CONCRETO]</t>
  </si>
  <si>
    <t>TAPA CAJA MARCO ANGULO 71X71 - 80X80</t>
  </si>
  <si>
    <t>CAJA INSPECCION 100X100 CM [CONCRETO]</t>
  </si>
  <si>
    <t>TAPA CAJA MARCO ANGULO 91X91-100X100</t>
  </si>
  <si>
    <t>TUBERIA PVC 4" SANITARIA</t>
  </si>
  <si>
    <t>TUBERIA PVC 2" SANITARIA</t>
  </si>
  <si>
    <t>SIFON SANITARIO PVC 4"</t>
  </si>
  <si>
    <t>SIFON SANITARIO PVC 2"</t>
  </si>
  <si>
    <t>CODO SANITARIO PVC 45 CC-4"</t>
  </si>
  <si>
    <t>CODO SANITARIO PVC 45 CC-2"</t>
  </si>
  <si>
    <t>CODO SANITARIO PVC 90 CC-4"</t>
  </si>
  <si>
    <t>CODO SANITARIO PVC 90 CC-2</t>
  </si>
  <si>
    <t>YEE SANITARIA SENCILLA 4" PVC</t>
  </si>
  <si>
    <t>YEE SANITARIA REDUCIDA 4" X 2"</t>
  </si>
  <si>
    <t>YEE SANITARIA 2" PVC</t>
  </si>
  <si>
    <t>ADAPTADOR SANITARIO LIMPIEZA 2"</t>
  </si>
  <si>
    <t>ADAPTADOR SANITARIO LIMPIEZA 4"</t>
  </si>
  <si>
    <t>TAPON SOLDADO 2</t>
  </si>
  <si>
    <t>TAPON SOLDADO 4</t>
  </si>
  <si>
    <t>TUBERIA PVC 2 VENTILACION(LOSA)</t>
  </si>
  <si>
    <t>TUBERIA PVC 2 VENTILACION</t>
  </si>
  <si>
    <t>TRAMPA GRASAS CONCRETO 3.100 PSI</t>
  </si>
  <si>
    <t>PUNTO SANITARIO PVC 2</t>
  </si>
  <si>
    <t>PUNTO SANITARIO PVC 4"</t>
  </si>
  <si>
    <t>TUBERIA PVC 6" SANITARIA</t>
  </si>
  <si>
    <t>SUMINISTRO DE CODO SANITARIO PVC 45 CAMPANA X CAMP
ANA 6"</t>
  </si>
  <si>
    <t>YEE SANITARIA PVC 6"</t>
  </si>
  <si>
    <t>TEE SANITARIA PVC 2"</t>
  </si>
  <si>
    <t>REDUCCION SANITARIA PVC 6-4</t>
  </si>
  <si>
    <t>REDUCCION SANITARIA PVC 4X2</t>
  </si>
  <si>
    <t>ADAPTADOR SANITARIO LIMPIEZA 6"</t>
  </si>
  <si>
    <t>ABRAZADERA SANITARIA 6"</t>
  </si>
  <si>
    <t>ABRAZADERA SANITARIA 4"</t>
  </si>
  <si>
    <t>ABRAZADERA SANITARIA 2</t>
  </si>
  <si>
    <t>SOPORTE COLGANTE UL/FM 4"</t>
  </si>
  <si>
    <t>SOPORTE COLGANTE UL/FM 2"</t>
  </si>
  <si>
    <t>INSTALACIONES PLUVIALES</t>
  </si>
  <si>
    <t>CANAL CONCRETO PISO 50x50x08 CM DOBLE</t>
  </si>
  <si>
    <t>CANAL CONCRETO PISO 50x25x08 CM DOBLE</t>
  </si>
  <si>
    <t>REJILLA HIERRO D=1/2" E=1/2" 0.5x0.40MTS</t>
  </si>
  <si>
    <t>REJILLA HIERRO D=1/2" E=1/2" 0.25x0.40MTS</t>
  </si>
  <si>
    <t>UNION BAJANTE CANAL AMAZONAS PVC</t>
  </si>
  <si>
    <t>ESMALTE SOBRE BAJANTE 4"</t>
  </si>
  <si>
    <t>TUBERIA PVC NOVAFORT 14"</t>
  </si>
  <si>
    <t>TUBERIA PVC NOVAFORT 16"</t>
  </si>
  <si>
    <t>REJA CUPULA 6"X4" ALUMINIO</t>
  </si>
  <si>
    <t>CAMARA INSPECCION TIPO B H=1.50-2.00 MTS</t>
  </si>
  <si>
    <t>DEMOLICION CAMARA DE CONCRETO</t>
  </si>
  <si>
    <t>EMPALME TUB 15"-21" CAMARA CONCRETO</t>
  </si>
  <si>
    <t>BOX COULVERT CONCRETO DE 3000 PSI</t>
  </si>
  <si>
    <t>CONCRETO CICLOPEO 3000 PSI RELAC.60C/40P</t>
  </si>
  <si>
    <t>IMPERMEABILIZANTE CONCRETO FUNDIDO</t>
  </si>
  <si>
    <t>TUBERIA PVC NOVAFORT 20"</t>
  </si>
  <si>
    <t>GEOTEXTIL NT1600 INCLUYE DESPERDICIO TRASLAPO</t>
  </si>
  <si>
    <t>SUMINISTRO E INSTALACION TIERRA AGRICOLA</t>
  </si>
  <si>
    <t>PRADO TRENZA</t>
  </si>
  <si>
    <t>GEOMALLA PARA ESTABILIZACION DE SUELOS DE SUBRASANTE 
(Analizado para geomalla biaxial)</t>
  </si>
  <si>
    <t>SUMINISTRO E INSTALACION GEOMEMBRANA CAL 40 POLIETILENO 1.0 MM</t>
  </si>
  <si>
    <t>CANTO RODADO 2-5"</t>
  </si>
  <si>
    <t>CAMARA INSPECCION TIPO B H=0.00-1.50 MTS</t>
  </si>
  <si>
    <t>MEZCLA CONCRETO FLUIDO 4000  PSI-28.0Mpa</t>
  </si>
  <si>
    <t>PASAMURO HD BXL 14" L=0,80 M, Z=0,15 M DESDE EL. ANSI CL 150</t>
  </si>
  <si>
    <t>UÑA DE GATO CON VARILLA INOXIDABLE DE 3/4"</t>
  </si>
  <si>
    <t xml:space="preserve">TANQUES SUMINISTRO DE AGUA </t>
  </si>
  <si>
    <t>TANQUE EN PRFV VOLUMEN ÚTIL 14.0 M3 (INCLUYE BOCAS BRIDAS ANSI DE LLENADO, SUCCIÓN, REBOSE, DESAGÜE Y RETORNO y MANHOLE)</t>
  </si>
  <si>
    <t>TANQUE EN PRFV VOLUMEN ÚTIL 12.3 M3 (INCLUYE BOCAS BRIDAS ANSI DE LLENADO, SUCCIÓN, REBOSE, DESAGÜE Y RETORNO y MANHOLE)</t>
  </si>
  <si>
    <t>TANQUE EN PRFV VOLUMEN ÚTIL 3.80 M3 (INCLUYE BOCAS BRIDAS ANSI DE LLENADO, SUCCIÓN, REBOSE, DESAGÜE Y RETORNO y MANHOLE)</t>
  </si>
  <si>
    <t>BRIDA LOCA PVC 4"</t>
  </si>
  <si>
    <t>TEE SANITARIA PVC 4"</t>
  </si>
  <si>
    <t xml:space="preserve">VALVULA MARIPOSA WAFFER 4" HD </t>
  </si>
  <si>
    <t>VALVULA FLOTADOR 2"</t>
  </si>
  <si>
    <t>BRIDA LOCA PVC 2"</t>
  </si>
  <si>
    <t>VÁLVULA MARIPOSA  WAFER 2" HD</t>
  </si>
  <si>
    <t>NIPLE AC BXR D=2" L=0,20 M</t>
  </si>
  <si>
    <t>TEE 2 X 2 (A.C)</t>
  </si>
  <si>
    <t>CODO 90° AC D=2"</t>
  </si>
  <si>
    <t>NIPLE AC RXR D=2" L=0,15 M</t>
  </si>
  <si>
    <t>NIPLE AC RXR D=2" L=0,25 M</t>
  </si>
  <si>
    <t>NIPLE AC RXR D=2" L=0,40 M</t>
  </si>
  <si>
    <t>VALVULA REGISTRO GLOBO BRONCE D=2"</t>
  </si>
  <si>
    <t>REDUCCION CONCENTRICA D=2" X 1" AC</t>
  </si>
  <si>
    <t>VALVULA CHEQUE CORTINA BRONCE D= 2"</t>
  </si>
  <si>
    <t>REDUCCION CONCENTRICA D=2" X 1/2" AC</t>
  </si>
  <si>
    <t>MANOMETRO GLICERINA DE 0-200 PSI</t>
  </si>
  <si>
    <t>NIPLE AC RXR D=2 1/2" L=0,40 M</t>
  </si>
  <si>
    <t>NIPLE AC RXB D=2 1/2" L=0,40 M</t>
  </si>
  <si>
    <t>TUBERIA ACERO CARBON D=2,1/2 SCH-40</t>
  </si>
  <si>
    <t>VALVULA CHEQUE GLOBO BRONCE D= 1"</t>
  </si>
  <si>
    <t>VALVULA CIERRE METALICO 1"</t>
  </si>
  <si>
    <t>SISTEMA HIDRAULICO DE PRESION Q= 5.00 l/s HD=50 m o equivalente -incluye suministro e instalacion de todos los componentes necesarios para su funcionamiento y conexion a la red de suministro como: tablero de control, variador de velocidad  y accesorios de conexion a sistema hidráulico y electrico y puesta en funcionamiento.</t>
  </si>
  <si>
    <t>TANQUE HIDROACUMULADOR VERTICAL</t>
  </si>
  <si>
    <t>SISTEMA HIDRAULICO DE PRESION Q= 3.00 l/s HD=45 m (o equivalente) (incluye suministro e instalacion de todos los componentes necesarios para su funcionamiento y conexion a la red de suministro como: tablero de control, variador de velocidad  y accesorios de conexion a sistema hidráulico y electrico y puesta en funcionamiento)</t>
  </si>
  <si>
    <t>Sistema Contra Icendio Normalizado UL/FM, motor Diesel Q=19 L/s HD=72 mca1(o equivalente) (incluye suministro e instalacion de todos los componentes necesarios para su funcionamiento y conexion a la red de suministro como: Bomba Jockey, tablero de control, variador de velocidad, medidor de caudal, válvula desaireadora y valvula de alivio  y accesorios de conexion a sistema hidráulico y electrico y puesta en funcionamiento)</t>
  </si>
  <si>
    <t>RED DE RIEGO</t>
  </si>
  <si>
    <t>SISTEMA HIDRAULICO DE PRESION Q= 1.00 l/s HD=10 m (o equivalente) (incluye suministro e instalacion de todos los componentes necesarios para su funcionamiento y conexion a la red de suministro como: tablero de control, variador de velocidad  y accesorios de conexion a sistema hidráulico y electrico y puesta en funcionamiento)</t>
  </si>
  <si>
    <t>TUBERÍA PEAD PE 100 - PN 10 DN 50</t>
  </si>
  <si>
    <t>CODO 90° PEAD  PN8/DN 50MM</t>
  </si>
  <si>
    <t>CODO 45° PEAD  PN8/DN 50MM</t>
  </si>
  <si>
    <t>TEE PEAD  PN8/DN 50MM</t>
  </si>
  <si>
    <t>ADAPTADOR PEAD  BRIDA+BRIDA LOCA PN8/DN 50MM</t>
  </si>
  <si>
    <t>RED CONTRA INCENDIOS</t>
  </si>
  <si>
    <t>TUBERIA ACERO CARBON D=4 SCH-40</t>
  </si>
  <si>
    <t>TUBERIA ACERO CARBON D= 2" SCH-40</t>
  </si>
  <si>
    <t>TUBERIA ACERO CARBON D=1 1/2" SCH-40</t>
  </si>
  <si>
    <t>TUBERIA ACERO CARBON D=1 SCH-40</t>
  </si>
  <si>
    <t>TUBERÍA ACERO INOXIDABLE 1"</t>
  </si>
  <si>
    <t>TUBERÍA ACERO INOXIDABLE 1/2"</t>
  </si>
  <si>
    <t>TUBERÍA PVC C-900 DR14 (305 PSI) 4"</t>
  </si>
  <si>
    <t>CODO ROSCADO ACERO INOXIDABLE 1/2"</t>
  </si>
  <si>
    <t>CODO ROSCADO ACERO INOXIDABLE 1"</t>
  </si>
  <si>
    <t>TEE ROSCADA ACERO INOXIDABLE 1/2"</t>
  </si>
  <si>
    <t>TEE ROSCADA ACERO INOXIDABLE 1"</t>
  </si>
  <si>
    <t>BUSHING ROSCADO ACERO INOXIDABLE 1" * 1/2"</t>
  </si>
  <si>
    <t>MANÓMETRO 0-300 PSI</t>
  </si>
  <si>
    <t>TEE RANURADA UL/FM 2.1/2"</t>
  </si>
  <si>
    <t>TEE RANURADA UL/FM 2.1/2" X 2"</t>
  </si>
  <si>
    <t>TAPÓN RANURADO 2.1/2"</t>
  </si>
  <si>
    <t>TAPÓN RANURADO 4"</t>
  </si>
  <si>
    <t>CODO ROSCADO UL/FM 1.1/2"</t>
  </si>
  <si>
    <t>CODO ROSCADO 90º *1"</t>
  </si>
  <si>
    <t>CODO RANURADO UL/FM 2"</t>
  </si>
  <si>
    <t>CODO RANURADO UL/FM 2.1/2"</t>
  </si>
  <si>
    <t>CODO RANURADO UL/FM * 4"</t>
  </si>
  <si>
    <t>CODO PVC C907 4"</t>
  </si>
  <si>
    <t>STRAP UL/FM 1.1/2" X 1"</t>
  </si>
  <si>
    <t>TEE MECÁNICA ROSCADA UL/FM 2.1/2" X 1.1/2"</t>
  </si>
  <si>
    <t>TEE MECÁNICA ROSCADA UL/FM 2.1/2" X 1"</t>
  </si>
  <si>
    <t>TEE MECÁNICA ROSCADA UL/FM 2" X 1"</t>
  </si>
  <si>
    <t>REDUCCIÓN COPA ACERO AL CARBÓN ROSCADA 1 1/2" X 1"</t>
  </si>
  <si>
    <t>REDUCCIÓN RANURADA UL/FM 2.1/2" X 2"</t>
  </si>
  <si>
    <t>TEE ACERO AL CARBÓN ROSCADA 1"</t>
  </si>
  <si>
    <t>TEE RANURADA UL/FM 1.1/2"</t>
  </si>
  <si>
    <t>TEE RANURADA UL/FM 4"</t>
  </si>
  <si>
    <t>TEE PVC C907 4"</t>
  </si>
  <si>
    <t>KIT ADAPTADOR BRIDA SERIE 4200 - TUBO PVC A ACERO IPS 4"</t>
  </si>
  <si>
    <t>RESTRICTOR 1200 4" PARA C900</t>
  </si>
  <si>
    <t>SOPORTE ANTISÍSMICO LONGITUDINAL 2.1/2"</t>
  </si>
  <si>
    <t>SOPORTE ANTISÍSMICO LONGITUDINAL 4"</t>
  </si>
  <si>
    <t>SOPORTE ANTISÍSMICO TRANSVERSAL 2.1/2"</t>
  </si>
  <si>
    <t>SOPORTE ANTISÍSMICO TRANSVERSAL 4"</t>
  </si>
  <si>
    <t>SOPORTE MENSULA 40 CM</t>
  </si>
  <si>
    <t>PERNO EN U 4" - 6"</t>
  </si>
  <si>
    <t>ABRAZADERA GALVANIZADA 4" USO PESADO, BRAZO VARILLA 12MM</t>
  </si>
  <si>
    <t>ABRAZADERA GALVANIZADA 1" - 2.1/2" USO PESADO, BRAZO VARILLA 12MM</t>
  </si>
  <si>
    <t>SOPORTE COLGANTE UL/FM 1" - 1.1/2"</t>
  </si>
  <si>
    <t>SOPORTE COLGANTE UL/FM 2.1/2"</t>
  </si>
  <si>
    <t>VÁLVULA CHEQUE ROSCADO 1/2"</t>
  </si>
  <si>
    <t>VÁLVULA CHEQUE ROSCADO 1"</t>
  </si>
  <si>
    <t>VÁLVULA MARIPOSA RANURADA CON SUPERVISIÓN UL/FM 2,1/2"</t>
  </si>
  <si>
    <t>VÁLVULA MARIPOSA RANURADA CON SUPERVISIÓN UL/FM 4"</t>
  </si>
  <si>
    <t>RISER MANIFOLD 2,1/2" PREENSAMBLADO (SENSOR DE FLUJO + VÁLVULA DE DRENAJE + MANOMETRO)</t>
  </si>
  <si>
    <t>VÁLVULA BOLA METAL ROSCADA 1/2"</t>
  </si>
  <si>
    <t>VÁLVULA BOLA METAL ROSCADA 1"</t>
  </si>
  <si>
    <t>SIAMESA BR ROSCADA EN BIFURCACIÓN 4" X 2.1/2" X 2.1/2"</t>
  </si>
  <si>
    <t>VÁLVULA CHEQUE RANURADA UL/FM 4"</t>
  </si>
  <si>
    <t xml:space="preserve">GABINETE CONTRA INCENDIO CLASE III ROJO-ANTICORROSIVO-ESMALTE-LACA + VÁLVULA DE ANGULO 2.1/2" + VÁLVULA DE ÁNGULO REDUCTORA DE PRESIÓN 1.1/2" </t>
  </si>
  <si>
    <t>ROCIADOR MONTANTE  QR, COBERTURA ESTÁNDAR, K=5,6, TEMPERATURA INTERMEDIA;175°F-79°C, 1/2" NPT.</t>
  </si>
  <si>
    <t>CAJA DE INSPECCIÓN PARA TRANSICIONES PVC C-900 A ACERO EN TIERRA</t>
  </si>
  <si>
    <t>PRUEBAS HIDRÁULICAS/NEUMÁTICAS A REDES</t>
  </si>
  <si>
    <t>PINTURA TUBERÍA (ESMALTE ROJO BERMELLÓN)</t>
  </si>
  <si>
    <t>10</t>
  </si>
  <si>
    <t>REDES GAS</t>
  </si>
  <si>
    <t>TUBERÍA EN POLIETILENO GN 2"</t>
  </si>
  <si>
    <t>ACCESORIOS EN POLIETILENO 2"</t>
  </si>
  <si>
    <t>TUBERÍA EN POLIETILENO GN 3/4"</t>
  </si>
  <si>
    <t>ACCESORIOS EN POLIETILENO 3/4"</t>
  </si>
  <si>
    <t>TUBERÍA EN COBRE RÍGIDO TIPO L, 1 1/2"</t>
  </si>
  <si>
    <t>ACCESORIOS EN COBRE, 1 1/2"</t>
  </si>
  <si>
    <t>TUBERÍA EN COBRE RÍGIDO TIPO L, 1"</t>
  </si>
  <si>
    <t>ACCESORIOS EN COBRE, 1"</t>
  </si>
  <si>
    <t>TUBERÍA EN COBRE RÍGIDO TIPO L  3/4"</t>
  </si>
  <si>
    <t>ACCESORIOS EN COBRE  3/4"</t>
  </si>
  <si>
    <t>TUBERIA COBRE  1/2 TIPO-L</t>
  </si>
  <si>
    <t>ACCESORIOS EN COBRE 1/2"</t>
  </si>
  <si>
    <t>ELEVADOR HEMBRA IPS 2"</t>
  </si>
  <si>
    <t>ELEVADOR HEMBRA IPS 3/4"</t>
  </si>
  <si>
    <t>VÁLVULA DE CORTE PARA GAS 3/4"</t>
  </si>
  <si>
    <t>VÁLVULA DE CORTE PARA GAS 1/2"</t>
  </si>
  <si>
    <t>CORAZA  1/2"</t>
  </si>
  <si>
    <t xml:space="preserve">CAJILLA PARA REGULADOR </t>
  </si>
  <si>
    <t>VÁLVULA DE BOLA DE CONEXIÓN UNIVERSAL M26   3/4</t>
  </si>
  <si>
    <t>MANGUERA FLEXOMETÁLICAS PARA GAS 3/4"</t>
  </si>
  <si>
    <t>MANGUERA FLEXOMETÁLICAS PARA GAS 1/2"</t>
  </si>
  <si>
    <t>REGULADOR Q=24,33M3/H PENTRADA=60PSI, PSALIDA=5PSI</t>
  </si>
  <si>
    <t>REGULADOR  Q=1,37M3/H PENTRADA=345MBAR, PSALIDA=23MBAR</t>
  </si>
  <si>
    <t>REGULADOR DE SEGUNDA ETAPA Q=0,71M3/H PENTRADA=345MBAR, PSALIDA=23MBAR</t>
  </si>
  <si>
    <t xml:space="preserve">STICKERS DE IDENTIFICACIÓN </t>
  </si>
  <si>
    <t>PUNTO GN 3/4"</t>
  </si>
  <si>
    <t>PUNTO GN  1"</t>
  </si>
  <si>
    <t>PUNTO GN  1/2"</t>
  </si>
  <si>
    <t>MONTAJE Y CONEXIÓN DE APARATO</t>
  </si>
  <si>
    <t>SOPORTE 1 1/2"</t>
  </si>
  <si>
    <t>SOPORTE 1"</t>
  </si>
  <si>
    <t>SOPORTE 3/4"</t>
  </si>
  <si>
    <t>11</t>
  </si>
  <si>
    <t>REVESTIMIENTOS PAREDES (REPELLOS, ESTUCOS Y PINTURAS)</t>
  </si>
  <si>
    <t>CERAMIC0 PISO-PARED 20-50X20-50CM</t>
  </si>
  <si>
    <t>ALISTADO PISO IMPERMEABLE 4 CM</t>
  </si>
  <si>
    <t>ALISTADO PISO 6 CM</t>
  </si>
  <si>
    <t>IMPERM.CANAL-LOSA MANTO 3MM FOIL ALUM</t>
  </si>
  <si>
    <t>12</t>
  </si>
  <si>
    <t>BASES Y PISOS</t>
  </si>
  <si>
    <t>TABLON GRESS 33x33 DILATAC.MORTERO 1-2CM</t>
  </si>
  <si>
    <t>BALDOSA GRANO # 2-3 30-35x30-35 CONMARMO (INCLUYE DESTRONQUE, ENCERADA Y BRILLADA)</t>
  </si>
  <si>
    <t>GUARDAESCOBA GRANITO PREFABRICADO 10CM</t>
  </si>
  <si>
    <t>PELDANO GRESS ESCALGRESS 20X20</t>
  </si>
  <si>
    <t>GUARDAESCOBA GRESS H= 7CM</t>
  </si>
  <si>
    <t>ALISTADO PISO ESMALTADO 3 CM</t>
  </si>
  <si>
    <t>BASE CONCRETO MUEBLE</t>
  </si>
  <si>
    <t>13</t>
  </si>
  <si>
    <t>APARATOS SANITARIOS + ACCESORIOS</t>
  </si>
  <si>
    <t>COMBO SANITARIO LINEA MEDIA [S+L+G+I</t>
  </si>
  <si>
    <t>TAZA ALONGADO INSTITUCIONAL DISCAP</t>
  </si>
  <si>
    <t>SANITARIO INFANTIL</t>
  </si>
  <si>
    <t>LAVAMANOS COLGAR LINEA ECONOMICA</t>
  </si>
  <si>
    <t>LAVAMANOS DE COLGAR PARA DISCAPACITADOS BLANCO</t>
  </si>
  <si>
    <t>ORINAL GRANDE SUSPENDIDO INSTITUCIONAL</t>
  </si>
  <si>
    <t>LAVABO-POZUELO-POCETA QUARZTONE</t>
  </si>
  <si>
    <t>KIT ACCESORIOS BANO METAL CROMO 6P MED</t>
  </si>
  <si>
    <t>BARRA DISCAPACITADO EN ACERO INOXIDABLE ABATIBLE</t>
  </si>
  <si>
    <t>BARRA DISCAPACITADO EN ACERO INOXIDABLE FIJA</t>
  </si>
  <si>
    <t>REJILLA SOSCO 6"X4" ALUMINIO"</t>
  </si>
  <si>
    <t>GRIFO LAVAPLATOS 8 PULG LINEA ECON MEZCL</t>
  </si>
  <si>
    <t xml:space="preserve">TELEDUCHA SENCILLA </t>
  </si>
  <si>
    <t>DUCHA DE EMERGENCIA</t>
  </si>
  <si>
    <t>GRIFO LAVAPLATOS LINEA ECON SENC</t>
  </si>
  <si>
    <t>GRIFO LAVAMANOS LINEA ECON SENC</t>
  </si>
  <si>
    <t>LAVAPLATOS A.INOX. 50X 60CM PESTA.GRIFO</t>
  </si>
  <si>
    <t>CANASTILLA - SIFON LAVAPLATOS</t>
  </si>
  <si>
    <t>LLAVE TERMINAL BRONCE</t>
  </si>
  <si>
    <t>REJILLA SOSCO 4"X3" ALUMINIO"</t>
  </si>
  <si>
    <t>14</t>
  </si>
  <si>
    <t>CARPINTERIA METALICA - VIDRIOS - MUEBLES</t>
  </si>
  <si>
    <t>PUERTA BATIENTE DOBLE EN LAMINA GALVANIZADA Y ANGULO METALICO DE 1 1/4"X1/8", ANCHO 1.50 ALTO 2.97 MARCO EN ANGULO METALICO 1 1/2"X1/8", ACABADO EN ANTOCORROSIVO + PINTURA DE ESMALTE COLOR MARRON OXIDADO - (SEGÚN DETALLE ARQUITECTONICO)</t>
  </si>
  <si>
    <t>PUERTA BATIENTE DOBLE EN LAMINA GALVANIZADA Y ANGULO METALICO DE 1 1/4"X1/8", ANCHO 1.45 ALTO 2.97 MARCO EN ANGULO METALICO 1 1/2"X1/8", ACABADO EN ANTOCORROSIVO + PINTURA DE ESMALTE COLOR MARRON OXIDADO - (SEGÚN DETALLE ARQUITECTONICO)</t>
  </si>
  <si>
    <t>PUERTA BATIENTE EN LAMINA GALVANIZADA Y ANGULO METALICO DE 1 1/4"X1/8", ANCHO 1.00 ALTO 2.97 MARCO EN ANGULO METALICO 1 1/2"X1/8", ACABADO EN ANTOCORROSIVO + PINTURA DE ESMALTE COLOR MARRON OXIDADO - (SEGÚN DETALLE ARQUITECTONICO)</t>
  </si>
  <si>
    <t>REJA SEGUR.LAMI.TUBO 1,1/2"x1,1/2 CAL.20</t>
  </si>
  <si>
    <t>VENTANA ALUMINIO BASCULANTE P.38-31 [2V-LAM]</t>
  </si>
  <si>
    <t>CINTA SELLO JUNTA DE CONSTRUCCION</t>
  </si>
  <si>
    <t>CERRAMIENTO METALICO SEGÚN DISEÑO INCLUYE TUBO P.R 60X40 E=2.5MM, PLATINA EN U DE 2X1.1 CMS E=3MM Y MALLA ESLABONADA BWG-10 CALIBRE 10. TAMAÑO DEL HUECO 1.5"X1.5"</t>
  </si>
  <si>
    <t>BARANDAS Y PASAMANOS</t>
  </si>
  <si>
    <t>BARANDA-PASAM.LAMINA  TUBO 1,1/2x1,1/2" C.20</t>
  </si>
  <si>
    <t>DIVISIONES DE BAÑO ACERO INOXIDABLE + CERRADURAS</t>
  </si>
  <si>
    <t>DIVISION BAÑO A.INOX TABIQUE 1.17-1.37-H=1.60</t>
  </si>
  <si>
    <t>CHAPA ANTIPANICO SENCILLA-PRESION</t>
  </si>
  <si>
    <t>15</t>
  </si>
  <si>
    <t>OBRAS EXTERIORES Y CERRAMIENTOS</t>
  </si>
  <si>
    <t>CIRCULACIONES EXTERIORES (NO INCLUYEN FRENTE BLOQUES)</t>
  </si>
  <si>
    <t>BORDILLO DE PIEZA PREFABRICADA DE CONCRETO; NO INCLUYE LA PREPARACION DE LA SUPERFICIE DE APOYO.  (ANALIZADO PARA BORDILLOS PREFABRICADOS EN CONCRETO DIMENSIONES 0,20 X 0,35 X 0,80 M)</t>
  </si>
  <si>
    <t>ANDEN CONCRETO 10CM 3000 PSI</t>
  </si>
  <si>
    <t>Suministro e instalacion de loseta tactil toperol 40x40cm</t>
  </si>
  <si>
    <t>Suministro e instalacion de loseta tactil guia 40x40cm</t>
  </si>
  <si>
    <t>ADOQUIN CONCRETO VEHICULAR CRUZ</t>
  </si>
  <si>
    <t>Suministro e instalacion de Bicicletero de 12 puestos en acero
inoxidable con acabado satinado tubo redondo de 1" Cal. 16
estructural y separadores de 1/2" o similar, incluye transporte y
elementos de fijacion.</t>
  </si>
  <si>
    <t>UN</t>
  </si>
  <si>
    <t>CORDON CONCRETO 2500 PSI (10X20-25CM)</t>
  </si>
  <si>
    <t>ANDENES + ZONAS DURAS + ESTACIONAMIENTOS</t>
  </si>
  <si>
    <t>BASE GRANULAR CLASE A
 (Analizada para NT3, tipo de gradacion BG 38, clase A)</t>
  </si>
  <si>
    <t>ADOQUIN CONCRETO ECOLOGICO-GRAMOQUIN</t>
  </si>
  <si>
    <t>SARDINEL TRAPEZOIDAL B(15-20) H=36-45CM</t>
  </si>
  <si>
    <t>BORDILLO DE PIEZAS PREFABRICADAS DE CONCRETO; INCLUYE LA PREPARACION DE LA SUPERFICIE DE APOYO (Analizado para bordillos prefabricados en concreto dimensiones 0,20 x 0,35 x 0,80)</t>
  </si>
  <si>
    <t>TOPELLANTAS PREFABRICADO CONCRETO + BASE DE INSTALACIÓN CONCRETO 21 MPA + REFUERZO 420 MPA</t>
  </si>
  <si>
    <t>MOBILIARIO URBANO</t>
  </si>
  <si>
    <t xml:space="preserve">ASTAS PARA BANDERAS TUBO REDONDO GALVANIZADO 2 1/2" CAL 2,5 MM  + GANCHO DE AMARRE CUERDA VARILL LISA 1/2" +  POLEA 4" ACERO  + PLATINA HR 1" X 3" X 1/4"  +PLACA BASE PLATINA 30 CM X 30 CM E: 1/4" + PERNO DE EXPANSIÓN 2 1/2". TODOS LOS ELEMENTOS SOLDADOS + ANTICORROSIVO+ PINTURA EPOXI POLIAMIDA NEGRA. LONGITUD 2 ASTAS: 5 M. LONGITUR 1 ASTA: 6 M. </t>
  </si>
  <si>
    <t>PEDESTAL CONCRETO 3100 PSI 21.0 MPA</t>
  </si>
  <si>
    <t>16</t>
  </si>
  <si>
    <t>CANCHA DEPORTIVA</t>
  </si>
  <si>
    <t>CONFORM.COMPACT.SUBRASANTE CBR=95</t>
  </si>
  <si>
    <t>RELLENO COMP.MAT.SELECC.SIN TRANSP (ROCA MUERTA)</t>
  </si>
  <si>
    <t>SUB-BASE GRANULAR CLASE A
(Analizada para tipo de gradacion SGB-50 clase A)</t>
  </si>
  <si>
    <t xml:space="preserve">PAVIMENTO DE CONCRETO HIDRÁULICO PREMEZCLADO  
(ANALIZADO PARA UN TRÁNSITO NT3) </t>
  </si>
  <si>
    <t>CORTE Y SELLADO DE JUNTAS</t>
  </si>
  <si>
    <t>CANAL CONCRETO PISO BASE 50 CM, ESPESOR 10 CM, ALTURA ENTRE 40-60 CMS</t>
  </si>
  <si>
    <t>PLAQUETA CONCRETO PREF.40-50X40-50X5-8CM</t>
  </si>
  <si>
    <t>CAJA DE PASO CONCRETO 50 X50 CM</t>
  </si>
  <si>
    <t>TUBERIA PVC 8" SANITARIA NOVAFORT</t>
  </si>
  <si>
    <t xml:space="preserve">RECUBRIMIENTO ACRILICO PARA CANCHA MULTIPLE (VOLEIBOL, BALONCESTO Y FUTSAL), CUATRO CAPAS SOBRE CONCRETO, VARIOS COLORES SEGÚN DISEÑO. INCLUYE DEMARCACIÓN, EL ACABADO ES MATE, ANTIDESLIZANTE. </t>
  </si>
  <si>
    <t>PORTERIA MULT.FIJA MICROF. BALONC.TIPO 2</t>
  </si>
  <si>
    <t>17</t>
  </si>
  <si>
    <t>ÁRBOLES, EMPRADIZADO Y JARDINERÍA</t>
  </si>
  <si>
    <t>ARBOL NATIVO H= 80-100CM</t>
  </si>
  <si>
    <t>CONTENEDORES DE RAÍCES 1,2 M X 1,2 M PROTECTOR ÁRBOL</t>
  </si>
  <si>
    <t>RECUPERACION SUELO - ABONO</t>
  </si>
  <si>
    <t>CORTE PRADO MANUAL Y CONTROL MALEZA</t>
  </si>
  <si>
    <t>ARBUSTO DURANTA</t>
  </si>
  <si>
    <t>18</t>
  </si>
  <si>
    <t>SEÑALETICA</t>
  </si>
  <si>
    <t>LINEA DEMARCACION ACRILICA A=12CM</t>
  </si>
  <si>
    <t>AVISOS EN ACRILICO INFORMATIVOS, DE EVACUACIÓN, PRECAUCION Y PROHIBICION</t>
  </si>
  <si>
    <t>19</t>
  </si>
  <si>
    <t>LIMPIEZA</t>
  </si>
  <si>
    <t>LIMPIEZA LAVADO SUPERFICIE- EQ.PRESION</t>
  </si>
  <si>
    <t>LIMPIEZA LAVADO PISO [AC.MURIATICO 10%]</t>
  </si>
  <si>
    <t>LIMPIEZA GENERAL</t>
  </si>
  <si>
    <t>20</t>
  </si>
  <si>
    <t>PLAN DE GESTION SOCIAL</t>
  </si>
  <si>
    <t>REUNIONES DE SOCIALIZACION PARA 40 PERSONAS</t>
  </si>
  <si>
    <t>VOLANTES INFORMATIVOS</t>
  </si>
  <si>
    <t xml:space="preserve">SUBTOTAL OBRAS </t>
  </si>
  <si>
    <t xml:space="preserve">SUB TOTAL DE ACTIVIDADES DE OBRA  INCLUIDO A.U.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</si>
  <si>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</si>
  <si>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</si>
  <si>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</si>
  <si>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</si>
  <si>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</si>
  <si>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 xml:space="preserve">A=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</si>
  <si>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</si>
  <si>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UTILIDAD
</t>
  </si>
  <si>
    <t>U=</t>
  </si>
  <si>
    <t>TOTAL A.U</t>
  </si>
  <si>
    <t>A.U.=</t>
  </si>
  <si>
    <t>II. AJUSTES A DISEÑOS</t>
  </si>
  <si>
    <t>PROFESIONALES</t>
  </si>
  <si>
    <t>DIRECTOR DE CONSULTORIA</t>
  </si>
  <si>
    <t>GLB</t>
  </si>
  <si>
    <t>ARQUITECTO DISEÑADOR 1</t>
  </si>
  <si>
    <t>ARQUITECTO DISEÑADOR 2</t>
  </si>
  <si>
    <t>INGENIERO ESPECIALISTA EN ESTRUCTURAS</t>
  </si>
  <si>
    <t>INGENIERO ESPECIALISTA EN SUELOS Y GEOTECNIA</t>
  </si>
  <si>
    <t>INGENIERO SANITARIO</t>
  </si>
  <si>
    <t>INGENIERO ELECTRICISTA</t>
  </si>
  <si>
    <t>ESPECIALISTA DE REDES CONTRAINCENDIOS RCI + DETECCION Y ALARMAS</t>
  </si>
  <si>
    <t>PROFESIONAL CONSERVACION DE FAUNA</t>
  </si>
  <si>
    <t>ESPECIALISTA EN REDES DE GAS</t>
  </si>
  <si>
    <t>INGENIERO FORESTAL</t>
  </si>
  <si>
    <t xml:space="preserve">PROFESONAL DE  COSTOS, PRESUPUESTOS Y PROGRAMACION </t>
  </si>
  <si>
    <t>PERSONAL TECNICO</t>
  </si>
  <si>
    <t>DIBUJANTE</t>
  </si>
  <si>
    <t>TOPOGRAFO</t>
  </si>
  <si>
    <t>CADENERO 1</t>
  </si>
  <si>
    <t>CADENERO 2</t>
  </si>
  <si>
    <t>SECRETARIA</t>
  </si>
  <si>
    <t>COSTOS DIRECTOS</t>
  </si>
  <si>
    <t>VEHICULO 1300 CC HASTA 2600 CC</t>
  </si>
  <si>
    <t>MES</t>
  </si>
  <si>
    <t>COMBUSTIBLE</t>
  </si>
  <si>
    <t>PAPELERIA, PLOTTER, COPIAS</t>
  </si>
  <si>
    <t>TRAMITES, REVISION Y APROBACION DE PROYECTOS</t>
  </si>
  <si>
    <t>PAGO DE EXPENSAS</t>
  </si>
  <si>
    <t xml:space="preserve">SUBTOTAL  AJUSTES A DISEÑOS </t>
  </si>
  <si>
    <t xml:space="preserve">SUB TOTAL DE ACTIVIDADES DE AJUSTES A DISEÑOS INCLUIDO FACTOR MULTIPLICADOR E  IVA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</si>
  <si>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DEL PERSONAL incluye el Factor Multiplicador e IVA </t>
    </r>
  </si>
  <si>
    <t>FACTOR MULTIPLICADOR</t>
  </si>
  <si>
    <t xml:space="preserve">FM=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</si>
  <si>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FM y el IVA deben estar en porcentaje (%). </t>
    </r>
  </si>
  <si>
    <t>IVA</t>
  </si>
  <si>
    <t>IVA=</t>
  </si>
  <si>
    <t>VALOR TOTAL OBRA  Y AJUSTES A DISEÑOS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</si>
</sst>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164" formatCode="_-&quot;$ &quot;* #,##0.00_-;&quot;-$ &quot;* #,##0.00_-;_-&quot;$ &quot;* \-??_-;_-@_-"/>
    <numFmt numFmtId="165" formatCode="_-&quot;$&quot;* #,##0.00_-;\-&quot;$&quot;* #,##0.00_-;_-&quot;$&quot;* &quot;-&quot;??_-;_-@_-"/>
    <numFmt numFmtId="166" formatCode="_ &quot;$&quot;\ * #,##0_ ;_ &quot;$&quot;\ * \-#,##0_ ;_ &quot;$&quot;\ * &quot;-&quot;_ ;_ @_ "/>
    <numFmt numFmtId="167" formatCode="&quot;$&quot;\ #,##0.00"/>
    <numFmt numFmtId="168" formatCode="&quot;$&quot;\ #,##0.00;[Red]&quot;$&quot;\ \-#,##0.00"/>
    <numFmt numFmtId="169" formatCode="&quot;$&quot;\ #,##0.00_);\(&quot;$&quot;\ #,##0.00\)"/>
    <numFmt numFmtId="170" formatCode="0.000"/>
    <numFmt numFmtId="171" formatCode="0.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_([$$-240A]\ * #,##0_);_([$$-240A]\ * \(#,##0\);_([$$-240A]\ * &quot;-&quot;??_);_(@_)"/>
    <numFmt numFmtId="177" formatCode="0#.00\ \L\t"/>
    <numFmt numFmtId="178" formatCode="_ [$$-240A]\ * #,##0.00_ ;_ [$$-240A]\ * \-#,##0.00_ ;_ [$$-240A]\ * &quot;-&quot;??_ ;_ @_ "/>
    <numFmt numFmtId="179" formatCode="_ * #,##0.00_ ;_ * \-#,##0.00_ ;_ * &quot;-&quot;??_ ;_ @_ "/>
    <numFmt numFmtId="180" formatCode="_ * #,##0_ ;_ * \-#,##0_ ;_ * &quot;-&quot;??_ ;_ @_ 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 "/>
    </font>
    <font>
      <sz val="12"/>
      <name val="Arial"/>
      <family val="2"/>
      <charset val="1"/>
    </font>
    <font>
      <sz val="12"/>
      <color rgb="FF000000"/>
      <name val="Arial"/>
      <family val="2"/>
    </font>
    <font>
      <b/>
      <sz val="12"/>
      <name val="Arial "/>
    </font>
    <font>
      <sz val="10"/>
      <name val="Arial"/>
      <family val="2"/>
      <charset val="1"/>
    </font>
    <font>
      <sz val="8"/>
      <name val="Arial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4">
    <xf numFmtId="0" fontId="0" fillId="0" borderId="0"/>
    <xf numFmtId="17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0" fontId="1" fillId="0" borderId="0"/>
    <xf numFmtId="164" fontId="19" fillId="0" borderId="0" applyBorder="0" applyProtection="0"/>
    <xf numFmtId="0" fontId="12" fillId="0" borderId="0"/>
    <xf numFmtId="0" fontId="12" fillId="0" borderId="0"/>
    <xf numFmtId="0" fontId="12" fillId="0" borderId="0"/>
    <xf numFmtId="174" fontId="12" fillId="0" borderId="0" applyFont="0" applyFill="0" applyBorder="0" applyAlignment="0" applyProtection="0"/>
    <xf numFmtId="0" fontId="12" fillId="0" borderId="0"/>
    <xf numFmtId="177" fontId="1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4">
    <xf numFmtId="0" fontId="0" fillId="0" borderId="0" xfId="0"/>
    <xf numFmtId="0" fontId="3" fillId="0" borderId="0" xfId="3" applyFont="1"/>
    <xf numFmtId="0" fontId="3" fillId="0" borderId="0" xfId="3" applyFont="1" applyAlignment="1">
      <alignment horizontal="center"/>
    </xf>
    <xf numFmtId="0" fontId="4" fillId="0" borderId="0" xfId="3" applyFont="1"/>
    <xf numFmtId="0" fontId="3" fillId="0" borderId="1" xfId="3" applyFont="1" applyBorder="1"/>
    <xf numFmtId="0" fontId="3" fillId="0" borderId="2" xfId="3" applyFont="1" applyBorder="1"/>
    <xf numFmtId="0" fontId="3" fillId="0" borderId="2" xfId="3" applyFont="1" applyBorder="1" applyAlignment="1">
      <alignment horizontal="center"/>
    </xf>
    <xf numFmtId="0" fontId="3" fillId="0" borderId="3" xfId="3" applyFont="1" applyBorder="1"/>
    <xf numFmtId="0" fontId="3" fillId="0" borderId="4" xfId="3" applyFont="1" applyBorder="1"/>
    <xf numFmtId="0" fontId="5" fillId="0" borderId="5" xfId="3" applyFont="1" applyBorder="1" applyAlignment="1">
      <alignment horizontal="center" wrapText="1"/>
    </xf>
    <xf numFmtId="0" fontId="6" fillId="0" borderId="5" xfId="3" applyFont="1" applyBorder="1" applyAlignment="1">
      <alignment horizontal="center" wrapText="1"/>
    </xf>
    <xf numFmtId="0" fontId="3" fillId="0" borderId="6" xfId="3" applyFont="1" applyBorder="1"/>
    <xf numFmtId="0" fontId="7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9" fillId="0" borderId="0" xfId="4" applyFont="1" applyAlignment="1">
      <alignment horizontal="center" vertical="top"/>
    </xf>
    <xf numFmtId="0" fontId="9" fillId="0" borderId="8" xfId="4" applyFont="1" applyBorder="1" applyAlignment="1">
      <alignment horizontal="center"/>
    </xf>
    <xf numFmtId="0" fontId="3" fillId="2" borderId="0" xfId="3" applyFont="1" applyFill="1"/>
    <xf numFmtId="0" fontId="3" fillId="2" borderId="4" xfId="3" applyFont="1" applyFill="1" applyBorder="1"/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3" fillId="2" borderId="6" xfId="3" applyFont="1" applyFill="1" applyBorder="1"/>
    <xf numFmtId="0" fontId="4" fillId="2" borderId="0" xfId="3" applyFont="1" applyFill="1"/>
    <xf numFmtId="0" fontId="10" fillId="3" borderId="12" xfId="3" applyFont="1" applyFill="1" applyBorder="1" applyAlignment="1">
      <alignment horizontal="center" vertical="center" wrapText="1"/>
    </xf>
    <xf numFmtId="0" fontId="10" fillId="3" borderId="13" xfId="3" applyFont="1" applyFill="1" applyBorder="1" applyAlignment="1">
      <alignment horizontal="center" vertical="center" wrapText="1"/>
    </xf>
    <xf numFmtId="0" fontId="10" fillId="3" borderId="14" xfId="3" applyFont="1" applyFill="1" applyBorder="1" applyAlignment="1">
      <alignment horizontal="center" vertical="center" wrapText="1"/>
    </xf>
    <xf numFmtId="0" fontId="11" fillId="4" borderId="15" xfId="3" applyFont="1" applyFill="1" applyBorder="1" applyAlignment="1">
      <alignment horizontal="center" vertical="center" wrapText="1"/>
    </xf>
    <xf numFmtId="0" fontId="11" fillId="4" borderId="16" xfId="3" applyFont="1" applyFill="1" applyBorder="1" applyAlignment="1">
      <alignment horizontal="center" vertical="center" wrapText="1"/>
    </xf>
    <xf numFmtId="0" fontId="11" fillId="4" borderId="17" xfId="3" applyFont="1" applyFill="1" applyBorder="1" applyAlignment="1">
      <alignment horizontal="center" vertical="center" wrapText="1"/>
    </xf>
    <xf numFmtId="0" fontId="13" fillId="5" borderId="18" xfId="5" applyFont="1" applyFill="1" applyBorder="1" applyAlignment="1">
      <alignment horizontal="center" vertical="center" wrapText="1"/>
    </xf>
    <xf numFmtId="0" fontId="13" fillId="5" borderId="19" xfId="5" applyFont="1" applyFill="1" applyBorder="1" applyAlignment="1">
      <alignment horizontal="center" vertical="center" wrapText="1"/>
    </xf>
    <xf numFmtId="0" fontId="13" fillId="5" borderId="20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0" borderId="10" xfId="6" applyFont="1" applyBorder="1" applyAlignment="1">
      <alignment horizontal="center" vertical="center" wrapText="1"/>
    </xf>
    <xf numFmtId="4" fontId="9" fillId="2" borderId="10" xfId="5" applyNumberFormat="1" applyFont="1" applyFill="1" applyBorder="1" applyAlignment="1">
      <alignment horizontal="center" vertical="center" wrapText="1"/>
    </xf>
    <xf numFmtId="4" fontId="9" fillId="2" borderId="11" xfId="5" applyNumberFormat="1" applyFont="1" applyFill="1" applyBorder="1" applyAlignment="1">
      <alignment horizontal="center" vertical="center" wrapText="1"/>
    </xf>
    <xf numFmtId="0" fontId="9" fillId="2" borderId="21" xfId="5" applyFont="1" applyFill="1" applyBorder="1" applyAlignment="1">
      <alignment horizontal="center" vertical="center" wrapText="1"/>
    </xf>
    <xf numFmtId="0" fontId="9" fillId="2" borderId="22" xfId="5" applyFont="1" applyFill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4" fontId="9" fillId="2" borderId="22" xfId="5" applyNumberFormat="1" applyFont="1" applyFill="1" applyBorder="1" applyAlignment="1">
      <alignment horizontal="center" vertical="center" wrapText="1"/>
    </xf>
    <xf numFmtId="4" fontId="9" fillId="2" borderId="23" xfId="5" applyNumberFormat="1" applyFont="1" applyFill="1" applyBorder="1" applyAlignment="1">
      <alignment horizontal="center" vertical="center" wrapText="1"/>
    </xf>
    <xf numFmtId="49" fontId="13" fillId="0" borderId="12" xfId="7" applyNumberFormat="1" applyFont="1" applyBorder="1" applyAlignment="1">
      <alignment horizontal="center" vertical="center" wrapText="1"/>
    </xf>
    <xf numFmtId="0" fontId="14" fillId="0" borderId="13" xfId="8" applyFont="1" applyBorder="1" applyAlignment="1">
      <alignment horizontal="center" vertical="center"/>
    </xf>
    <xf numFmtId="0" fontId="13" fillId="0" borderId="13" xfId="7" applyFont="1" applyBorder="1" applyAlignment="1">
      <alignment vertical="center" wrapText="1"/>
    </xf>
    <xf numFmtId="0" fontId="13" fillId="0" borderId="13" xfId="7" applyFont="1" applyBorder="1" applyAlignment="1">
      <alignment horizontal="center" vertical="center" wrapText="1"/>
    </xf>
    <xf numFmtId="2" fontId="13" fillId="0" borderId="13" xfId="9" applyNumberFormat="1" applyFont="1" applyFill="1" applyBorder="1" applyAlignment="1">
      <alignment horizontal="right" vertical="center" wrapText="1"/>
    </xf>
    <xf numFmtId="44" fontId="13" fillId="0" borderId="14" xfId="9" applyFont="1" applyFill="1" applyBorder="1" applyAlignment="1">
      <alignment vertical="center" wrapText="1"/>
    </xf>
    <xf numFmtId="2" fontId="15" fillId="0" borderId="12" xfId="10" applyNumberFormat="1" applyFont="1" applyBorder="1" applyAlignment="1">
      <alignment horizontal="center" vertical="center"/>
    </xf>
    <xf numFmtId="0" fontId="15" fillId="0" borderId="13" xfId="10" applyFont="1" applyBorder="1" applyAlignment="1">
      <alignment vertical="center" wrapText="1"/>
    </xf>
    <xf numFmtId="164" fontId="11" fillId="0" borderId="13" xfId="3" applyNumberFormat="1" applyFont="1" applyBorder="1" applyAlignment="1">
      <alignment horizontal="center" vertical="center"/>
    </xf>
    <xf numFmtId="2" fontId="15" fillId="0" borderId="13" xfId="10" applyNumberFormat="1" applyFont="1" applyBorder="1" applyAlignment="1">
      <alignment horizontal="right" vertical="center"/>
    </xf>
    <xf numFmtId="165" fontId="16" fillId="0" borderId="13" xfId="11" applyFont="1" applyBorder="1" applyAlignment="1">
      <alignment vertical="center"/>
    </xf>
    <xf numFmtId="44" fontId="17" fillId="0" borderId="14" xfId="9" applyFont="1" applyBorder="1" applyAlignment="1">
      <alignment horizontal="center" vertical="center" wrapText="1"/>
    </xf>
    <xf numFmtId="0" fontId="14" fillId="0" borderId="24" xfId="8" applyFont="1" applyBorder="1" applyAlignment="1">
      <alignment horizontal="left" vertical="center"/>
    </xf>
    <xf numFmtId="0" fontId="14" fillId="0" borderId="8" xfId="3" applyFont="1" applyBorder="1"/>
    <xf numFmtId="0" fontId="14" fillId="0" borderId="8" xfId="3" applyFont="1" applyBorder="1" applyAlignment="1">
      <alignment horizontal="center"/>
    </xf>
    <xf numFmtId="4" fontId="14" fillId="0" borderId="13" xfId="12" applyNumberFormat="1" applyFont="1" applyBorder="1" applyAlignment="1">
      <alignment vertical="center" wrapText="1"/>
    </xf>
    <xf numFmtId="167" fontId="9" fillId="0" borderId="25" xfId="12" applyNumberFormat="1" applyFont="1" applyBorder="1" applyAlignment="1">
      <alignment horizontal="right" vertical="center"/>
    </xf>
    <xf numFmtId="0" fontId="9" fillId="5" borderId="26" xfId="8" applyFont="1" applyFill="1" applyBorder="1" applyAlignment="1">
      <alignment vertical="center"/>
    </xf>
    <xf numFmtId="0" fontId="9" fillId="5" borderId="27" xfId="8" applyFont="1" applyFill="1" applyBorder="1" applyAlignment="1">
      <alignment vertical="center"/>
    </xf>
    <xf numFmtId="0" fontId="9" fillId="5" borderId="28" xfId="8" applyFont="1" applyFill="1" applyBorder="1" applyAlignment="1">
      <alignment vertical="center"/>
    </xf>
    <xf numFmtId="0" fontId="14" fillId="0" borderId="13" xfId="6" applyFont="1" applyBorder="1" applyAlignment="1">
      <alignment horizontal="center" vertical="center"/>
    </xf>
    <xf numFmtId="165" fontId="16" fillId="0" borderId="13" xfId="11" applyFont="1" applyFill="1" applyBorder="1" applyAlignment="1">
      <alignment vertical="center"/>
    </xf>
    <xf numFmtId="44" fontId="17" fillId="0" borderId="14" xfId="9" applyFont="1" applyFill="1" applyBorder="1" applyAlignment="1">
      <alignment horizontal="center" vertical="center" wrapText="1"/>
    </xf>
    <xf numFmtId="0" fontId="14" fillId="0" borderId="29" xfId="8" applyFont="1" applyBorder="1" applyAlignment="1">
      <alignment horizontal="left" vertical="center"/>
    </xf>
    <xf numFmtId="0" fontId="14" fillId="0" borderId="0" xfId="8" applyFont="1" applyAlignment="1">
      <alignment horizontal="center" vertical="center"/>
    </xf>
    <xf numFmtId="0" fontId="14" fillId="0" borderId="0" xfId="8" applyFont="1" applyAlignment="1">
      <alignment horizontal="left" vertical="center" wrapText="1"/>
    </xf>
    <xf numFmtId="169" fontId="14" fillId="0" borderId="30" xfId="13" applyNumberFormat="1" applyFont="1" applyBorder="1" applyAlignment="1">
      <alignment horizontal="right" vertical="center" wrapText="1"/>
    </xf>
    <xf numFmtId="167" fontId="9" fillId="0" borderId="31" xfId="12" applyNumberFormat="1" applyFont="1" applyBorder="1" applyAlignment="1">
      <alignment horizontal="right" vertical="center"/>
    </xf>
    <xf numFmtId="168" fontId="13" fillId="0" borderId="13" xfId="13" applyFont="1" applyFill="1" applyBorder="1" applyAlignment="1">
      <alignment horizontal="center" vertical="center" wrapText="1"/>
    </xf>
    <xf numFmtId="2" fontId="14" fillId="0" borderId="8" xfId="8" applyNumberFormat="1" applyFont="1" applyBorder="1" applyAlignment="1">
      <alignment horizontal="center" vertical="center"/>
    </xf>
    <xf numFmtId="0" fontId="14" fillId="0" borderId="8" xfId="8" applyFont="1" applyBorder="1" applyAlignment="1">
      <alignment horizontal="left" vertical="center"/>
    </xf>
    <xf numFmtId="0" fontId="14" fillId="0" borderId="8" xfId="8" applyFont="1" applyBorder="1" applyAlignment="1">
      <alignment horizontal="center" vertical="center"/>
    </xf>
    <xf numFmtId="169" fontId="14" fillId="0" borderId="32" xfId="13" applyNumberFormat="1" applyFont="1" applyBorder="1" applyAlignment="1">
      <alignment horizontal="right" vertical="center" wrapText="1"/>
    </xf>
    <xf numFmtId="0" fontId="9" fillId="5" borderId="33" xfId="8" applyFont="1" applyFill="1" applyBorder="1" applyAlignment="1">
      <alignment vertical="center"/>
    </xf>
    <xf numFmtId="0" fontId="9" fillId="5" borderId="34" xfId="8" applyFont="1" applyFill="1" applyBorder="1" applyAlignment="1">
      <alignment vertical="center"/>
    </xf>
    <xf numFmtId="0" fontId="9" fillId="5" borderId="35" xfId="8" applyFont="1" applyFill="1" applyBorder="1" applyAlignment="1">
      <alignment vertical="center"/>
    </xf>
    <xf numFmtId="0" fontId="9" fillId="0" borderId="13" xfId="8" applyFont="1" applyBorder="1" applyAlignment="1">
      <alignment vertical="center"/>
    </xf>
    <xf numFmtId="0" fontId="15" fillId="0" borderId="13" xfId="14" applyFont="1" applyBorder="1" applyAlignment="1">
      <alignment vertical="center" wrapText="1"/>
    </xf>
    <xf numFmtId="0" fontId="14" fillId="0" borderId="8" xfId="8" applyFont="1" applyBorder="1" applyAlignment="1">
      <alignment horizontal="left" vertical="center" wrapText="1"/>
    </xf>
    <xf numFmtId="0" fontId="11" fillId="0" borderId="13" xfId="15" applyFont="1" applyBorder="1" applyAlignment="1">
      <alignment vertical="center"/>
    </xf>
    <xf numFmtId="0" fontId="11" fillId="0" borderId="13" xfId="15" applyFont="1" applyBorder="1" applyAlignment="1">
      <alignment vertical="center" wrapText="1"/>
    </xf>
    <xf numFmtId="0" fontId="18" fillId="0" borderId="13" xfId="10" applyFont="1" applyBorder="1" applyAlignment="1">
      <alignment vertical="center" wrapText="1"/>
    </xf>
    <xf numFmtId="170" fontId="15" fillId="0" borderId="12" xfId="10" applyNumberFormat="1" applyFont="1" applyBorder="1" applyAlignment="1">
      <alignment horizontal="center" vertical="center"/>
    </xf>
    <xf numFmtId="0" fontId="9" fillId="0" borderId="0" xfId="8" applyFont="1" applyAlignment="1">
      <alignment vertical="center"/>
    </xf>
    <xf numFmtId="0" fontId="15" fillId="0" borderId="36" xfId="10" applyFont="1" applyBorder="1" applyAlignment="1">
      <alignment vertical="center" wrapText="1"/>
    </xf>
    <xf numFmtId="169" fontId="14" fillId="0" borderId="32" xfId="13" applyNumberFormat="1" applyFont="1" applyFill="1" applyBorder="1" applyAlignment="1">
      <alignment horizontal="right" vertical="center" wrapText="1"/>
    </xf>
    <xf numFmtId="171" fontId="15" fillId="0" borderId="12" xfId="10" applyNumberFormat="1" applyFont="1" applyBorder="1" applyAlignment="1">
      <alignment horizontal="center" vertical="center"/>
    </xf>
    <xf numFmtId="0" fontId="9" fillId="2" borderId="13" xfId="8" applyFont="1" applyFill="1" applyBorder="1" applyAlignment="1">
      <alignment vertical="center"/>
    </xf>
    <xf numFmtId="164" fontId="16" fillId="0" borderId="13" xfId="16" applyFont="1" applyBorder="1" applyAlignment="1">
      <alignment horizontal="center" vertical="center"/>
    </xf>
    <xf numFmtId="0" fontId="20" fillId="0" borderId="0" xfId="17" applyFont="1"/>
    <xf numFmtId="0" fontId="21" fillId="0" borderId="0" xfId="18" applyFont="1" applyAlignment="1">
      <alignment wrapText="1"/>
    </xf>
    <xf numFmtId="0" fontId="3" fillId="0" borderId="0" xfId="17" applyFont="1"/>
    <xf numFmtId="0" fontId="3" fillId="0" borderId="4" xfId="17" applyFont="1" applyBorder="1"/>
    <xf numFmtId="0" fontId="3" fillId="0" borderId="6" xfId="17" applyFont="1" applyBorder="1"/>
    <xf numFmtId="0" fontId="9" fillId="5" borderId="26" xfId="5" applyFont="1" applyFill="1" applyBorder="1" applyAlignment="1">
      <alignment horizontal="right" vertical="center"/>
    </xf>
    <xf numFmtId="0" fontId="9" fillId="5" borderId="27" xfId="5" applyFont="1" applyFill="1" applyBorder="1" applyAlignment="1">
      <alignment horizontal="right" vertical="center"/>
    </xf>
    <xf numFmtId="0" fontId="9" fillId="5" borderId="37" xfId="5" applyFont="1" applyFill="1" applyBorder="1" applyAlignment="1">
      <alignment horizontal="right" vertical="center"/>
    </xf>
    <xf numFmtId="172" fontId="9" fillId="5" borderId="28" xfId="5" applyNumberFormat="1" applyFont="1" applyFill="1" applyBorder="1" applyAlignment="1">
      <alignment vertical="center"/>
    </xf>
    <xf numFmtId="49" fontId="9" fillId="0" borderId="0" xfId="19" applyNumberFormat="1" applyFont="1" applyAlignment="1">
      <alignment horizontal="right" vertical="center"/>
    </xf>
    <xf numFmtId="173" fontId="9" fillId="0" borderId="0" xfId="19" applyNumberFormat="1" applyFont="1" applyAlignment="1">
      <alignment vertical="center"/>
    </xf>
    <xf numFmtId="0" fontId="14" fillId="0" borderId="0" xfId="17" applyFont="1"/>
    <xf numFmtId="0" fontId="14" fillId="0" borderId="0" xfId="17" applyFont="1" applyAlignment="1">
      <alignment horizontal="center"/>
    </xf>
    <xf numFmtId="0" fontId="9" fillId="0" borderId="38" xfId="17" applyFont="1" applyBorder="1" applyAlignment="1">
      <alignment horizontal="left" vertical="center" wrapText="1"/>
    </xf>
    <xf numFmtId="0" fontId="9" fillId="0" borderId="39" xfId="17" applyFont="1" applyBorder="1" applyAlignment="1">
      <alignment horizontal="left" vertical="center" wrapText="1"/>
    </xf>
    <xf numFmtId="175" fontId="9" fillId="0" borderId="40" xfId="20" applyNumberFormat="1" applyFont="1" applyBorder="1" applyAlignment="1">
      <alignment vertical="center"/>
    </xf>
    <xf numFmtId="2" fontId="14" fillId="0" borderId="0" xfId="17" applyNumberFormat="1" applyFont="1"/>
    <xf numFmtId="175" fontId="14" fillId="0" borderId="0" xfId="20" applyNumberFormat="1" applyFont="1"/>
    <xf numFmtId="39" fontId="9" fillId="0" borderId="0" xfId="20" applyNumberFormat="1" applyFont="1" applyAlignment="1">
      <alignment vertical="center"/>
    </xf>
    <xf numFmtId="0" fontId="9" fillId="0" borderId="15" xfId="21" applyFont="1" applyBorder="1" applyAlignment="1">
      <alignment vertical="center"/>
    </xf>
    <xf numFmtId="0" fontId="14" fillId="0" borderId="16" xfId="21" applyFont="1" applyBorder="1" applyAlignment="1">
      <alignment horizontal="center" vertical="center"/>
    </xf>
    <xf numFmtId="0" fontId="14" fillId="0" borderId="17" xfId="21" applyFont="1" applyBorder="1" applyAlignment="1">
      <alignment horizontal="center" vertical="center"/>
    </xf>
    <xf numFmtId="176" fontId="3" fillId="0" borderId="6" xfId="17" applyNumberFormat="1" applyFont="1" applyBorder="1"/>
    <xf numFmtId="0" fontId="14" fillId="4" borderId="12" xfId="4" applyFont="1" applyFill="1" applyBorder="1" applyAlignment="1">
      <alignment vertical="center" wrapText="1"/>
    </xf>
    <xf numFmtId="0" fontId="14" fillId="4" borderId="13" xfId="4" applyFont="1" applyFill="1" applyBorder="1" applyAlignment="1">
      <alignment vertical="center" wrapText="1"/>
    </xf>
    <xf numFmtId="3" fontId="9" fillId="4" borderId="41" xfId="4" applyNumberFormat="1" applyFont="1" applyFill="1" applyBorder="1" applyAlignment="1">
      <alignment horizontal="center" vertical="center" wrapText="1"/>
    </xf>
    <xf numFmtId="173" fontId="9" fillId="4" borderId="42" xfId="22" applyNumberFormat="1" applyFont="1" applyFill="1" applyBorder="1" applyAlignment="1">
      <alignment horizontal="center" vertical="center"/>
    </xf>
    <xf numFmtId="178" fontId="3" fillId="0" borderId="6" xfId="17" applyNumberFormat="1" applyFont="1" applyBorder="1"/>
    <xf numFmtId="3" fontId="9" fillId="4" borderId="13" xfId="4" applyNumberFormat="1" applyFont="1" applyFill="1" applyBorder="1" applyAlignment="1">
      <alignment horizontal="center" vertical="center"/>
    </xf>
    <xf numFmtId="173" fontId="9" fillId="4" borderId="13" xfId="22" applyNumberFormat="1" applyFont="1" applyFill="1" applyBorder="1" applyAlignment="1">
      <alignment horizontal="center" vertical="center"/>
    </xf>
    <xf numFmtId="9" fontId="14" fillId="3" borderId="14" xfId="2" applyFont="1" applyFill="1" applyBorder="1" applyAlignment="1">
      <alignment horizontal="center" vertical="center"/>
    </xf>
    <xf numFmtId="3" fontId="9" fillId="4" borderId="13" xfId="4" applyNumberFormat="1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3" fontId="9" fillId="4" borderId="43" xfId="4" applyNumberFormat="1" applyFont="1" applyFill="1" applyBorder="1" applyAlignment="1">
      <alignment horizontal="center" vertical="center"/>
    </xf>
    <xf numFmtId="173" fontId="9" fillId="4" borderId="43" xfId="22" applyNumberFormat="1" applyFont="1" applyFill="1" applyBorder="1" applyAlignment="1">
      <alignment horizontal="center" vertical="center"/>
    </xf>
    <xf numFmtId="9" fontId="14" fillId="3" borderId="44" xfId="2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3" fontId="9" fillId="0" borderId="0" xfId="4" applyNumberFormat="1" applyFont="1" applyAlignment="1">
      <alignment horizontal="center" vertical="center"/>
    </xf>
    <xf numFmtId="173" fontId="9" fillId="0" borderId="0" xfId="22" applyNumberFormat="1" applyFont="1" applyFill="1" applyBorder="1" applyAlignment="1">
      <alignment horizontal="center" vertical="center"/>
    </xf>
    <xf numFmtId="9" fontId="14" fillId="0" borderId="0" xfId="2" applyFont="1" applyFill="1" applyBorder="1" applyAlignment="1">
      <alignment horizontal="center" vertical="center"/>
    </xf>
    <xf numFmtId="0" fontId="9" fillId="2" borderId="21" xfId="5" applyFont="1" applyFill="1" applyBorder="1" applyAlignment="1">
      <alignment horizontal="center" vertical="center" wrapText="1"/>
    </xf>
    <xf numFmtId="0" fontId="9" fillId="2" borderId="22" xfId="5" applyFont="1" applyFill="1" applyBorder="1" applyAlignment="1">
      <alignment horizontal="center" vertical="center" wrapText="1"/>
    </xf>
    <xf numFmtId="4" fontId="9" fillId="2" borderId="22" xfId="5" applyNumberFormat="1" applyFont="1" applyFill="1" applyBorder="1" applyAlignment="1">
      <alignment horizontal="center" vertical="center" wrapText="1"/>
    </xf>
    <xf numFmtId="4" fontId="9" fillId="2" borderId="23" xfId="5" applyNumberFormat="1" applyFont="1" applyFill="1" applyBorder="1" applyAlignment="1">
      <alignment horizontal="center" vertical="center" wrapText="1"/>
    </xf>
    <xf numFmtId="0" fontId="9" fillId="2" borderId="13" xfId="5" applyFont="1" applyFill="1" applyBorder="1" applyAlignment="1">
      <alignment vertical="center"/>
    </xf>
    <xf numFmtId="0" fontId="15" fillId="6" borderId="13" xfId="10" applyFont="1" applyFill="1" applyBorder="1" applyAlignment="1">
      <alignment vertical="center" wrapText="1"/>
    </xf>
    <xf numFmtId="164" fontId="16" fillId="6" borderId="13" xfId="16" applyFont="1" applyFill="1" applyBorder="1" applyAlignment="1">
      <alignment horizontal="center" vertical="center"/>
    </xf>
    <xf numFmtId="2" fontId="15" fillId="6" borderId="13" xfId="10" applyNumberFormat="1" applyFont="1" applyFill="1" applyBorder="1" applyAlignment="1">
      <alignment horizontal="right" vertical="center"/>
    </xf>
    <xf numFmtId="44" fontId="16" fillId="6" borderId="13" xfId="23" applyFont="1" applyFill="1" applyBorder="1" applyAlignment="1">
      <alignment vertical="center"/>
    </xf>
    <xf numFmtId="44" fontId="17" fillId="6" borderId="14" xfId="9" applyFont="1" applyFill="1" applyBorder="1" applyAlignment="1">
      <alignment horizontal="center" vertical="center" wrapText="1"/>
    </xf>
    <xf numFmtId="0" fontId="9" fillId="2" borderId="0" xfId="5" applyFont="1" applyFill="1" applyAlignment="1">
      <alignment vertical="center"/>
    </xf>
    <xf numFmtId="44" fontId="17" fillId="6" borderId="13" xfId="9" applyFont="1" applyFill="1" applyBorder="1" applyAlignment="1">
      <alignment horizontal="center" vertical="center" wrapText="1"/>
    </xf>
    <xf numFmtId="0" fontId="14" fillId="0" borderId="45" xfId="5" applyFont="1" applyBorder="1" applyAlignment="1">
      <alignment horizontal="left" vertical="center"/>
    </xf>
    <xf numFmtId="2" fontId="14" fillId="0" borderId="0" xfId="5" applyNumberFormat="1" applyFont="1" applyAlignment="1">
      <alignment horizontal="center" vertical="center"/>
    </xf>
    <xf numFmtId="0" fontId="14" fillId="0" borderId="0" xfId="5" applyFont="1" applyAlignment="1">
      <alignment horizontal="left" vertical="center" wrapText="1"/>
    </xf>
    <xf numFmtId="0" fontId="14" fillId="0" borderId="0" xfId="5" applyFont="1" applyAlignment="1">
      <alignment horizontal="center" vertical="center"/>
    </xf>
    <xf numFmtId="4" fontId="14" fillId="0" borderId="46" xfId="12" applyNumberFormat="1" applyFont="1" applyBorder="1" applyAlignment="1">
      <alignment vertical="center" wrapText="1"/>
    </xf>
    <xf numFmtId="0" fontId="9" fillId="2" borderId="0" xfId="5" applyFont="1" applyFill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4" fontId="9" fillId="2" borderId="0" xfId="5" applyNumberFormat="1" applyFont="1" applyFill="1" applyAlignment="1">
      <alignment horizontal="center" vertical="center" wrapText="1"/>
    </xf>
    <xf numFmtId="0" fontId="14" fillId="2" borderId="0" xfId="4" applyFont="1" applyFill="1" applyAlignment="1">
      <alignment horizontal="center" vertical="center" wrapText="1"/>
    </xf>
    <xf numFmtId="0" fontId="9" fillId="0" borderId="26" xfId="17" applyFont="1" applyBorder="1" applyAlignment="1">
      <alignment horizontal="left" vertical="center"/>
    </xf>
    <xf numFmtId="0" fontId="9" fillId="0" borderId="27" xfId="17" applyFont="1" applyBorder="1" applyAlignment="1">
      <alignment horizontal="left" vertical="center"/>
    </xf>
    <xf numFmtId="0" fontId="9" fillId="0" borderId="37" xfId="17" applyFont="1" applyBorder="1" applyAlignment="1">
      <alignment horizontal="left" vertical="center"/>
    </xf>
    <xf numFmtId="0" fontId="3" fillId="0" borderId="47" xfId="17" applyFont="1" applyBorder="1"/>
    <xf numFmtId="0" fontId="3" fillId="0" borderId="48" xfId="3" applyFont="1" applyBorder="1"/>
    <xf numFmtId="0" fontId="3" fillId="0" borderId="48" xfId="3" applyFont="1" applyBorder="1" applyAlignment="1">
      <alignment horizontal="center"/>
    </xf>
    <xf numFmtId="180" fontId="3" fillId="0" borderId="48" xfId="1" applyNumberFormat="1" applyFont="1" applyBorder="1"/>
    <xf numFmtId="0" fontId="3" fillId="0" borderId="49" xfId="3" applyFont="1" applyBorder="1"/>
    <xf numFmtId="0" fontId="4" fillId="0" borderId="0" xfId="3" applyFont="1" applyAlignment="1">
      <alignment horizontal="center"/>
    </xf>
  </cellXfs>
  <cellStyles count="24">
    <cellStyle name="Millares" xfId="1" builtinId="3"/>
    <cellStyle name="Millares 2" xfId="12" xr:uid="{5C58187C-2AEA-4072-AB13-99895E493FD4}"/>
    <cellStyle name="Millares_FORMULARIO 4 - M-OFERENTE PPTA ECONOMICA" xfId="22" xr:uid="{A3C78330-E256-45E9-BFFC-445E39B03D0C}"/>
    <cellStyle name="Moneda 2" xfId="13" xr:uid="{CA3FBD7B-0E38-45B6-96C5-0B5D565178D5}"/>
    <cellStyle name="Moneda 2 12" xfId="11" xr:uid="{5B828F99-F6DB-4603-8C2C-15C51162DA26}"/>
    <cellStyle name="Moneda 2 2 2 2 2" xfId="20" xr:uid="{FA495096-8445-4D80-9CDE-4E4FD4BDB21C}"/>
    <cellStyle name="Moneda 3 2" xfId="23" xr:uid="{CD3B1CFB-3CFD-4AB3-8EFD-05DD34D37408}"/>
    <cellStyle name="Moneda 5 3 2 2" xfId="9" xr:uid="{D8443B6F-E492-4EAC-9EF3-A6B44FB58407}"/>
    <cellStyle name="Moneda 7" xfId="16" xr:uid="{3B59AC41-69F3-4CAC-8476-35021C0714F9}"/>
    <cellStyle name="Normal" xfId="0" builtinId="0"/>
    <cellStyle name="Normal 2" xfId="5" xr:uid="{3CF9B658-7147-4FA7-A34E-7B0C6647CCF0}"/>
    <cellStyle name="Normal 2 10 2 2" xfId="8" xr:uid="{66816394-053B-45C8-84B9-7369D4F5A571}"/>
    <cellStyle name="Normal 2 10 3" xfId="6" xr:uid="{C5C16B3F-BA74-4602-B912-D4509E00B7E7}"/>
    <cellStyle name="Normal 2 11" xfId="10" xr:uid="{FF86171F-75B1-4596-B7D6-EF7A32CCDF39}"/>
    <cellStyle name="Normal 2 2" xfId="21" xr:uid="{E17A883B-248E-47F2-8C8E-041E46F68043}"/>
    <cellStyle name="Normal 3" xfId="3" xr:uid="{BE00768E-052C-4652-A178-6A2F6B23CD4F}"/>
    <cellStyle name="Normal 3 11" xfId="4" xr:uid="{C5DEF626-78A7-4F21-9B93-A33F2F23EEA6}"/>
    <cellStyle name="Normal 3 2 2" xfId="17" xr:uid="{864107CC-7CDD-4AC5-879D-867F543D5647}"/>
    <cellStyle name="Normal 5" xfId="15" xr:uid="{D7315548-91AA-4AFA-B791-102032C84BD5}"/>
    <cellStyle name="Normal 6" xfId="7" xr:uid="{36A7059C-625F-49D4-856C-551FC6FAE1BE}"/>
    <cellStyle name="Normal 7" xfId="14" xr:uid="{AC4967B7-0036-4816-9587-0E8B01FD21EB}"/>
    <cellStyle name="Normal 9" xfId="18" xr:uid="{CA297E6D-6A1D-4DCE-B11F-DBC1BBDEE6CB}"/>
    <cellStyle name="Normal_PTO OFICIAL PREPLIEGO (CORREGIDO) 2" xfId="19" xr:uid="{145F3787-F7EC-461A-B376-8EC6A087C82D}"/>
    <cellStyle name="Porcentaje" xfId="2" builtinId="5"/>
  </cellStyles>
  <dxfs count="106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mria\OneDrive\Documentos\SECRETARIA%20DE%20EDUCACION\Licitaci&#243;n%20Publica\LP%201747%20-%20Rep.%20de%20Francia\Ultima%20Revision\Formulario%201%20-%20Formulario%20de%20Presupuesto%20Oficial%20-%20Rep%20Francia.xls" TargetMode="External"/><Relationship Id="rId1" Type="http://schemas.openxmlformats.org/officeDocument/2006/relationships/externalLinkPath" Target="file:///C:\Users\lmria\OneDrive\Documentos\SECRETARIA%20DE%20EDUCACION\Licitaci&#243;n%20Publica\LP%201747%20-%20Rep.%20de%20Francia\Ultima%20Revision\Formulario%201%20-%20Formulario%20de%20Presupuesto%20Oficial%20-%20Rep%20Franc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(Entidad)"/>
      <sheetName val="PROPUESTA ECONOMICA(Proponente)"/>
      <sheetName val="INDICAR CÓDIGO DEL ITEM DE PAGO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ESTADO VÍA-CRIT.TECNICO"/>
      <sheetName val="CONT_ADI"/>
      <sheetName val="Bajadas"/>
      <sheetName val="TRANSPORTE"/>
      <sheetName val="NARIÑO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.Prestacional"/>
      <sheetName val="CRONOGRAMA"/>
      <sheetName val="OCTUBRE"/>
      <sheetName val="Summary"/>
      <sheetName val="CODCONST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Hoja2"/>
      <sheetName val="Cuadr."/>
      <sheetName val="PUNITARIOS PARA 241201 2S.xls"/>
      <sheetName val="OBRAS SE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Requisición1"/>
      <sheetName val="SALARIOS"/>
      <sheetName val="PREACTA Y CONTRATISTAS"/>
      <sheetName val="PERSONAL"/>
      <sheetName val="Tarifa MT"/>
      <sheetName val="UNITARIOS"/>
      <sheetName val="THE"/>
      <sheetName val="ATHE"/>
      <sheetName val="APU NO PREVISTO"/>
      <sheetName val="PPTA (3)"/>
      <sheetName val="PPTA (2)"/>
      <sheetName val="PPTA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materiales"/>
      <sheetName val="BALANCE"/>
      <sheetName val="ITEMS NO REVISTOS"/>
      <sheetName val="APU ELECTRICOS"/>
      <sheetName val="for 6"/>
      <sheetName val="glvc"/>
      <sheetName val="civ_roma"/>
      <sheetName val="DEST. MEDIOS"/>
      <sheetName val="COMBUASF"/>
      <sheetName val="BALCRUDO"/>
      <sheetName val="CARGASPROC."/>
      <sheetName val="G L P  FINAL"/>
      <sheetName val="mdo"/>
      <sheetName val="equip"/>
      <sheetName val="mat"/>
      <sheetName val="CIRCUITOS CODENSA"/>
      <sheetName val="7.1.8.1.1"/>
      <sheetName val="Poblacio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A62D7-D80B-4B35-ADEE-2107D990C9D9}">
  <dimension ref="A1:M852"/>
  <sheetViews>
    <sheetView showGridLines="0" tabSelected="1" view="pageBreakPreview" topLeftCell="A271" zoomScale="65" zoomScaleNormal="100" zoomScaleSheetLayoutView="100" zoomScalePageLayoutView="55" workbookViewId="0">
      <selection activeCell="G18" sqref="G18"/>
    </sheetView>
  </sheetViews>
  <sheetFormatPr baseColWidth="10" defaultRowHeight="16.5" x14ac:dyDescent="0.3"/>
  <cols>
    <col min="1" max="2" width="3.42578125" style="3" customWidth="1"/>
    <col min="3" max="3" width="10.85546875" style="3" customWidth="1"/>
    <col min="4" max="4" width="15.42578125" style="3" hidden="1" customWidth="1"/>
    <col min="5" max="5" width="16.140625" style="163" hidden="1" customWidth="1"/>
    <col min="6" max="6" width="17.42578125" style="3" hidden="1" customWidth="1"/>
    <col min="7" max="7" width="73.42578125" style="3" customWidth="1"/>
    <col min="8" max="8" width="12.28515625" style="3" customWidth="1"/>
    <col min="9" max="9" width="18.5703125" style="3" customWidth="1"/>
    <col min="10" max="10" width="23.5703125" style="3" customWidth="1"/>
    <col min="11" max="11" width="30" style="3" customWidth="1"/>
    <col min="12" max="12" width="2.28515625" style="3" customWidth="1"/>
    <col min="13" max="13" width="2.5703125" style="3" customWidth="1"/>
    <col min="14" max="14" width="3.140625" style="3" customWidth="1"/>
    <col min="15" max="256" width="11.42578125" style="3"/>
    <col min="257" max="258" width="3.42578125" style="3" customWidth="1"/>
    <col min="259" max="259" width="10.85546875" style="3" customWidth="1"/>
    <col min="260" max="262" width="0" style="3" hidden="1" customWidth="1"/>
    <col min="263" max="263" width="73.42578125" style="3" customWidth="1"/>
    <col min="264" max="264" width="12.28515625" style="3" customWidth="1"/>
    <col min="265" max="265" width="18.5703125" style="3" customWidth="1"/>
    <col min="266" max="266" width="23.5703125" style="3" customWidth="1"/>
    <col min="267" max="267" width="30" style="3" customWidth="1"/>
    <col min="268" max="268" width="2.28515625" style="3" customWidth="1"/>
    <col min="269" max="269" width="2.5703125" style="3" customWidth="1"/>
    <col min="270" max="270" width="3.140625" style="3" customWidth="1"/>
    <col min="271" max="512" width="11.42578125" style="3"/>
    <col min="513" max="514" width="3.42578125" style="3" customWidth="1"/>
    <col min="515" max="515" width="10.85546875" style="3" customWidth="1"/>
    <col min="516" max="518" width="0" style="3" hidden="1" customWidth="1"/>
    <col min="519" max="519" width="73.42578125" style="3" customWidth="1"/>
    <col min="520" max="520" width="12.28515625" style="3" customWidth="1"/>
    <col min="521" max="521" width="18.5703125" style="3" customWidth="1"/>
    <col min="522" max="522" width="23.5703125" style="3" customWidth="1"/>
    <col min="523" max="523" width="30" style="3" customWidth="1"/>
    <col min="524" max="524" width="2.28515625" style="3" customWidth="1"/>
    <col min="525" max="525" width="2.5703125" style="3" customWidth="1"/>
    <col min="526" max="526" width="3.140625" style="3" customWidth="1"/>
    <col min="527" max="768" width="11.42578125" style="3"/>
    <col min="769" max="770" width="3.42578125" style="3" customWidth="1"/>
    <col min="771" max="771" width="10.85546875" style="3" customWidth="1"/>
    <col min="772" max="774" width="0" style="3" hidden="1" customWidth="1"/>
    <col min="775" max="775" width="73.42578125" style="3" customWidth="1"/>
    <col min="776" max="776" width="12.28515625" style="3" customWidth="1"/>
    <col min="777" max="777" width="18.5703125" style="3" customWidth="1"/>
    <col min="778" max="778" width="23.5703125" style="3" customWidth="1"/>
    <col min="779" max="779" width="30" style="3" customWidth="1"/>
    <col min="780" max="780" width="2.28515625" style="3" customWidth="1"/>
    <col min="781" max="781" width="2.5703125" style="3" customWidth="1"/>
    <col min="782" max="782" width="3.140625" style="3" customWidth="1"/>
    <col min="783" max="1024" width="11.42578125" style="3"/>
    <col min="1025" max="1026" width="3.42578125" style="3" customWidth="1"/>
    <col min="1027" max="1027" width="10.85546875" style="3" customWidth="1"/>
    <col min="1028" max="1030" width="0" style="3" hidden="1" customWidth="1"/>
    <col min="1031" max="1031" width="73.42578125" style="3" customWidth="1"/>
    <col min="1032" max="1032" width="12.28515625" style="3" customWidth="1"/>
    <col min="1033" max="1033" width="18.5703125" style="3" customWidth="1"/>
    <col min="1034" max="1034" width="23.5703125" style="3" customWidth="1"/>
    <col min="1035" max="1035" width="30" style="3" customWidth="1"/>
    <col min="1036" max="1036" width="2.28515625" style="3" customWidth="1"/>
    <col min="1037" max="1037" width="2.5703125" style="3" customWidth="1"/>
    <col min="1038" max="1038" width="3.140625" style="3" customWidth="1"/>
    <col min="1039" max="1280" width="11.42578125" style="3"/>
    <col min="1281" max="1282" width="3.42578125" style="3" customWidth="1"/>
    <col min="1283" max="1283" width="10.85546875" style="3" customWidth="1"/>
    <col min="1284" max="1286" width="0" style="3" hidden="1" customWidth="1"/>
    <col min="1287" max="1287" width="73.42578125" style="3" customWidth="1"/>
    <col min="1288" max="1288" width="12.28515625" style="3" customWidth="1"/>
    <col min="1289" max="1289" width="18.5703125" style="3" customWidth="1"/>
    <col min="1290" max="1290" width="23.5703125" style="3" customWidth="1"/>
    <col min="1291" max="1291" width="30" style="3" customWidth="1"/>
    <col min="1292" max="1292" width="2.28515625" style="3" customWidth="1"/>
    <col min="1293" max="1293" width="2.5703125" style="3" customWidth="1"/>
    <col min="1294" max="1294" width="3.140625" style="3" customWidth="1"/>
    <col min="1295" max="1536" width="11.42578125" style="3"/>
    <col min="1537" max="1538" width="3.42578125" style="3" customWidth="1"/>
    <col min="1539" max="1539" width="10.85546875" style="3" customWidth="1"/>
    <col min="1540" max="1542" width="0" style="3" hidden="1" customWidth="1"/>
    <col min="1543" max="1543" width="73.42578125" style="3" customWidth="1"/>
    <col min="1544" max="1544" width="12.28515625" style="3" customWidth="1"/>
    <col min="1545" max="1545" width="18.5703125" style="3" customWidth="1"/>
    <col min="1546" max="1546" width="23.5703125" style="3" customWidth="1"/>
    <col min="1547" max="1547" width="30" style="3" customWidth="1"/>
    <col min="1548" max="1548" width="2.28515625" style="3" customWidth="1"/>
    <col min="1549" max="1549" width="2.5703125" style="3" customWidth="1"/>
    <col min="1550" max="1550" width="3.140625" style="3" customWidth="1"/>
    <col min="1551" max="1792" width="11.42578125" style="3"/>
    <col min="1793" max="1794" width="3.42578125" style="3" customWidth="1"/>
    <col min="1795" max="1795" width="10.85546875" style="3" customWidth="1"/>
    <col min="1796" max="1798" width="0" style="3" hidden="1" customWidth="1"/>
    <col min="1799" max="1799" width="73.42578125" style="3" customWidth="1"/>
    <col min="1800" max="1800" width="12.28515625" style="3" customWidth="1"/>
    <col min="1801" max="1801" width="18.5703125" style="3" customWidth="1"/>
    <col min="1802" max="1802" width="23.5703125" style="3" customWidth="1"/>
    <col min="1803" max="1803" width="30" style="3" customWidth="1"/>
    <col min="1804" max="1804" width="2.28515625" style="3" customWidth="1"/>
    <col min="1805" max="1805" width="2.5703125" style="3" customWidth="1"/>
    <col min="1806" max="1806" width="3.140625" style="3" customWidth="1"/>
    <col min="1807" max="2048" width="11.42578125" style="3"/>
    <col min="2049" max="2050" width="3.42578125" style="3" customWidth="1"/>
    <col min="2051" max="2051" width="10.85546875" style="3" customWidth="1"/>
    <col min="2052" max="2054" width="0" style="3" hidden="1" customWidth="1"/>
    <col min="2055" max="2055" width="73.42578125" style="3" customWidth="1"/>
    <col min="2056" max="2056" width="12.28515625" style="3" customWidth="1"/>
    <col min="2057" max="2057" width="18.5703125" style="3" customWidth="1"/>
    <col min="2058" max="2058" width="23.5703125" style="3" customWidth="1"/>
    <col min="2059" max="2059" width="30" style="3" customWidth="1"/>
    <col min="2060" max="2060" width="2.28515625" style="3" customWidth="1"/>
    <col min="2061" max="2061" width="2.5703125" style="3" customWidth="1"/>
    <col min="2062" max="2062" width="3.140625" style="3" customWidth="1"/>
    <col min="2063" max="2304" width="11.42578125" style="3"/>
    <col min="2305" max="2306" width="3.42578125" style="3" customWidth="1"/>
    <col min="2307" max="2307" width="10.85546875" style="3" customWidth="1"/>
    <col min="2308" max="2310" width="0" style="3" hidden="1" customWidth="1"/>
    <col min="2311" max="2311" width="73.42578125" style="3" customWidth="1"/>
    <col min="2312" max="2312" width="12.28515625" style="3" customWidth="1"/>
    <col min="2313" max="2313" width="18.5703125" style="3" customWidth="1"/>
    <col min="2314" max="2314" width="23.5703125" style="3" customWidth="1"/>
    <col min="2315" max="2315" width="30" style="3" customWidth="1"/>
    <col min="2316" max="2316" width="2.28515625" style="3" customWidth="1"/>
    <col min="2317" max="2317" width="2.5703125" style="3" customWidth="1"/>
    <col min="2318" max="2318" width="3.140625" style="3" customWidth="1"/>
    <col min="2319" max="2560" width="11.42578125" style="3"/>
    <col min="2561" max="2562" width="3.42578125" style="3" customWidth="1"/>
    <col min="2563" max="2563" width="10.85546875" style="3" customWidth="1"/>
    <col min="2564" max="2566" width="0" style="3" hidden="1" customWidth="1"/>
    <col min="2567" max="2567" width="73.42578125" style="3" customWidth="1"/>
    <col min="2568" max="2568" width="12.28515625" style="3" customWidth="1"/>
    <col min="2569" max="2569" width="18.5703125" style="3" customWidth="1"/>
    <col min="2570" max="2570" width="23.5703125" style="3" customWidth="1"/>
    <col min="2571" max="2571" width="30" style="3" customWidth="1"/>
    <col min="2572" max="2572" width="2.28515625" style="3" customWidth="1"/>
    <col min="2573" max="2573" width="2.5703125" style="3" customWidth="1"/>
    <col min="2574" max="2574" width="3.140625" style="3" customWidth="1"/>
    <col min="2575" max="2816" width="11.42578125" style="3"/>
    <col min="2817" max="2818" width="3.42578125" style="3" customWidth="1"/>
    <col min="2819" max="2819" width="10.85546875" style="3" customWidth="1"/>
    <col min="2820" max="2822" width="0" style="3" hidden="1" customWidth="1"/>
    <col min="2823" max="2823" width="73.42578125" style="3" customWidth="1"/>
    <col min="2824" max="2824" width="12.28515625" style="3" customWidth="1"/>
    <col min="2825" max="2825" width="18.5703125" style="3" customWidth="1"/>
    <col min="2826" max="2826" width="23.5703125" style="3" customWidth="1"/>
    <col min="2827" max="2827" width="30" style="3" customWidth="1"/>
    <col min="2828" max="2828" width="2.28515625" style="3" customWidth="1"/>
    <col min="2829" max="2829" width="2.5703125" style="3" customWidth="1"/>
    <col min="2830" max="2830" width="3.140625" style="3" customWidth="1"/>
    <col min="2831" max="3072" width="11.42578125" style="3"/>
    <col min="3073" max="3074" width="3.42578125" style="3" customWidth="1"/>
    <col min="3075" max="3075" width="10.85546875" style="3" customWidth="1"/>
    <col min="3076" max="3078" width="0" style="3" hidden="1" customWidth="1"/>
    <col min="3079" max="3079" width="73.42578125" style="3" customWidth="1"/>
    <col min="3080" max="3080" width="12.28515625" style="3" customWidth="1"/>
    <col min="3081" max="3081" width="18.5703125" style="3" customWidth="1"/>
    <col min="3082" max="3082" width="23.5703125" style="3" customWidth="1"/>
    <col min="3083" max="3083" width="30" style="3" customWidth="1"/>
    <col min="3084" max="3084" width="2.28515625" style="3" customWidth="1"/>
    <col min="3085" max="3085" width="2.5703125" style="3" customWidth="1"/>
    <col min="3086" max="3086" width="3.140625" style="3" customWidth="1"/>
    <col min="3087" max="3328" width="11.42578125" style="3"/>
    <col min="3329" max="3330" width="3.42578125" style="3" customWidth="1"/>
    <col min="3331" max="3331" width="10.85546875" style="3" customWidth="1"/>
    <col min="3332" max="3334" width="0" style="3" hidden="1" customWidth="1"/>
    <col min="3335" max="3335" width="73.42578125" style="3" customWidth="1"/>
    <col min="3336" max="3336" width="12.28515625" style="3" customWidth="1"/>
    <col min="3337" max="3337" width="18.5703125" style="3" customWidth="1"/>
    <col min="3338" max="3338" width="23.5703125" style="3" customWidth="1"/>
    <col min="3339" max="3339" width="30" style="3" customWidth="1"/>
    <col min="3340" max="3340" width="2.28515625" style="3" customWidth="1"/>
    <col min="3341" max="3341" width="2.5703125" style="3" customWidth="1"/>
    <col min="3342" max="3342" width="3.140625" style="3" customWidth="1"/>
    <col min="3343" max="3584" width="11.42578125" style="3"/>
    <col min="3585" max="3586" width="3.42578125" style="3" customWidth="1"/>
    <col min="3587" max="3587" width="10.85546875" style="3" customWidth="1"/>
    <col min="3588" max="3590" width="0" style="3" hidden="1" customWidth="1"/>
    <col min="3591" max="3591" width="73.42578125" style="3" customWidth="1"/>
    <col min="3592" max="3592" width="12.28515625" style="3" customWidth="1"/>
    <col min="3593" max="3593" width="18.5703125" style="3" customWidth="1"/>
    <col min="3594" max="3594" width="23.5703125" style="3" customWidth="1"/>
    <col min="3595" max="3595" width="30" style="3" customWidth="1"/>
    <col min="3596" max="3596" width="2.28515625" style="3" customWidth="1"/>
    <col min="3597" max="3597" width="2.5703125" style="3" customWidth="1"/>
    <col min="3598" max="3598" width="3.140625" style="3" customWidth="1"/>
    <col min="3599" max="3840" width="11.42578125" style="3"/>
    <col min="3841" max="3842" width="3.42578125" style="3" customWidth="1"/>
    <col min="3843" max="3843" width="10.85546875" style="3" customWidth="1"/>
    <col min="3844" max="3846" width="0" style="3" hidden="1" customWidth="1"/>
    <col min="3847" max="3847" width="73.42578125" style="3" customWidth="1"/>
    <col min="3848" max="3848" width="12.28515625" style="3" customWidth="1"/>
    <col min="3849" max="3849" width="18.5703125" style="3" customWidth="1"/>
    <col min="3850" max="3850" width="23.5703125" style="3" customWidth="1"/>
    <col min="3851" max="3851" width="30" style="3" customWidth="1"/>
    <col min="3852" max="3852" width="2.28515625" style="3" customWidth="1"/>
    <col min="3853" max="3853" width="2.5703125" style="3" customWidth="1"/>
    <col min="3854" max="3854" width="3.140625" style="3" customWidth="1"/>
    <col min="3855" max="4096" width="11.42578125" style="3"/>
    <col min="4097" max="4098" width="3.42578125" style="3" customWidth="1"/>
    <col min="4099" max="4099" width="10.85546875" style="3" customWidth="1"/>
    <col min="4100" max="4102" width="0" style="3" hidden="1" customWidth="1"/>
    <col min="4103" max="4103" width="73.42578125" style="3" customWidth="1"/>
    <col min="4104" max="4104" width="12.28515625" style="3" customWidth="1"/>
    <col min="4105" max="4105" width="18.5703125" style="3" customWidth="1"/>
    <col min="4106" max="4106" width="23.5703125" style="3" customWidth="1"/>
    <col min="4107" max="4107" width="30" style="3" customWidth="1"/>
    <col min="4108" max="4108" width="2.28515625" style="3" customWidth="1"/>
    <col min="4109" max="4109" width="2.5703125" style="3" customWidth="1"/>
    <col min="4110" max="4110" width="3.140625" style="3" customWidth="1"/>
    <col min="4111" max="4352" width="11.42578125" style="3"/>
    <col min="4353" max="4354" width="3.42578125" style="3" customWidth="1"/>
    <col min="4355" max="4355" width="10.85546875" style="3" customWidth="1"/>
    <col min="4356" max="4358" width="0" style="3" hidden="1" customWidth="1"/>
    <col min="4359" max="4359" width="73.42578125" style="3" customWidth="1"/>
    <col min="4360" max="4360" width="12.28515625" style="3" customWidth="1"/>
    <col min="4361" max="4361" width="18.5703125" style="3" customWidth="1"/>
    <col min="4362" max="4362" width="23.5703125" style="3" customWidth="1"/>
    <col min="4363" max="4363" width="30" style="3" customWidth="1"/>
    <col min="4364" max="4364" width="2.28515625" style="3" customWidth="1"/>
    <col min="4365" max="4365" width="2.5703125" style="3" customWidth="1"/>
    <col min="4366" max="4366" width="3.140625" style="3" customWidth="1"/>
    <col min="4367" max="4608" width="11.42578125" style="3"/>
    <col min="4609" max="4610" width="3.42578125" style="3" customWidth="1"/>
    <col min="4611" max="4611" width="10.85546875" style="3" customWidth="1"/>
    <col min="4612" max="4614" width="0" style="3" hidden="1" customWidth="1"/>
    <col min="4615" max="4615" width="73.42578125" style="3" customWidth="1"/>
    <col min="4616" max="4616" width="12.28515625" style="3" customWidth="1"/>
    <col min="4617" max="4617" width="18.5703125" style="3" customWidth="1"/>
    <col min="4618" max="4618" width="23.5703125" style="3" customWidth="1"/>
    <col min="4619" max="4619" width="30" style="3" customWidth="1"/>
    <col min="4620" max="4620" width="2.28515625" style="3" customWidth="1"/>
    <col min="4621" max="4621" width="2.5703125" style="3" customWidth="1"/>
    <col min="4622" max="4622" width="3.140625" style="3" customWidth="1"/>
    <col min="4623" max="4864" width="11.42578125" style="3"/>
    <col min="4865" max="4866" width="3.42578125" style="3" customWidth="1"/>
    <col min="4867" max="4867" width="10.85546875" style="3" customWidth="1"/>
    <col min="4868" max="4870" width="0" style="3" hidden="1" customWidth="1"/>
    <col min="4871" max="4871" width="73.42578125" style="3" customWidth="1"/>
    <col min="4872" max="4872" width="12.28515625" style="3" customWidth="1"/>
    <col min="4873" max="4873" width="18.5703125" style="3" customWidth="1"/>
    <col min="4874" max="4874" width="23.5703125" style="3" customWidth="1"/>
    <col min="4875" max="4875" width="30" style="3" customWidth="1"/>
    <col min="4876" max="4876" width="2.28515625" style="3" customWidth="1"/>
    <col min="4877" max="4877" width="2.5703125" style="3" customWidth="1"/>
    <col min="4878" max="4878" width="3.140625" style="3" customWidth="1"/>
    <col min="4879" max="5120" width="11.42578125" style="3"/>
    <col min="5121" max="5122" width="3.42578125" style="3" customWidth="1"/>
    <col min="5123" max="5123" width="10.85546875" style="3" customWidth="1"/>
    <col min="5124" max="5126" width="0" style="3" hidden="1" customWidth="1"/>
    <col min="5127" max="5127" width="73.42578125" style="3" customWidth="1"/>
    <col min="5128" max="5128" width="12.28515625" style="3" customWidth="1"/>
    <col min="5129" max="5129" width="18.5703125" style="3" customWidth="1"/>
    <col min="5130" max="5130" width="23.5703125" style="3" customWidth="1"/>
    <col min="5131" max="5131" width="30" style="3" customWidth="1"/>
    <col min="5132" max="5132" width="2.28515625" style="3" customWidth="1"/>
    <col min="5133" max="5133" width="2.5703125" style="3" customWidth="1"/>
    <col min="5134" max="5134" width="3.140625" style="3" customWidth="1"/>
    <col min="5135" max="5376" width="11.42578125" style="3"/>
    <col min="5377" max="5378" width="3.42578125" style="3" customWidth="1"/>
    <col min="5379" max="5379" width="10.85546875" style="3" customWidth="1"/>
    <col min="5380" max="5382" width="0" style="3" hidden="1" customWidth="1"/>
    <col min="5383" max="5383" width="73.42578125" style="3" customWidth="1"/>
    <col min="5384" max="5384" width="12.28515625" style="3" customWidth="1"/>
    <col min="5385" max="5385" width="18.5703125" style="3" customWidth="1"/>
    <col min="5386" max="5386" width="23.5703125" style="3" customWidth="1"/>
    <col min="5387" max="5387" width="30" style="3" customWidth="1"/>
    <col min="5388" max="5388" width="2.28515625" style="3" customWidth="1"/>
    <col min="5389" max="5389" width="2.5703125" style="3" customWidth="1"/>
    <col min="5390" max="5390" width="3.140625" style="3" customWidth="1"/>
    <col min="5391" max="5632" width="11.42578125" style="3"/>
    <col min="5633" max="5634" width="3.42578125" style="3" customWidth="1"/>
    <col min="5635" max="5635" width="10.85546875" style="3" customWidth="1"/>
    <col min="5636" max="5638" width="0" style="3" hidden="1" customWidth="1"/>
    <col min="5639" max="5639" width="73.42578125" style="3" customWidth="1"/>
    <col min="5640" max="5640" width="12.28515625" style="3" customWidth="1"/>
    <col min="5641" max="5641" width="18.5703125" style="3" customWidth="1"/>
    <col min="5642" max="5642" width="23.5703125" style="3" customWidth="1"/>
    <col min="5643" max="5643" width="30" style="3" customWidth="1"/>
    <col min="5644" max="5644" width="2.28515625" style="3" customWidth="1"/>
    <col min="5645" max="5645" width="2.5703125" style="3" customWidth="1"/>
    <col min="5646" max="5646" width="3.140625" style="3" customWidth="1"/>
    <col min="5647" max="5888" width="11.42578125" style="3"/>
    <col min="5889" max="5890" width="3.42578125" style="3" customWidth="1"/>
    <col min="5891" max="5891" width="10.85546875" style="3" customWidth="1"/>
    <col min="5892" max="5894" width="0" style="3" hidden="1" customWidth="1"/>
    <col min="5895" max="5895" width="73.42578125" style="3" customWidth="1"/>
    <col min="5896" max="5896" width="12.28515625" style="3" customWidth="1"/>
    <col min="5897" max="5897" width="18.5703125" style="3" customWidth="1"/>
    <col min="5898" max="5898" width="23.5703125" style="3" customWidth="1"/>
    <col min="5899" max="5899" width="30" style="3" customWidth="1"/>
    <col min="5900" max="5900" width="2.28515625" style="3" customWidth="1"/>
    <col min="5901" max="5901" width="2.5703125" style="3" customWidth="1"/>
    <col min="5902" max="5902" width="3.140625" style="3" customWidth="1"/>
    <col min="5903" max="6144" width="11.42578125" style="3"/>
    <col min="6145" max="6146" width="3.42578125" style="3" customWidth="1"/>
    <col min="6147" max="6147" width="10.85546875" style="3" customWidth="1"/>
    <col min="6148" max="6150" width="0" style="3" hidden="1" customWidth="1"/>
    <col min="6151" max="6151" width="73.42578125" style="3" customWidth="1"/>
    <col min="6152" max="6152" width="12.28515625" style="3" customWidth="1"/>
    <col min="6153" max="6153" width="18.5703125" style="3" customWidth="1"/>
    <col min="6154" max="6154" width="23.5703125" style="3" customWidth="1"/>
    <col min="6155" max="6155" width="30" style="3" customWidth="1"/>
    <col min="6156" max="6156" width="2.28515625" style="3" customWidth="1"/>
    <col min="6157" max="6157" width="2.5703125" style="3" customWidth="1"/>
    <col min="6158" max="6158" width="3.140625" style="3" customWidth="1"/>
    <col min="6159" max="6400" width="11.42578125" style="3"/>
    <col min="6401" max="6402" width="3.42578125" style="3" customWidth="1"/>
    <col min="6403" max="6403" width="10.85546875" style="3" customWidth="1"/>
    <col min="6404" max="6406" width="0" style="3" hidden="1" customWidth="1"/>
    <col min="6407" max="6407" width="73.42578125" style="3" customWidth="1"/>
    <col min="6408" max="6408" width="12.28515625" style="3" customWidth="1"/>
    <col min="6409" max="6409" width="18.5703125" style="3" customWidth="1"/>
    <col min="6410" max="6410" width="23.5703125" style="3" customWidth="1"/>
    <col min="6411" max="6411" width="30" style="3" customWidth="1"/>
    <col min="6412" max="6412" width="2.28515625" style="3" customWidth="1"/>
    <col min="6413" max="6413" width="2.5703125" style="3" customWidth="1"/>
    <col min="6414" max="6414" width="3.140625" style="3" customWidth="1"/>
    <col min="6415" max="6656" width="11.42578125" style="3"/>
    <col min="6657" max="6658" width="3.42578125" style="3" customWidth="1"/>
    <col min="6659" max="6659" width="10.85546875" style="3" customWidth="1"/>
    <col min="6660" max="6662" width="0" style="3" hidden="1" customWidth="1"/>
    <col min="6663" max="6663" width="73.42578125" style="3" customWidth="1"/>
    <col min="6664" max="6664" width="12.28515625" style="3" customWidth="1"/>
    <col min="6665" max="6665" width="18.5703125" style="3" customWidth="1"/>
    <col min="6666" max="6666" width="23.5703125" style="3" customWidth="1"/>
    <col min="6667" max="6667" width="30" style="3" customWidth="1"/>
    <col min="6668" max="6668" width="2.28515625" style="3" customWidth="1"/>
    <col min="6669" max="6669" width="2.5703125" style="3" customWidth="1"/>
    <col min="6670" max="6670" width="3.140625" style="3" customWidth="1"/>
    <col min="6671" max="6912" width="11.42578125" style="3"/>
    <col min="6913" max="6914" width="3.42578125" style="3" customWidth="1"/>
    <col min="6915" max="6915" width="10.85546875" style="3" customWidth="1"/>
    <col min="6916" max="6918" width="0" style="3" hidden="1" customWidth="1"/>
    <col min="6919" max="6919" width="73.42578125" style="3" customWidth="1"/>
    <col min="6920" max="6920" width="12.28515625" style="3" customWidth="1"/>
    <col min="6921" max="6921" width="18.5703125" style="3" customWidth="1"/>
    <col min="6922" max="6922" width="23.5703125" style="3" customWidth="1"/>
    <col min="6923" max="6923" width="30" style="3" customWidth="1"/>
    <col min="6924" max="6924" width="2.28515625" style="3" customWidth="1"/>
    <col min="6925" max="6925" width="2.5703125" style="3" customWidth="1"/>
    <col min="6926" max="6926" width="3.140625" style="3" customWidth="1"/>
    <col min="6927" max="7168" width="11.42578125" style="3"/>
    <col min="7169" max="7170" width="3.42578125" style="3" customWidth="1"/>
    <col min="7171" max="7171" width="10.85546875" style="3" customWidth="1"/>
    <col min="7172" max="7174" width="0" style="3" hidden="1" customWidth="1"/>
    <col min="7175" max="7175" width="73.42578125" style="3" customWidth="1"/>
    <col min="7176" max="7176" width="12.28515625" style="3" customWidth="1"/>
    <col min="7177" max="7177" width="18.5703125" style="3" customWidth="1"/>
    <col min="7178" max="7178" width="23.5703125" style="3" customWidth="1"/>
    <col min="7179" max="7179" width="30" style="3" customWidth="1"/>
    <col min="7180" max="7180" width="2.28515625" style="3" customWidth="1"/>
    <col min="7181" max="7181" width="2.5703125" style="3" customWidth="1"/>
    <col min="7182" max="7182" width="3.140625" style="3" customWidth="1"/>
    <col min="7183" max="7424" width="11.42578125" style="3"/>
    <col min="7425" max="7426" width="3.42578125" style="3" customWidth="1"/>
    <col min="7427" max="7427" width="10.85546875" style="3" customWidth="1"/>
    <col min="7428" max="7430" width="0" style="3" hidden="1" customWidth="1"/>
    <col min="7431" max="7431" width="73.42578125" style="3" customWidth="1"/>
    <col min="7432" max="7432" width="12.28515625" style="3" customWidth="1"/>
    <col min="7433" max="7433" width="18.5703125" style="3" customWidth="1"/>
    <col min="7434" max="7434" width="23.5703125" style="3" customWidth="1"/>
    <col min="7435" max="7435" width="30" style="3" customWidth="1"/>
    <col min="7436" max="7436" width="2.28515625" style="3" customWidth="1"/>
    <col min="7437" max="7437" width="2.5703125" style="3" customWidth="1"/>
    <col min="7438" max="7438" width="3.140625" style="3" customWidth="1"/>
    <col min="7439" max="7680" width="11.42578125" style="3"/>
    <col min="7681" max="7682" width="3.42578125" style="3" customWidth="1"/>
    <col min="7683" max="7683" width="10.85546875" style="3" customWidth="1"/>
    <col min="7684" max="7686" width="0" style="3" hidden="1" customWidth="1"/>
    <col min="7687" max="7687" width="73.42578125" style="3" customWidth="1"/>
    <col min="7688" max="7688" width="12.28515625" style="3" customWidth="1"/>
    <col min="7689" max="7689" width="18.5703125" style="3" customWidth="1"/>
    <col min="7690" max="7690" width="23.5703125" style="3" customWidth="1"/>
    <col min="7691" max="7691" width="30" style="3" customWidth="1"/>
    <col min="7692" max="7692" width="2.28515625" style="3" customWidth="1"/>
    <col min="7693" max="7693" width="2.5703125" style="3" customWidth="1"/>
    <col min="7694" max="7694" width="3.140625" style="3" customWidth="1"/>
    <col min="7695" max="7936" width="11.42578125" style="3"/>
    <col min="7937" max="7938" width="3.42578125" style="3" customWidth="1"/>
    <col min="7939" max="7939" width="10.85546875" style="3" customWidth="1"/>
    <col min="7940" max="7942" width="0" style="3" hidden="1" customWidth="1"/>
    <col min="7943" max="7943" width="73.42578125" style="3" customWidth="1"/>
    <col min="7944" max="7944" width="12.28515625" style="3" customWidth="1"/>
    <col min="7945" max="7945" width="18.5703125" style="3" customWidth="1"/>
    <col min="7946" max="7946" width="23.5703125" style="3" customWidth="1"/>
    <col min="7947" max="7947" width="30" style="3" customWidth="1"/>
    <col min="7948" max="7948" width="2.28515625" style="3" customWidth="1"/>
    <col min="7949" max="7949" width="2.5703125" style="3" customWidth="1"/>
    <col min="7950" max="7950" width="3.140625" style="3" customWidth="1"/>
    <col min="7951" max="8192" width="11.42578125" style="3"/>
    <col min="8193" max="8194" width="3.42578125" style="3" customWidth="1"/>
    <col min="8195" max="8195" width="10.85546875" style="3" customWidth="1"/>
    <col min="8196" max="8198" width="0" style="3" hidden="1" customWidth="1"/>
    <col min="8199" max="8199" width="73.42578125" style="3" customWidth="1"/>
    <col min="8200" max="8200" width="12.28515625" style="3" customWidth="1"/>
    <col min="8201" max="8201" width="18.5703125" style="3" customWidth="1"/>
    <col min="8202" max="8202" width="23.5703125" style="3" customWidth="1"/>
    <col min="8203" max="8203" width="30" style="3" customWidth="1"/>
    <col min="8204" max="8204" width="2.28515625" style="3" customWidth="1"/>
    <col min="8205" max="8205" width="2.5703125" style="3" customWidth="1"/>
    <col min="8206" max="8206" width="3.140625" style="3" customWidth="1"/>
    <col min="8207" max="8448" width="11.42578125" style="3"/>
    <col min="8449" max="8450" width="3.42578125" style="3" customWidth="1"/>
    <col min="8451" max="8451" width="10.85546875" style="3" customWidth="1"/>
    <col min="8452" max="8454" width="0" style="3" hidden="1" customWidth="1"/>
    <col min="8455" max="8455" width="73.42578125" style="3" customWidth="1"/>
    <col min="8456" max="8456" width="12.28515625" style="3" customWidth="1"/>
    <col min="8457" max="8457" width="18.5703125" style="3" customWidth="1"/>
    <col min="8458" max="8458" width="23.5703125" style="3" customWidth="1"/>
    <col min="8459" max="8459" width="30" style="3" customWidth="1"/>
    <col min="8460" max="8460" width="2.28515625" style="3" customWidth="1"/>
    <col min="8461" max="8461" width="2.5703125" style="3" customWidth="1"/>
    <col min="8462" max="8462" width="3.140625" style="3" customWidth="1"/>
    <col min="8463" max="8704" width="11.42578125" style="3"/>
    <col min="8705" max="8706" width="3.42578125" style="3" customWidth="1"/>
    <col min="8707" max="8707" width="10.85546875" style="3" customWidth="1"/>
    <col min="8708" max="8710" width="0" style="3" hidden="1" customWidth="1"/>
    <col min="8711" max="8711" width="73.42578125" style="3" customWidth="1"/>
    <col min="8712" max="8712" width="12.28515625" style="3" customWidth="1"/>
    <col min="8713" max="8713" width="18.5703125" style="3" customWidth="1"/>
    <col min="8714" max="8714" width="23.5703125" style="3" customWidth="1"/>
    <col min="8715" max="8715" width="30" style="3" customWidth="1"/>
    <col min="8716" max="8716" width="2.28515625" style="3" customWidth="1"/>
    <col min="8717" max="8717" width="2.5703125" style="3" customWidth="1"/>
    <col min="8718" max="8718" width="3.140625" style="3" customWidth="1"/>
    <col min="8719" max="8960" width="11.42578125" style="3"/>
    <col min="8961" max="8962" width="3.42578125" style="3" customWidth="1"/>
    <col min="8963" max="8963" width="10.85546875" style="3" customWidth="1"/>
    <col min="8964" max="8966" width="0" style="3" hidden="1" customWidth="1"/>
    <col min="8967" max="8967" width="73.42578125" style="3" customWidth="1"/>
    <col min="8968" max="8968" width="12.28515625" style="3" customWidth="1"/>
    <col min="8969" max="8969" width="18.5703125" style="3" customWidth="1"/>
    <col min="8970" max="8970" width="23.5703125" style="3" customWidth="1"/>
    <col min="8971" max="8971" width="30" style="3" customWidth="1"/>
    <col min="8972" max="8972" width="2.28515625" style="3" customWidth="1"/>
    <col min="8973" max="8973" width="2.5703125" style="3" customWidth="1"/>
    <col min="8974" max="8974" width="3.140625" style="3" customWidth="1"/>
    <col min="8975" max="9216" width="11.42578125" style="3"/>
    <col min="9217" max="9218" width="3.42578125" style="3" customWidth="1"/>
    <col min="9219" max="9219" width="10.85546875" style="3" customWidth="1"/>
    <col min="9220" max="9222" width="0" style="3" hidden="1" customWidth="1"/>
    <col min="9223" max="9223" width="73.42578125" style="3" customWidth="1"/>
    <col min="9224" max="9224" width="12.28515625" style="3" customWidth="1"/>
    <col min="9225" max="9225" width="18.5703125" style="3" customWidth="1"/>
    <col min="9226" max="9226" width="23.5703125" style="3" customWidth="1"/>
    <col min="9227" max="9227" width="30" style="3" customWidth="1"/>
    <col min="9228" max="9228" width="2.28515625" style="3" customWidth="1"/>
    <col min="9229" max="9229" width="2.5703125" style="3" customWidth="1"/>
    <col min="9230" max="9230" width="3.140625" style="3" customWidth="1"/>
    <col min="9231" max="9472" width="11.42578125" style="3"/>
    <col min="9473" max="9474" width="3.42578125" style="3" customWidth="1"/>
    <col min="9475" max="9475" width="10.85546875" style="3" customWidth="1"/>
    <col min="9476" max="9478" width="0" style="3" hidden="1" customWidth="1"/>
    <col min="9479" max="9479" width="73.42578125" style="3" customWidth="1"/>
    <col min="9480" max="9480" width="12.28515625" style="3" customWidth="1"/>
    <col min="9481" max="9481" width="18.5703125" style="3" customWidth="1"/>
    <col min="9482" max="9482" width="23.5703125" style="3" customWidth="1"/>
    <col min="9483" max="9483" width="30" style="3" customWidth="1"/>
    <col min="9484" max="9484" width="2.28515625" style="3" customWidth="1"/>
    <col min="9485" max="9485" width="2.5703125" style="3" customWidth="1"/>
    <col min="9486" max="9486" width="3.140625" style="3" customWidth="1"/>
    <col min="9487" max="9728" width="11.42578125" style="3"/>
    <col min="9729" max="9730" width="3.42578125" style="3" customWidth="1"/>
    <col min="9731" max="9731" width="10.85546875" style="3" customWidth="1"/>
    <col min="9732" max="9734" width="0" style="3" hidden="1" customWidth="1"/>
    <col min="9735" max="9735" width="73.42578125" style="3" customWidth="1"/>
    <col min="9736" max="9736" width="12.28515625" style="3" customWidth="1"/>
    <col min="9737" max="9737" width="18.5703125" style="3" customWidth="1"/>
    <col min="9738" max="9738" width="23.5703125" style="3" customWidth="1"/>
    <col min="9739" max="9739" width="30" style="3" customWidth="1"/>
    <col min="9740" max="9740" width="2.28515625" style="3" customWidth="1"/>
    <col min="9741" max="9741" width="2.5703125" style="3" customWidth="1"/>
    <col min="9742" max="9742" width="3.140625" style="3" customWidth="1"/>
    <col min="9743" max="9984" width="11.42578125" style="3"/>
    <col min="9985" max="9986" width="3.42578125" style="3" customWidth="1"/>
    <col min="9987" max="9987" width="10.85546875" style="3" customWidth="1"/>
    <col min="9988" max="9990" width="0" style="3" hidden="1" customWidth="1"/>
    <col min="9991" max="9991" width="73.42578125" style="3" customWidth="1"/>
    <col min="9992" max="9992" width="12.28515625" style="3" customWidth="1"/>
    <col min="9993" max="9993" width="18.5703125" style="3" customWidth="1"/>
    <col min="9994" max="9994" width="23.5703125" style="3" customWidth="1"/>
    <col min="9995" max="9995" width="30" style="3" customWidth="1"/>
    <col min="9996" max="9996" width="2.28515625" style="3" customWidth="1"/>
    <col min="9997" max="9997" width="2.5703125" style="3" customWidth="1"/>
    <col min="9998" max="9998" width="3.140625" style="3" customWidth="1"/>
    <col min="9999" max="10240" width="11.42578125" style="3"/>
    <col min="10241" max="10242" width="3.42578125" style="3" customWidth="1"/>
    <col min="10243" max="10243" width="10.85546875" style="3" customWidth="1"/>
    <col min="10244" max="10246" width="0" style="3" hidden="1" customWidth="1"/>
    <col min="10247" max="10247" width="73.42578125" style="3" customWidth="1"/>
    <col min="10248" max="10248" width="12.28515625" style="3" customWidth="1"/>
    <col min="10249" max="10249" width="18.5703125" style="3" customWidth="1"/>
    <col min="10250" max="10250" width="23.5703125" style="3" customWidth="1"/>
    <col min="10251" max="10251" width="30" style="3" customWidth="1"/>
    <col min="10252" max="10252" width="2.28515625" style="3" customWidth="1"/>
    <col min="10253" max="10253" width="2.5703125" style="3" customWidth="1"/>
    <col min="10254" max="10254" width="3.140625" style="3" customWidth="1"/>
    <col min="10255" max="10496" width="11.42578125" style="3"/>
    <col min="10497" max="10498" width="3.42578125" style="3" customWidth="1"/>
    <col min="10499" max="10499" width="10.85546875" style="3" customWidth="1"/>
    <col min="10500" max="10502" width="0" style="3" hidden="1" customWidth="1"/>
    <col min="10503" max="10503" width="73.42578125" style="3" customWidth="1"/>
    <col min="10504" max="10504" width="12.28515625" style="3" customWidth="1"/>
    <col min="10505" max="10505" width="18.5703125" style="3" customWidth="1"/>
    <col min="10506" max="10506" width="23.5703125" style="3" customWidth="1"/>
    <col min="10507" max="10507" width="30" style="3" customWidth="1"/>
    <col min="10508" max="10508" width="2.28515625" style="3" customWidth="1"/>
    <col min="10509" max="10509" width="2.5703125" style="3" customWidth="1"/>
    <col min="10510" max="10510" width="3.140625" style="3" customWidth="1"/>
    <col min="10511" max="10752" width="11.42578125" style="3"/>
    <col min="10753" max="10754" width="3.42578125" style="3" customWidth="1"/>
    <col min="10755" max="10755" width="10.85546875" style="3" customWidth="1"/>
    <col min="10756" max="10758" width="0" style="3" hidden="1" customWidth="1"/>
    <col min="10759" max="10759" width="73.42578125" style="3" customWidth="1"/>
    <col min="10760" max="10760" width="12.28515625" style="3" customWidth="1"/>
    <col min="10761" max="10761" width="18.5703125" style="3" customWidth="1"/>
    <col min="10762" max="10762" width="23.5703125" style="3" customWidth="1"/>
    <col min="10763" max="10763" width="30" style="3" customWidth="1"/>
    <col min="10764" max="10764" width="2.28515625" style="3" customWidth="1"/>
    <col min="10765" max="10765" width="2.5703125" style="3" customWidth="1"/>
    <col min="10766" max="10766" width="3.140625" style="3" customWidth="1"/>
    <col min="10767" max="11008" width="11.42578125" style="3"/>
    <col min="11009" max="11010" width="3.42578125" style="3" customWidth="1"/>
    <col min="11011" max="11011" width="10.85546875" style="3" customWidth="1"/>
    <col min="11012" max="11014" width="0" style="3" hidden="1" customWidth="1"/>
    <col min="11015" max="11015" width="73.42578125" style="3" customWidth="1"/>
    <col min="11016" max="11016" width="12.28515625" style="3" customWidth="1"/>
    <col min="11017" max="11017" width="18.5703125" style="3" customWidth="1"/>
    <col min="11018" max="11018" width="23.5703125" style="3" customWidth="1"/>
    <col min="11019" max="11019" width="30" style="3" customWidth="1"/>
    <col min="11020" max="11020" width="2.28515625" style="3" customWidth="1"/>
    <col min="11021" max="11021" width="2.5703125" style="3" customWidth="1"/>
    <col min="11022" max="11022" width="3.140625" style="3" customWidth="1"/>
    <col min="11023" max="11264" width="11.42578125" style="3"/>
    <col min="11265" max="11266" width="3.42578125" style="3" customWidth="1"/>
    <col min="11267" max="11267" width="10.85546875" style="3" customWidth="1"/>
    <col min="11268" max="11270" width="0" style="3" hidden="1" customWidth="1"/>
    <col min="11271" max="11271" width="73.42578125" style="3" customWidth="1"/>
    <col min="11272" max="11272" width="12.28515625" style="3" customWidth="1"/>
    <col min="11273" max="11273" width="18.5703125" style="3" customWidth="1"/>
    <col min="11274" max="11274" width="23.5703125" style="3" customWidth="1"/>
    <col min="11275" max="11275" width="30" style="3" customWidth="1"/>
    <col min="11276" max="11276" width="2.28515625" style="3" customWidth="1"/>
    <col min="11277" max="11277" width="2.5703125" style="3" customWidth="1"/>
    <col min="11278" max="11278" width="3.140625" style="3" customWidth="1"/>
    <col min="11279" max="11520" width="11.42578125" style="3"/>
    <col min="11521" max="11522" width="3.42578125" style="3" customWidth="1"/>
    <col min="11523" max="11523" width="10.85546875" style="3" customWidth="1"/>
    <col min="11524" max="11526" width="0" style="3" hidden="1" customWidth="1"/>
    <col min="11527" max="11527" width="73.42578125" style="3" customWidth="1"/>
    <col min="11528" max="11528" width="12.28515625" style="3" customWidth="1"/>
    <col min="11529" max="11529" width="18.5703125" style="3" customWidth="1"/>
    <col min="11530" max="11530" width="23.5703125" style="3" customWidth="1"/>
    <col min="11531" max="11531" width="30" style="3" customWidth="1"/>
    <col min="11532" max="11532" width="2.28515625" style="3" customWidth="1"/>
    <col min="11533" max="11533" width="2.5703125" style="3" customWidth="1"/>
    <col min="11534" max="11534" width="3.140625" style="3" customWidth="1"/>
    <col min="11535" max="11776" width="11.42578125" style="3"/>
    <col min="11777" max="11778" width="3.42578125" style="3" customWidth="1"/>
    <col min="11779" max="11779" width="10.85546875" style="3" customWidth="1"/>
    <col min="11780" max="11782" width="0" style="3" hidden="1" customWidth="1"/>
    <col min="11783" max="11783" width="73.42578125" style="3" customWidth="1"/>
    <col min="11784" max="11784" width="12.28515625" style="3" customWidth="1"/>
    <col min="11785" max="11785" width="18.5703125" style="3" customWidth="1"/>
    <col min="11786" max="11786" width="23.5703125" style="3" customWidth="1"/>
    <col min="11787" max="11787" width="30" style="3" customWidth="1"/>
    <col min="11788" max="11788" width="2.28515625" style="3" customWidth="1"/>
    <col min="11789" max="11789" width="2.5703125" style="3" customWidth="1"/>
    <col min="11790" max="11790" width="3.140625" style="3" customWidth="1"/>
    <col min="11791" max="12032" width="11.42578125" style="3"/>
    <col min="12033" max="12034" width="3.42578125" style="3" customWidth="1"/>
    <col min="12035" max="12035" width="10.85546875" style="3" customWidth="1"/>
    <col min="12036" max="12038" width="0" style="3" hidden="1" customWidth="1"/>
    <col min="12039" max="12039" width="73.42578125" style="3" customWidth="1"/>
    <col min="12040" max="12040" width="12.28515625" style="3" customWidth="1"/>
    <col min="12041" max="12041" width="18.5703125" style="3" customWidth="1"/>
    <col min="12042" max="12042" width="23.5703125" style="3" customWidth="1"/>
    <col min="12043" max="12043" width="30" style="3" customWidth="1"/>
    <col min="12044" max="12044" width="2.28515625" style="3" customWidth="1"/>
    <col min="12045" max="12045" width="2.5703125" style="3" customWidth="1"/>
    <col min="12046" max="12046" width="3.140625" style="3" customWidth="1"/>
    <col min="12047" max="12288" width="11.42578125" style="3"/>
    <col min="12289" max="12290" width="3.42578125" style="3" customWidth="1"/>
    <col min="12291" max="12291" width="10.85546875" style="3" customWidth="1"/>
    <col min="12292" max="12294" width="0" style="3" hidden="1" customWidth="1"/>
    <col min="12295" max="12295" width="73.42578125" style="3" customWidth="1"/>
    <col min="12296" max="12296" width="12.28515625" style="3" customWidth="1"/>
    <col min="12297" max="12297" width="18.5703125" style="3" customWidth="1"/>
    <col min="12298" max="12298" width="23.5703125" style="3" customWidth="1"/>
    <col min="12299" max="12299" width="30" style="3" customWidth="1"/>
    <col min="12300" max="12300" width="2.28515625" style="3" customWidth="1"/>
    <col min="12301" max="12301" width="2.5703125" style="3" customWidth="1"/>
    <col min="12302" max="12302" width="3.140625" style="3" customWidth="1"/>
    <col min="12303" max="12544" width="11.42578125" style="3"/>
    <col min="12545" max="12546" width="3.42578125" style="3" customWidth="1"/>
    <col min="12547" max="12547" width="10.85546875" style="3" customWidth="1"/>
    <col min="12548" max="12550" width="0" style="3" hidden="1" customWidth="1"/>
    <col min="12551" max="12551" width="73.42578125" style="3" customWidth="1"/>
    <col min="12552" max="12552" width="12.28515625" style="3" customWidth="1"/>
    <col min="12553" max="12553" width="18.5703125" style="3" customWidth="1"/>
    <col min="12554" max="12554" width="23.5703125" style="3" customWidth="1"/>
    <col min="12555" max="12555" width="30" style="3" customWidth="1"/>
    <col min="12556" max="12556" width="2.28515625" style="3" customWidth="1"/>
    <col min="12557" max="12557" width="2.5703125" style="3" customWidth="1"/>
    <col min="12558" max="12558" width="3.140625" style="3" customWidth="1"/>
    <col min="12559" max="12800" width="11.42578125" style="3"/>
    <col min="12801" max="12802" width="3.42578125" style="3" customWidth="1"/>
    <col min="12803" max="12803" width="10.85546875" style="3" customWidth="1"/>
    <col min="12804" max="12806" width="0" style="3" hidden="1" customWidth="1"/>
    <col min="12807" max="12807" width="73.42578125" style="3" customWidth="1"/>
    <col min="12808" max="12808" width="12.28515625" style="3" customWidth="1"/>
    <col min="12809" max="12809" width="18.5703125" style="3" customWidth="1"/>
    <col min="12810" max="12810" width="23.5703125" style="3" customWidth="1"/>
    <col min="12811" max="12811" width="30" style="3" customWidth="1"/>
    <col min="12812" max="12812" width="2.28515625" style="3" customWidth="1"/>
    <col min="12813" max="12813" width="2.5703125" style="3" customWidth="1"/>
    <col min="12814" max="12814" width="3.140625" style="3" customWidth="1"/>
    <col min="12815" max="13056" width="11.42578125" style="3"/>
    <col min="13057" max="13058" width="3.42578125" style="3" customWidth="1"/>
    <col min="13059" max="13059" width="10.85546875" style="3" customWidth="1"/>
    <col min="13060" max="13062" width="0" style="3" hidden="1" customWidth="1"/>
    <col min="13063" max="13063" width="73.42578125" style="3" customWidth="1"/>
    <col min="13064" max="13064" width="12.28515625" style="3" customWidth="1"/>
    <col min="13065" max="13065" width="18.5703125" style="3" customWidth="1"/>
    <col min="13066" max="13066" width="23.5703125" style="3" customWidth="1"/>
    <col min="13067" max="13067" width="30" style="3" customWidth="1"/>
    <col min="13068" max="13068" width="2.28515625" style="3" customWidth="1"/>
    <col min="13069" max="13069" width="2.5703125" style="3" customWidth="1"/>
    <col min="13070" max="13070" width="3.140625" style="3" customWidth="1"/>
    <col min="13071" max="13312" width="11.42578125" style="3"/>
    <col min="13313" max="13314" width="3.42578125" style="3" customWidth="1"/>
    <col min="13315" max="13315" width="10.85546875" style="3" customWidth="1"/>
    <col min="13316" max="13318" width="0" style="3" hidden="1" customWidth="1"/>
    <col min="13319" max="13319" width="73.42578125" style="3" customWidth="1"/>
    <col min="13320" max="13320" width="12.28515625" style="3" customWidth="1"/>
    <col min="13321" max="13321" width="18.5703125" style="3" customWidth="1"/>
    <col min="13322" max="13322" width="23.5703125" style="3" customWidth="1"/>
    <col min="13323" max="13323" width="30" style="3" customWidth="1"/>
    <col min="13324" max="13324" width="2.28515625" style="3" customWidth="1"/>
    <col min="13325" max="13325" width="2.5703125" style="3" customWidth="1"/>
    <col min="13326" max="13326" width="3.140625" style="3" customWidth="1"/>
    <col min="13327" max="13568" width="11.42578125" style="3"/>
    <col min="13569" max="13570" width="3.42578125" style="3" customWidth="1"/>
    <col min="13571" max="13571" width="10.85546875" style="3" customWidth="1"/>
    <col min="13572" max="13574" width="0" style="3" hidden="1" customWidth="1"/>
    <col min="13575" max="13575" width="73.42578125" style="3" customWidth="1"/>
    <col min="13576" max="13576" width="12.28515625" style="3" customWidth="1"/>
    <col min="13577" max="13577" width="18.5703125" style="3" customWidth="1"/>
    <col min="13578" max="13578" width="23.5703125" style="3" customWidth="1"/>
    <col min="13579" max="13579" width="30" style="3" customWidth="1"/>
    <col min="13580" max="13580" width="2.28515625" style="3" customWidth="1"/>
    <col min="13581" max="13581" width="2.5703125" style="3" customWidth="1"/>
    <col min="13582" max="13582" width="3.140625" style="3" customWidth="1"/>
    <col min="13583" max="13824" width="11.42578125" style="3"/>
    <col min="13825" max="13826" width="3.42578125" style="3" customWidth="1"/>
    <col min="13827" max="13827" width="10.85546875" style="3" customWidth="1"/>
    <col min="13828" max="13830" width="0" style="3" hidden="1" customWidth="1"/>
    <col min="13831" max="13831" width="73.42578125" style="3" customWidth="1"/>
    <col min="13832" max="13832" width="12.28515625" style="3" customWidth="1"/>
    <col min="13833" max="13833" width="18.5703125" style="3" customWidth="1"/>
    <col min="13834" max="13834" width="23.5703125" style="3" customWidth="1"/>
    <col min="13835" max="13835" width="30" style="3" customWidth="1"/>
    <col min="13836" max="13836" width="2.28515625" style="3" customWidth="1"/>
    <col min="13837" max="13837" width="2.5703125" style="3" customWidth="1"/>
    <col min="13838" max="13838" width="3.140625" style="3" customWidth="1"/>
    <col min="13839" max="14080" width="11.42578125" style="3"/>
    <col min="14081" max="14082" width="3.42578125" style="3" customWidth="1"/>
    <col min="14083" max="14083" width="10.85546875" style="3" customWidth="1"/>
    <col min="14084" max="14086" width="0" style="3" hidden="1" customWidth="1"/>
    <col min="14087" max="14087" width="73.42578125" style="3" customWidth="1"/>
    <col min="14088" max="14088" width="12.28515625" style="3" customWidth="1"/>
    <col min="14089" max="14089" width="18.5703125" style="3" customWidth="1"/>
    <col min="14090" max="14090" width="23.5703125" style="3" customWidth="1"/>
    <col min="14091" max="14091" width="30" style="3" customWidth="1"/>
    <col min="14092" max="14092" width="2.28515625" style="3" customWidth="1"/>
    <col min="14093" max="14093" width="2.5703125" style="3" customWidth="1"/>
    <col min="14094" max="14094" width="3.140625" style="3" customWidth="1"/>
    <col min="14095" max="14336" width="11.42578125" style="3"/>
    <col min="14337" max="14338" width="3.42578125" style="3" customWidth="1"/>
    <col min="14339" max="14339" width="10.85546875" style="3" customWidth="1"/>
    <col min="14340" max="14342" width="0" style="3" hidden="1" customWidth="1"/>
    <col min="14343" max="14343" width="73.42578125" style="3" customWidth="1"/>
    <col min="14344" max="14344" width="12.28515625" style="3" customWidth="1"/>
    <col min="14345" max="14345" width="18.5703125" style="3" customWidth="1"/>
    <col min="14346" max="14346" width="23.5703125" style="3" customWidth="1"/>
    <col min="14347" max="14347" width="30" style="3" customWidth="1"/>
    <col min="14348" max="14348" width="2.28515625" style="3" customWidth="1"/>
    <col min="14349" max="14349" width="2.5703125" style="3" customWidth="1"/>
    <col min="14350" max="14350" width="3.140625" style="3" customWidth="1"/>
    <col min="14351" max="14592" width="11.42578125" style="3"/>
    <col min="14593" max="14594" width="3.42578125" style="3" customWidth="1"/>
    <col min="14595" max="14595" width="10.85546875" style="3" customWidth="1"/>
    <col min="14596" max="14598" width="0" style="3" hidden="1" customWidth="1"/>
    <col min="14599" max="14599" width="73.42578125" style="3" customWidth="1"/>
    <col min="14600" max="14600" width="12.28515625" style="3" customWidth="1"/>
    <col min="14601" max="14601" width="18.5703125" style="3" customWidth="1"/>
    <col min="14602" max="14602" width="23.5703125" style="3" customWidth="1"/>
    <col min="14603" max="14603" width="30" style="3" customWidth="1"/>
    <col min="14604" max="14604" width="2.28515625" style="3" customWidth="1"/>
    <col min="14605" max="14605" width="2.5703125" style="3" customWidth="1"/>
    <col min="14606" max="14606" width="3.140625" style="3" customWidth="1"/>
    <col min="14607" max="14848" width="11.42578125" style="3"/>
    <col min="14849" max="14850" width="3.42578125" style="3" customWidth="1"/>
    <col min="14851" max="14851" width="10.85546875" style="3" customWidth="1"/>
    <col min="14852" max="14854" width="0" style="3" hidden="1" customWidth="1"/>
    <col min="14855" max="14855" width="73.42578125" style="3" customWidth="1"/>
    <col min="14856" max="14856" width="12.28515625" style="3" customWidth="1"/>
    <col min="14857" max="14857" width="18.5703125" style="3" customWidth="1"/>
    <col min="14858" max="14858" width="23.5703125" style="3" customWidth="1"/>
    <col min="14859" max="14859" width="30" style="3" customWidth="1"/>
    <col min="14860" max="14860" width="2.28515625" style="3" customWidth="1"/>
    <col min="14861" max="14861" width="2.5703125" style="3" customWidth="1"/>
    <col min="14862" max="14862" width="3.140625" style="3" customWidth="1"/>
    <col min="14863" max="15104" width="11.42578125" style="3"/>
    <col min="15105" max="15106" width="3.42578125" style="3" customWidth="1"/>
    <col min="15107" max="15107" width="10.85546875" style="3" customWidth="1"/>
    <col min="15108" max="15110" width="0" style="3" hidden="1" customWidth="1"/>
    <col min="15111" max="15111" width="73.42578125" style="3" customWidth="1"/>
    <col min="15112" max="15112" width="12.28515625" style="3" customWidth="1"/>
    <col min="15113" max="15113" width="18.5703125" style="3" customWidth="1"/>
    <col min="15114" max="15114" width="23.5703125" style="3" customWidth="1"/>
    <col min="15115" max="15115" width="30" style="3" customWidth="1"/>
    <col min="15116" max="15116" width="2.28515625" style="3" customWidth="1"/>
    <col min="15117" max="15117" width="2.5703125" style="3" customWidth="1"/>
    <col min="15118" max="15118" width="3.140625" style="3" customWidth="1"/>
    <col min="15119" max="15360" width="11.42578125" style="3"/>
    <col min="15361" max="15362" width="3.42578125" style="3" customWidth="1"/>
    <col min="15363" max="15363" width="10.85546875" style="3" customWidth="1"/>
    <col min="15364" max="15366" width="0" style="3" hidden="1" customWidth="1"/>
    <col min="15367" max="15367" width="73.42578125" style="3" customWidth="1"/>
    <col min="15368" max="15368" width="12.28515625" style="3" customWidth="1"/>
    <col min="15369" max="15369" width="18.5703125" style="3" customWidth="1"/>
    <col min="15370" max="15370" width="23.5703125" style="3" customWidth="1"/>
    <col min="15371" max="15371" width="30" style="3" customWidth="1"/>
    <col min="15372" max="15372" width="2.28515625" style="3" customWidth="1"/>
    <col min="15373" max="15373" width="2.5703125" style="3" customWidth="1"/>
    <col min="15374" max="15374" width="3.140625" style="3" customWidth="1"/>
    <col min="15375" max="15616" width="11.42578125" style="3"/>
    <col min="15617" max="15618" width="3.42578125" style="3" customWidth="1"/>
    <col min="15619" max="15619" width="10.85546875" style="3" customWidth="1"/>
    <col min="15620" max="15622" width="0" style="3" hidden="1" customWidth="1"/>
    <col min="15623" max="15623" width="73.42578125" style="3" customWidth="1"/>
    <col min="15624" max="15624" width="12.28515625" style="3" customWidth="1"/>
    <col min="15625" max="15625" width="18.5703125" style="3" customWidth="1"/>
    <col min="15626" max="15626" width="23.5703125" style="3" customWidth="1"/>
    <col min="15627" max="15627" width="30" style="3" customWidth="1"/>
    <col min="15628" max="15628" width="2.28515625" style="3" customWidth="1"/>
    <col min="15629" max="15629" width="2.5703125" style="3" customWidth="1"/>
    <col min="15630" max="15630" width="3.140625" style="3" customWidth="1"/>
    <col min="15631" max="15872" width="11.42578125" style="3"/>
    <col min="15873" max="15874" width="3.42578125" style="3" customWidth="1"/>
    <col min="15875" max="15875" width="10.85546875" style="3" customWidth="1"/>
    <col min="15876" max="15878" width="0" style="3" hidden="1" customWidth="1"/>
    <col min="15879" max="15879" width="73.42578125" style="3" customWidth="1"/>
    <col min="15880" max="15880" width="12.28515625" style="3" customWidth="1"/>
    <col min="15881" max="15881" width="18.5703125" style="3" customWidth="1"/>
    <col min="15882" max="15882" width="23.5703125" style="3" customWidth="1"/>
    <col min="15883" max="15883" width="30" style="3" customWidth="1"/>
    <col min="15884" max="15884" width="2.28515625" style="3" customWidth="1"/>
    <col min="15885" max="15885" width="2.5703125" style="3" customWidth="1"/>
    <col min="15886" max="15886" width="3.140625" style="3" customWidth="1"/>
    <col min="15887" max="16128" width="11.42578125" style="3"/>
    <col min="16129" max="16130" width="3.42578125" style="3" customWidth="1"/>
    <col min="16131" max="16131" width="10.85546875" style="3" customWidth="1"/>
    <col min="16132" max="16134" width="0" style="3" hidden="1" customWidth="1"/>
    <col min="16135" max="16135" width="73.42578125" style="3" customWidth="1"/>
    <col min="16136" max="16136" width="12.28515625" style="3" customWidth="1"/>
    <col min="16137" max="16137" width="18.5703125" style="3" customWidth="1"/>
    <col min="16138" max="16138" width="23.5703125" style="3" customWidth="1"/>
    <col min="16139" max="16139" width="30" style="3" customWidth="1"/>
    <col min="16140" max="16140" width="2.28515625" style="3" customWidth="1"/>
    <col min="16141" max="16141" width="2.5703125" style="3" customWidth="1"/>
    <col min="16142" max="16142" width="3.140625" style="3" customWidth="1"/>
    <col min="16143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 x14ac:dyDescent="0.3">
      <c r="A3" s="1"/>
      <c r="B3" s="8"/>
      <c r="C3" s="9" t="s">
        <v>0</v>
      </c>
      <c r="D3" s="10"/>
      <c r="E3" s="10"/>
      <c r="F3" s="10"/>
      <c r="G3" s="1"/>
      <c r="H3" s="1"/>
      <c r="I3" s="1"/>
      <c r="J3" s="1"/>
      <c r="K3" s="1"/>
      <c r="L3" s="11"/>
      <c r="M3" s="1"/>
    </row>
    <row r="4" spans="1:13" x14ac:dyDescent="0.3">
      <c r="A4" s="1"/>
      <c r="B4" s="8"/>
      <c r="C4" s="12" t="s">
        <v>1</v>
      </c>
      <c r="D4" s="13" t="s">
        <v>2</v>
      </c>
      <c r="E4" s="12" t="s">
        <v>3</v>
      </c>
      <c r="F4" s="14">
        <v>1</v>
      </c>
      <c r="G4" s="1"/>
      <c r="H4" s="1"/>
      <c r="I4" s="1"/>
      <c r="J4" s="1"/>
      <c r="K4" s="1"/>
      <c r="L4" s="11"/>
      <c r="M4" s="1"/>
    </row>
    <row r="5" spans="1:13" x14ac:dyDescent="0.3">
      <c r="A5" s="1"/>
      <c r="B5" s="8"/>
      <c r="C5" s="15"/>
      <c r="D5" s="15"/>
      <c r="E5" s="15"/>
      <c r="F5" s="15"/>
      <c r="G5" s="15"/>
      <c r="H5" s="15"/>
      <c r="I5" s="15"/>
      <c r="J5" s="15"/>
      <c r="K5" s="15"/>
      <c r="L5" s="11"/>
      <c r="M5" s="1"/>
    </row>
    <row r="6" spans="1:13" ht="17.25" thickBot="1" x14ac:dyDescent="0.35">
      <c r="A6" s="1"/>
      <c r="B6" s="8"/>
      <c r="C6" s="16" t="s">
        <v>4</v>
      </c>
      <c r="D6" s="16"/>
      <c r="E6" s="16"/>
      <c r="F6" s="16"/>
      <c r="G6" s="16"/>
      <c r="H6" s="16"/>
      <c r="I6" s="16"/>
      <c r="J6" s="16"/>
      <c r="K6" s="16"/>
      <c r="L6" s="11"/>
      <c r="M6" s="1"/>
    </row>
    <row r="7" spans="1:13" s="23" customFormat="1" x14ac:dyDescent="0.3">
      <c r="A7" s="17"/>
      <c r="B7" s="18"/>
      <c r="C7" s="19" t="s">
        <v>5</v>
      </c>
      <c r="D7" s="20"/>
      <c r="E7" s="20"/>
      <c r="F7" s="20"/>
      <c r="G7" s="20"/>
      <c r="H7" s="20"/>
      <c r="I7" s="20"/>
      <c r="J7" s="20"/>
      <c r="K7" s="21"/>
      <c r="L7" s="22"/>
      <c r="M7" s="17"/>
    </row>
    <row r="8" spans="1:13" ht="24.75" customHeight="1" thickBot="1" x14ac:dyDescent="0.35">
      <c r="A8" s="1"/>
      <c r="B8" s="8"/>
      <c r="C8" s="24"/>
      <c r="D8" s="25"/>
      <c r="E8" s="25"/>
      <c r="F8" s="25"/>
      <c r="G8" s="25"/>
      <c r="H8" s="25"/>
      <c r="I8" s="25"/>
      <c r="J8" s="25"/>
      <c r="K8" s="26"/>
      <c r="L8" s="11"/>
      <c r="M8" s="1"/>
    </row>
    <row r="9" spans="1:13" ht="56.25" customHeight="1" x14ac:dyDescent="0.3">
      <c r="A9" s="1"/>
      <c r="B9" s="8"/>
      <c r="C9" s="27" t="s">
        <v>6</v>
      </c>
      <c r="D9" s="28"/>
      <c r="E9" s="28"/>
      <c r="F9" s="28"/>
      <c r="G9" s="28"/>
      <c r="H9" s="28"/>
      <c r="I9" s="28"/>
      <c r="J9" s="28"/>
      <c r="K9" s="29"/>
      <c r="L9" s="11"/>
      <c r="M9" s="1"/>
    </row>
    <row r="10" spans="1:13" ht="60.75" customHeight="1" thickBot="1" x14ac:dyDescent="0.35">
      <c r="A10" s="1"/>
      <c r="B10" s="8"/>
      <c r="C10" s="30" t="s">
        <v>7</v>
      </c>
      <c r="D10" s="31"/>
      <c r="E10" s="31"/>
      <c r="F10" s="31"/>
      <c r="G10" s="31"/>
      <c r="H10" s="31"/>
      <c r="I10" s="31"/>
      <c r="J10" s="31"/>
      <c r="K10" s="32"/>
      <c r="L10" s="11"/>
      <c r="M10" s="1"/>
    </row>
    <row r="11" spans="1:13" ht="13.5" customHeight="1" x14ac:dyDescent="0.3">
      <c r="A11" s="1"/>
      <c r="B11" s="8"/>
      <c r="C11" s="33" t="s">
        <v>8</v>
      </c>
      <c r="D11" s="34" t="s">
        <v>9</v>
      </c>
      <c r="E11" s="35" t="s">
        <v>10</v>
      </c>
      <c r="F11" s="35"/>
      <c r="G11" s="33" t="s">
        <v>11</v>
      </c>
      <c r="H11" s="34" t="s">
        <v>12</v>
      </c>
      <c r="I11" s="34" t="s">
        <v>13</v>
      </c>
      <c r="J11" s="36" t="s">
        <v>14</v>
      </c>
      <c r="K11" s="37" t="s">
        <v>15</v>
      </c>
      <c r="L11" s="11"/>
      <c r="M11" s="1"/>
    </row>
    <row r="12" spans="1:13" ht="13.5" customHeight="1" x14ac:dyDescent="0.3">
      <c r="A12" s="1"/>
      <c r="B12" s="8"/>
      <c r="C12" s="38"/>
      <c r="D12" s="39"/>
      <c r="E12" s="40" t="s">
        <v>16</v>
      </c>
      <c r="F12" s="40" t="s">
        <v>17</v>
      </c>
      <c r="G12" s="38"/>
      <c r="H12" s="39"/>
      <c r="I12" s="39"/>
      <c r="J12" s="41"/>
      <c r="K12" s="42"/>
      <c r="L12" s="11"/>
      <c r="M12" s="1"/>
    </row>
    <row r="13" spans="1:13" ht="30" customHeight="1" x14ac:dyDescent="0.3">
      <c r="A13" s="1"/>
      <c r="B13" s="8"/>
      <c r="C13" s="43" t="s">
        <v>18</v>
      </c>
      <c r="D13" s="44"/>
      <c r="E13" s="44"/>
      <c r="F13" s="44"/>
      <c r="G13" s="45" t="s">
        <v>19</v>
      </c>
      <c r="H13" s="46"/>
      <c r="I13" s="47"/>
      <c r="J13" s="47"/>
      <c r="K13" s="48"/>
      <c r="L13" s="11"/>
      <c r="M13" s="1"/>
    </row>
    <row r="14" spans="1:13" ht="30" customHeight="1" x14ac:dyDescent="0.3">
      <c r="A14" s="1"/>
      <c r="B14" s="8"/>
      <c r="C14" s="49">
        <v>1.01</v>
      </c>
      <c r="D14" s="44"/>
      <c r="E14" s="44"/>
      <c r="F14" s="44"/>
      <c r="G14" s="50" t="s">
        <v>20</v>
      </c>
      <c r="H14" s="51" t="s">
        <v>21</v>
      </c>
      <c r="I14" s="52">
        <v>3000</v>
      </c>
      <c r="J14" s="53">
        <v>3783</v>
      </c>
      <c r="K14" s="54">
        <f>IFERROR(ROUND(J14*I14,0),"")</f>
        <v>11349000</v>
      </c>
      <c r="L14" s="11"/>
      <c r="M14" s="1"/>
    </row>
    <row r="15" spans="1:13" ht="30" customHeight="1" x14ac:dyDescent="0.3">
      <c r="A15" s="1"/>
      <c r="B15" s="8"/>
      <c r="C15" s="49">
        <v>1.02</v>
      </c>
      <c r="D15" s="44"/>
      <c r="E15" s="44"/>
      <c r="F15" s="44"/>
      <c r="G15" s="50" t="s">
        <v>22</v>
      </c>
      <c r="H15" s="51" t="s">
        <v>23</v>
      </c>
      <c r="I15" s="52">
        <v>200</v>
      </c>
      <c r="J15" s="53">
        <v>55151</v>
      </c>
      <c r="K15" s="54">
        <f t="shared" ref="K15:K35" si="0">IFERROR(ROUND(J15*I15,0),"")</f>
        <v>11030200</v>
      </c>
      <c r="L15" s="11"/>
      <c r="M15" s="1"/>
    </row>
    <row r="16" spans="1:13" ht="30" customHeight="1" x14ac:dyDescent="0.3">
      <c r="A16" s="1"/>
      <c r="B16" s="8"/>
      <c r="C16" s="49">
        <v>1.03</v>
      </c>
      <c r="D16" s="44"/>
      <c r="E16" s="44"/>
      <c r="F16" s="44"/>
      <c r="G16" s="50" t="s">
        <v>24</v>
      </c>
      <c r="H16" s="51" t="s">
        <v>25</v>
      </c>
      <c r="I16" s="52">
        <v>50</v>
      </c>
      <c r="J16" s="53">
        <v>228078</v>
      </c>
      <c r="K16" s="54">
        <f t="shared" si="0"/>
        <v>11403900</v>
      </c>
      <c r="L16" s="11"/>
      <c r="M16" s="1"/>
    </row>
    <row r="17" spans="1:13" ht="30" customHeight="1" x14ac:dyDescent="0.3">
      <c r="A17" s="1"/>
      <c r="B17" s="8"/>
      <c r="C17" s="49">
        <v>1.04</v>
      </c>
      <c r="D17" s="44"/>
      <c r="E17" s="44"/>
      <c r="F17" s="44"/>
      <c r="G17" s="50" t="s">
        <v>26</v>
      </c>
      <c r="H17" s="51" t="s">
        <v>23</v>
      </c>
      <c r="I17" s="52">
        <v>1200</v>
      </c>
      <c r="J17" s="53">
        <v>78092</v>
      </c>
      <c r="K17" s="54">
        <f t="shared" si="0"/>
        <v>93710400</v>
      </c>
      <c r="L17" s="11"/>
      <c r="M17" s="1"/>
    </row>
    <row r="18" spans="1:13" ht="30" customHeight="1" x14ac:dyDescent="0.3">
      <c r="A18" s="1"/>
      <c r="B18" s="8"/>
      <c r="C18" s="49">
        <v>1.05</v>
      </c>
      <c r="D18" s="44"/>
      <c r="E18" s="44"/>
      <c r="F18" s="44"/>
      <c r="G18" s="50" t="s">
        <v>27</v>
      </c>
      <c r="H18" s="51" t="s">
        <v>23</v>
      </c>
      <c r="I18" s="52">
        <v>200</v>
      </c>
      <c r="J18" s="53">
        <v>8996</v>
      </c>
      <c r="K18" s="54">
        <f>IFERROR(ROUND(J18*I18,0),"")</f>
        <v>1799200</v>
      </c>
      <c r="L18" s="11"/>
      <c r="M18" s="1"/>
    </row>
    <row r="19" spans="1:13" ht="30" customHeight="1" x14ac:dyDescent="0.3">
      <c r="A19" s="1"/>
      <c r="B19" s="8"/>
      <c r="C19" s="49">
        <v>1.06</v>
      </c>
      <c r="D19" s="44"/>
      <c r="E19" s="44"/>
      <c r="F19" s="44"/>
      <c r="G19" s="50" t="s">
        <v>28</v>
      </c>
      <c r="H19" s="51" t="s">
        <v>23</v>
      </c>
      <c r="I19" s="52">
        <v>600</v>
      </c>
      <c r="J19" s="53">
        <v>29725</v>
      </c>
      <c r="K19" s="54">
        <f>IFERROR(ROUND(J19*I19,0),"")</f>
        <v>17835000</v>
      </c>
      <c r="L19" s="11"/>
      <c r="M19" s="1"/>
    </row>
    <row r="20" spans="1:13" ht="30" customHeight="1" x14ac:dyDescent="0.3">
      <c r="A20" s="1"/>
      <c r="B20" s="8"/>
      <c r="C20" s="49">
        <v>1.07</v>
      </c>
      <c r="D20" s="44"/>
      <c r="E20" s="44"/>
      <c r="F20" s="44"/>
      <c r="G20" s="50" t="s">
        <v>29</v>
      </c>
      <c r="H20" s="51" t="s">
        <v>23</v>
      </c>
      <c r="I20" s="52">
        <v>1200</v>
      </c>
      <c r="J20" s="53">
        <v>74891</v>
      </c>
      <c r="K20" s="54">
        <f t="shared" si="0"/>
        <v>89869200</v>
      </c>
      <c r="L20" s="11"/>
      <c r="M20" s="1"/>
    </row>
    <row r="21" spans="1:13" ht="30" customHeight="1" x14ac:dyDescent="0.3">
      <c r="A21" s="1"/>
      <c r="B21" s="8"/>
      <c r="C21" s="49">
        <v>1.08</v>
      </c>
      <c r="D21" s="44"/>
      <c r="E21" s="44"/>
      <c r="F21" s="44"/>
      <c r="G21" s="50" t="s">
        <v>30</v>
      </c>
      <c r="H21" s="51" t="s">
        <v>31</v>
      </c>
      <c r="I21" s="52">
        <v>200</v>
      </c>
      <c r="J21" s="53">
        <v>199146</v>
      </c>
      <c r="K21" s="54">
        <f t="shared" si="0"/>
        <v>39829200</v>
      </c>
      <c r="L21" s="11"/>
      <c r="M21" s="1"/>
    </row>
    <row r="22" spans="1:13" ht="30" customHeight="1" x14ac:dyDescent="0.3">
      <c r="A22" s="1"/>
      <c r="B22" s="8"/>
      <c r="C22" s="49">
        <v>1.0900000000000001</v>
      </c>
      <c r="D22" s="44"/>
      <c r="E22" s="44"/>
      <c r="F22" s="44"/>
      <c r="G22" s="50" t="s">
        <v>32</v>
      </c>
      <c r="H22" s="51" t="s">
        <v>21</v>
      </c>
      <c r="I22" s="52">
        <v>400</v>
      </c>
      <c r="J22" s="53">
        <v>13626</v>
      </c>
      <c r="K22" s="54">
        <f t="shared" si="0"/>
        <v>5450400</v>
      </c>
      <c r="L22" s="11"/>
      <c r="M22" s="1"/>
    </row>
    <row r="23" spans="1:13" ht="30" customHeight="1" x14ac:dyDescent="0.3">
      <c r="A23" s="1"/>
      <c r="B23" s="8"/>
      <c r="C23" s="49">
        <v>1.1000000000000001</v>
      </c>
      <c r="D23" s="44"/>
      <c r="E23" s="44"/>
      <c r="F23" s="44"/>
      <c r="G23" s="50" t="s">
        <v>33</v>
      </c>
      <c r="H23" s="51" t="s">
        <v>21</v>
      </c>
      <c r="I23" s="52">
        <v>200</v>
      </c>
      <c r="J23" s="53">
        <v>12020</v>
      </c>
      <c r="K23" s="54">
        <f t="shared" si="0"/>
        <v>2404000</v>
      </c>
      <c r="L23" s="11"/>
      <c r="M23" s="1"/>
    </row>
    <row r="24" spans="1:13" ht="30" customHeight="1" x14ac:dyDescent="0.3">
      <c r="A24" s="1"/>
      <c r="B24" s="8"/>
      <c r="C24" s="49">
        <v>1.1100000000000001</v>
      </c>
      <c r="D24" s="44"/>
      <c r="E24" s="44"/>
      <c r="F24" s="44"/>
      <c r="G24" s="50" t="s">
        <v>34</v>
      </c>
      <c r="H24" s="51" t="s">
        <v>21</v>
      </c>
      <c r="I24" s="52">
        <v>200</v>
      </c>
      <c r="J24" s="53">
        <v>11245</v>
      </c>
      <c r="K24" s="54">
        <f t="shared" si="0"/>
        <v>2249000</v>
      </c>
      <c r="L24" s="11"/>
      <c r="M24" s="1"/>
    </row>
    <row r="25" spans="1:13" ht="30" customHeight="1" x14ac:dyDescent="0.3">
      <c r="A25" s="1"/>
      <c r="B25" s="8"/>
      <c r="C25" s="49">
        <v>1.1200000000000001</v>
      </c>
      <c r="D25" s="44"/>
      <c r="E25" s="44"/>
      <c r="F25" s="44"/>
      <c r="G25" s="50" t="s">
        <v>35</v>
      </c>
      <c r="H25" s="51" t="s">
        <v>23</v>
      </c>
      <c r="I25" s="52">
        <v>1200</v>
      </c>
      <c r="J25" s="53">
        <v>133189</v>
      </c>
      <c r="K25" s="54">
        <f t="shared" si="0"/>
        <v>159826800</v>
      </c>
      <c r="L25" s="11"/>
      <c r="M25" s="1"/>
    </row>
    <row r="26" spans="1:13" ht="30" customHeight="1" x14ac:dyDescent="0.3">
      <c r="A26" s="1"/>
      <c r="B26" s="8"/>
      <c r="C26" s="49">
        <v>1.1299999999999999</v>
      </c>
      <c r="D26" s="44"/>
      <c r="E26" s="44"/>
      <c r="F26" s="44"/>
      <c r="G26" s="50" t="s">
        <v>36</v>
      </c>
      <c r="H26" s="51" t="s">
        <v>23</v>
      </c>
      <c r="I26" s="52">
        <v>1200</v>
      </c>
      <c r="J26" s="53">
        <v>22485</v>
      </c>
      <c r="K26" s="54">
        <f t="shared" si="0"/>
        <v>26982000</v>
      </c>
      <c r="L26" s="11"/>
      <c r="M26" s="1"/>
    </row>
    <row r="27" spans="1:13" ht="30" customHeight="1" x14ac:dyDescent="0.3">
      <c r="A27" s="1"/>
      <c r="B27" s="8"/>
      <c r="C27" s="49">
        <v>1.1399999999999999</v>
      </c>
      <c r="D27" s="44"/>
      <c r="E27" s="44"/>
      <c r="F27" s="44"/>
      <c r="G27" s="50" t="s">
        <v>37</v>
      </c>
      <c r="H27" s="51" t="s">
        <v>23</v>
      </c>
      <c r="I27" s="52">
        <v>120</v>
      </c>
      <c r="J27" s="53">
        <v>22919</v>
      </c>
      <c r="K27" s="54">
        <f t="shared" si="0"/>
        <v>2750280</v>
      </c>
      <c r="L27" s="11"/>
      <c r="M27" s="1"/>
    </row>
    <row r="28" spans="1:13" ht="30" customHeight="1" x14ac:dyDescent="0.3">
      <c r="A28" s="1"/>
      <c r="B28" s="8"/>
      <c r="C28" s="49">
        <v>1.1499999999999999</v>
      </c>
      <c r="D28" s="44"/>
      <c r="E28" s="44"/>
      <c r="F28" s="44"/>
      <c r="G28" s="50" t="s">
        <v>38</v>
      </c>
      <c r="H28" s="51" t="s">
        <v>23</v>
      </c>
      <c r="I28" s="52">
        <v>120</v>
      </c>
      <c r="J28" s="53">
        <v>47677</v>
      </c>
      <c r="K28" s="54">
        <f t="shared" si="0"/>
        <v>5721240</v>
      </c>
      <c r="L28" s="11"/>
      <c r="M28" s="1"/>
    </row>
    <row r="29" spans="1:13" ht="30" customHeight="1" x14ac:dyDescent="0.3">
      <c r="A29" s="1"/>
      <c r="B29" s="8"/>
      <c r="C29" s="49">
        <v>1.1599999999999999</v>
      </c>
      <c r="D29" s="44"/>
      <c r="E29" s="44"/>
      <c r="F29" s="44"/>
      <c r="G29" s="50" t="s">
        <v>39</v>
      </c>
      <c r="H29" s="51" t="s">
        <v>25</v>
      </c>
      <c r="I29" s="52">
        <v>60</v>
      </c>
      <c r="J29" s="53">
        <v>43267</v>
      </c>
      <c r="K29" s="54">
        <f t="shared" si="0"/>
        <v>2596020</v>
      </c>
      <c r="L29" s="11"/>
      <c r="M29" s="1"/>
    </row>
    <row r="30" spans="1:13" ht="30" customHeight="1" x14ac:dyDescent="0.3">
      <c r="A30" s="1"/>
      <c r="B30" s="8"/>
      <c r="C30" s="49">
        <v>1.17</v>
      </c>
      <c r="D30" s="44"/>
      <c r="E30" s="44"/>
      <c r="F30" s="44"/>
      <c r="G30" s="50" t="s">
        <v>40</v>
      </c>
      <c r="H30" s="51" t="s">
        <v>23</v>
      </c>
      <c r="I30" s="52">
        <v>60</v>
      </c>
      <c r="J30" s="53">
        <v>21261</v>
      </c>
      <c r="K30" s="54">
        <f t="shared" si="0"/>
        <v>1275660</v>
      </c>
      <c r="L30" s="11"/>
      <c r="M30" s="1"/>
    </row>
    <row r="31" spans="1:13" ht="30" customHeight="1" x14ac:dyDescent="0.3">
      <c r="A31" s="1"/>
      <c r="B31" s="8"/>
      <c r="C31" s="49">
        <v>1.18</v>
      </c>
      <c r="D31" s="44"/>
      <c r="E31" s="44"/>
      <c r="F31" s="44"/>
      <c r="G31" s="50" t="s">
        <v>41</v>
      </c>
      <c r="H31" s="51" t="s">
        <v>25</v>
      </c>
      <c r="I31" s="52">
        <v>60</v>
      </c>
      <c r="J31" s="53">
        <v>64253</v>
      </c>
      <c r="K31" s="54">
        <f t="shared" si="0"/>
        <v>3855180</v>
      </c>
      <c r="L31" s="11"/>
      <c r="M31" s="1"/>
    </row>
    <row r="32" spans="1:13" ht="30" customHeight="1" x14ac:dyDescent="0.3">
      <c r="A32" s="1"/>
      <c r="B32" s="8"/>
      <c r="C32" s="49">
        <v>1.19</v>
      </c>
      <c r="D32" s="44"/>
      <c r="E32" s="44"/>
      <c r="F32" s="44"/>
      <c r="G32" s="50" t="s">
        <v>42</v>
      </c>
      <c r="H32" s="51" t="s">
        <v>25</v>
      </c>
      <c r="I32" s="52">
        <v>100</v>
      </c>
      <c r="J32" s="53">
        <v>137858</v>
      </c>
      <c r="K32" s="54">
        <f t="shared" si="0"/>
        <v>13785800</v>
      </c>
      <c r="L32" s="11"/>
      <c r="M32" s="1"/>
    </row>
    <row r="33" spans="1:13" ht="30" customHeight="1" x14ac:dyDescent="0.3">
      <c r="A33" s="1"/>
      <c r="B33" s="8"/>
      <c r="C33" s="49">
        <v>1.2</v>
      </c>
      <c r="D33" s="44"/>
      <c r="E33" s="44"/>
      <c r="F33" s="44"/>
      <c r="G33" s="50" t="s">
        <v>43</v>
      </c>
      <c r="H33" s="51" t="s">
        <v>21</v>
      </c>
      <c r="I33" s="52">
        <v>200</v>
      </c>
      <c r="J33" s="53">
        <v>11327</v>
      </c>
      <c r="K33" s="54">
        <f t="shared" si="0"/>
        <v>2265400</v>
      </c>
      <c r="L33" s="11"/>
      <c r="M33" s="1"/>
    </row>
    <row r="34" spans="1:13" ht="30" customHeight="1" x14ac:dyDescent="0.3">
      <c r="A34" s="1"/>
      <c r="B34" s="8"/>
      <c r="C34" s="49">
        <v>1.21</v>
      </c>
      <c r="D34" s="44"/>
      <c r="E34" s="44"/>
      <c r="F34" s="44"/>
      <c r="G34" s="50" t="s">
        <v>44</v>
      </c>
      <c r="H34" s="51" t="s">
        <v>31</v>
      </c>
      <c r="I34" s="52">
        <v>1200</v>
      </c>
      <c r="J34" s="53">
        <v>16272</v>
      </c>
      <c r="K34" s="54">
        <f t="shared" si="0"/>
        <v>19526400</v>
      </c>
      <c r="L34" s="11"/>
      <c r="M34" s="1"/>
    </row>
    <row r="35" spans="1:13" ht="43.5" customHeight="1" x14ac:dyDescent="0.3">
      <c r="A35" s="1"/>
      <c r="B35" s="8"/>
      <c r="C35" s="49">
        <v>1.22</v>
      </c>
      <c r="D35" s="44"/>
      <c r="E35" s="44"/>
      <c r="F35" s="44"/>
      <c r="G35" s="50" t="s">
        <v>45</v>
      </c>
      <c r="H35" s="51" t="s">
        <v>31</v>
      </c>
      <c r="I35" s="52">
        <v>1200</v>
      </c>
      <c r="J35" s="53">
        <v>67574</v>
      </c>
      <c r="K35" s="54">
        <f t="shared" si="0"/>
        <v>81088800</v>
      </c>
      <c r="L35" s="11"/>
      <c r="M35" s="1"/>
    </row>
    <row r="36" spans="1:13" ht="30" customHeight="1" thickBot="1" x14ac:dyDescent="0.35">
      <c r="A36" s="1"/>
      <c r="B36" s="8"/>
      <c r="C36" s="55" t="s">
        <v>46</v>
      </c>
      <c r="D36" s="56"/>
      <c r="E36" s="57"/>
      <c r="F36" s="56"/>
      <c r="G36" s="56"/>
      <c r="H36" s="56"/>
      <c r="I36" s="58"/>
      <c r="J36" s="56"/>
      <c r="K36" s="59">
        <f>SUM(K13:K35)</f>
        <v>606603080</v>
      </c>
      <c r="L36" s="11"/>
      <c r="M36" s="1"/>
    </row>
    <row r="37" spans="1:13" ht="30" customHeight="1" thickBot="1" x14ac:dyDescent="0.35">
      <c r="A37" s="1"/>
      <c r="B37" s="8"/>
      <c r="C37" s="60"/>
      <c r="D37" s="61"/>
      <c r="E37" s="61"/>
      <c r="F37" s="61"/>
      <c r="G37" s="61"/>
      <c r="H37" s="61"/>
      <c r="I37" s="61"/>
      <c r="J37" s="61"/>
      <c r="K37" s="62"/>
      <c r="L37" s="11"/>
      <c r="M37" s="1"/>
    </row>
    <row r="38" spans="1:13" ht="30" customHeight="1" x14ac:dyDescent="0.3">
      <c r="A38" s="1"/>
      <c r="B38" s="8"/>
      <c r="C38" s="43" t="s">
        <v>47</v>
      </c>
      <c r="D38" s="44"/>
      <c r="E38" s="44"/>
      <c r="F38" s="44"/>
      <c r="G38" s="45" t="s">
        <v>48</v>
      </c>
      <c r="H38" s="46"/>
      <c r="I38" s="47"/>
      <c r="J38" s="47"/>
      <c r="K38" s="48"/>
      <c r="L38" s="11"/>
      <c r="M38" s="1"/>
    </row>
    <row r="39" spans="1:13" ht="30" customHeight="1" x14ac:dyDescent="0.3">
      <c r="A39" s="1"/>
      <c r="B39" s="8"/>
      <c r="C39" s="49">
        <v>2.0099999999999998</v>
      </c>
      <c r="D39" s="63"/>
      <c r="E39" s="63"/>
      <c r="F39" s="63"/>
      <c r="G39" s="50" t="s">
        <v>49</v>
      </c>
      <c r="H39" s="51" t="s">
        <v>23</v>
      </c>
      <c r="I39" s="52">
        <v>5200</v>
      </c>
      <c r="J39" s="64">
        <v>905</v>
      </c>
      <c r="K39" s="65">
        <f t="shared" ref="K39:K44" si="1">IFERROR(ROUND(J39*I39,0),"")</f>
        <v>4706000</v>
      </c>
      <c r="L39" s="11"/>
      <c r="M39" s="1"/>
    </row>
    <row r="40" spans="1:13" ht="30" customHeight="1" x14ac:dyDescent="0.3">
      <c r="A40" s="1"/>
      <c r="B40" s="8"/>
      <c r="C40" s="49">
        <v>2.02</v>
      </c>
      <c r="D40" s="63"/>
      <c r="E40" s="63"/>
      <c r="F40" s="63"/>
      <c r="G40" s="50" t="s">
        <v>50</v>
      </c>
      <c r="H40" s="51" t="s">
        <v>31</v>
      </c>
      <c r="I40" s="52">
        <v>750</v>
      </c>
      <c r="J40" s="64">
        <v>32793</v>
      </c>
      <c r="K40" s="65">
        <f t="shared" si="1"/>
        <v>24594750</v>
      </c>
      <c r="L40" s="11"/>
      <c r="M40" s="1"/>
    </row>
    <row r="41" spans="1:13" ht="30" customHeight="1" x14ac:dyDescent="0.3">
      <c r="A41" s="1"/>
      <c r="B41" s="8"/>
      <c r="C41" s="49">
        <v>2.0299999999999998</v>
      </c>
      <c r="D41" s="63"/>
      <c r="E41" s="63"/>
      <c r="F41" s="63"/>
      <c r="G41" s="50" t="s">
        <v>51</v>
      </c>
      <c r="H41" s="51" t="s">
        <v>31</v>
      </c>
      <c r="I41" s="52">
        <v>7800</v>
      </c>
      <c r="J41" s="64">
        <v>117531</v>
      </c>
      <c r="K41" s="65">
        <f t="shared" si="1"/>
        <v>916741800</v>
      </c>
      <c r="L41" s="11"/>
      <c r="M41" s="1"/>
    </row>
    <row r="42" spans="1:13" ht="30" customHeight="1" x14ac:dyDescent="0.3">
      <c r="A42" s="1"/>
      <c r="B42" s="8"/>
      <c r="C42" s="49">
        <v>2.04</v>
      </c>
      <c r="D42" s="63"/>
      <c r="E42" s="63"/>
      <c r="F42" s="63"/>
      <c r="G42" s="50" t="s">
        <v>52</v>
      </c>
      <c r="H42" s="51" t="s">
        <v>23</v>
      </c>
      <c r="I42" s="52">
        <v>6200</v>
      </c>
      <c r="J42" s="64">
        <v>38190</v>
      </c>
      <c r="K42" s="65">
        <f t="shared" si="1"/>
        <v>236778000</v>
      </c>
      <c r="L42" s="11"/>
      <c r="M42" s="1"/>
    </row>
    <row r="43" spans="1:13" ht="30" customHeight="1" x14ac:dyDescent="0.3">
      <c r="A43" s="1"/>
      <c r="B43" s="8"/>
      <c r="C43" s="49">
        <v>2.0499999999999998</v>
      </c>
      <c r="D43" s="63"/>
      <c r="E43" s="63"/>
      <c r="F43" s="63"/>
      <c r="G43" s="50" t="s">
        <v>53</v>
      </c>
      <c r="H43" s="51" t="s">
        <v>54</v>
      </c>
      <c r="I43" s="52">
        <v>230</v>
      </c>
      <c r="J43" s="64">
        <v>310011</v>
      </c>
      <c r="K43" s="65">
        <f t="shared" si="1"/>
        <v>71302530</v>
      </c>
      <c r="L43" s="11"/>
      <c r="M43" s="1"/>
    </row>
    <row r="44" spans="1:13" ht="30" customHeight="1" x14ac:dyDescent="0.3">
      <c r="A44" s="1"/>
      <c r="B44" s="8"/>
      <c r="C44" s="49">
        <v>2.06</v>
      </c>
      <c r="D44" s="63"/>
      <c r="E44" s="63"/>
      <c r="F44" s="63"/>
      <c r="G44" s="50" t="s">
        <v>55</v>
      </c>
      <c r="H44" s="51" t="s">
        <v>54</v>
      </c>
      <c r="I44" s="52">
        <v>200</v>
      </c>
      <c r="J44" s="64">
        <v>393485</v>
      </c>
      <c r="K44" s="65">
        <f t="shared" si="1"/>
        <v>78697000</v>
      </c>
      <c r="L44" s="11"/>
      <c r="M44" s="1"/>
    </row>
    <row r="45" spans="1:13" ht="30" customHeight="1" thickBot="1" x14ac:dyDescent="0.35">
      <c r="A45" s="1"/>
      <c r="B45" s="8"/>
      <c r="C45" s="66" t="s">
        <v>46</v>
      </c>
      <c r="D45" s="67"/>
      <c r="E45" s="67"/>
      <c r="F45" s="67"/>
      <c r="G45" s="68"/>
      <c r="H45" s="67"/>
      <c r="I45" s="58"/>
      <c r="J45" s="69"/>
      <c r="K45" s="70">
        <f>SUM(K38:K44)</f>
        <v>1332820080</v>
      </c>
      <c r="L45" s="11"/>
      <c r="M45" s="1"/>
    </row>
    <row r="46" spans="1:13" ht="30" customHeight="1" thickBot="1" x14ac:dyDescent="0.35">
      <c r="A46" s="1"/>
      <c r="B46" s="8"/>
      <c r="C46" s="60"/>
      <c r="D46" s="61"/>
      <c r="E46" s="61"/>
      <c r="F46" s="61"/>
      <c r="G46" s="61"/>
      <c r="H46" s="61"/>
      <c r="I46" s="61"/>
      <c r="J46" s="61"/>
      <c r="K46" s="62"/>
      <c r="L46" s="11"/>
      <c r="M46" s="1"/>
    </row>
    <row r="47" spans="1:13" ht="30" customHeight="1" x14ac:dyDescent="0.3">
      <c r="A47" s="1"/>
      <c r="B47" s="8"/>
      <c r="C47" s="43" t="s">
        <v>56</v>
      </c>
      <c r="D47" s="44"/>
      <c r="E47" s="44"/>
      <c r="F47" s="44"/>
      <c r="G47" s="45" t="s">
        <v>57</v>
      </c>
      <c r="H47" s="46"/>
      <c r="I47" s="47"/>
      <c r="J47" s="71"/>
      <c r="K47" s="48"/>
      <c r="L47" s="11"/>
      <c r="M47" s="1"/>
    </row>
    <row r="48" spans="1:13" ht="30" customHeight="1" x14ac:dyDescent="0.3">
      <c r="A48" s="1"/>
      <c r="B48" s="8"/>
      <c r="C48" s="49">
        <v>3.01</v>
      </c>
      <c r="D48" s="44"/>
      <c r="E48" s="44"/>
      <c r="F48" s="44"/>
      <c r="G48" s="50" t="s">
        <v>58</v>
      </c>
      <c r="H48" s="51" t="s">
        <v>31</v>
      </c>
      <c r="I48" s="52">
        <v>180</v>
      </c>
      <c r="J48" s="53">
        <v>1397190</v>
      </c>
      <c r="K48" s="54">
        <f>IFERROR(ROUND(J48*I48,0),"")</f>
        <v>251494200</v>
      </c>
      <c r="L48" s="11"/>
      <c r="M48" s="1"/>
    </row>
    <row r="49" spans="1:13" ht="30" customHeight="1" x14ac:dyDescent="0.3">
      <c r="A49" s="1"/>
      <c r="B49" s="8"/>
      <c r="C49" s="49">
        <v>3.02</v>
      </c>
      <c r="D49" s="44"/>
      <c r="E49" s="44"/>
      <c r="F49" s="44"/>
      <c r="G49" s="50" t="s">
        <v>59</v>
      </c>
      <c r="H49" s="51" t="s">
        <v>31</v>
      </c>
      <c r="I49" s="52">
        <v>30</v>
      </c>
      <c r="J49" s="53">
        <v>450262</v>
      </c>
      <c r="K49" s="54">
        <f>IFERROR(ROUND(J49*I49,0),"")</f>
        <v>13507860</v>
      </c>
      <c r="L49" s="11"/>
      <c r="M49" s="1"/>
    </row>
    <row r="50" spans="1:13" ht="30" customHeight="1" x14ac:dyDescent="0.3">
      <c r="A50" s="1"/>
      <c r="B50" s="8"/>
      <c r="C50" s="49">
        <v>3.03</v>
      </c>
      <c r="D50" s="44"/>
      <c r="E50" s="44"/>
      <c r="F50" s="44"/>
      <c r="G50" s="50" t="s">
        <v>60</v>
      </c>
      <c r="H50" s="51" t="s">
        <v>23</v>
      </c>
      <c r="I50" s="52">
        <v>820</v>
      </c>
      <c r="J50" s="53">
        <v>51108</v>
      </c>
      <c r="K50" s="54">
        <f t="shared" ref="K50:K55" si="2">IFERROR(ROUND(J50*I50,0),"")</f>
        <v>41908560</v>
      </c>
      <c r="L50" s="11"/>
      <c r="M50" s="1"/>
    </row>
    <row r="51" spans="1:13" ht="30" customHeight="1" x14ac:dyDescent="0.3">
      <c r="A51" s="1"/>
      <c r="B51" s="8"/>
      <c r="C51" s="49">
        <v>3.04</v>
      </c>
      <c r="D51" s="44"/>
      <c r="E51" s="44"/>
      <c r="F51" s="44"/>
      <c r="G51" s="50" t="s">
        <v>61</v>
      </c>
      <c r="H51" s="51" t="s">
        <v>23</v>
      </c>
      <c r="I51" s="52">
        <v>320</v>
      </c>
      <c r="J51" s="53">
        <v>42233</v>
      </c>
      <c r="K51" s="54">
        <f t="shared" si="2"/>
        <v>13514560</v>
      </c>
      <c r="L51" s="11"/>
      <c r="M51" s="1"/>
    </row>
    <row r="52" spans="1:13" ht="30" customHeight="1" x14ac:dyDescent="0.3">
      <c r="A52" s="1"/>
      <c r="B52" s="8"/>
      <c r="C52" s="49">
        <v>3.05</v>
      </c>
      <c r="D52" s="44"/>
      <c r="E52" s="44"/>
      <c r="F52" s="44"/>
      <c r="G52" s="50" t="s">
        <v>62</v>
      </c>
      <c r="H52" s="51" t="s">
        <v>31</v>
      </c>
      <c r="I52" s="52">
        <v>70</v>
      </c>
      <c r="J52" s="53">
        <v>1213410</v>
      </c>
      <c r="K52" s="54">
        <f t="shared" si="2"/>
        <v>84938700</v>
      </c>
      <c r="L52" s="11"/>
      <c r="M52" s="1"/>
    </row>
    <row r="53" spans="1:13" ht="30" customHeight="1" x14ac:dyDescent="0.3">
      <c r="A53" s="1"/>
      <c r="B53" s="8"/>
      <c r="C53" s="49">
        <v>3.06</v>
      </c>
      <c r="D53" s="44"/>
      <c r="E53" s="44"/>
      <c r="F53" s="44"/>
      <c r="G53" s="50" t="s">
        <v>63</v>
      </c>
      <c r="H53" s="51" t="s">
        <v>31</v>
      </c>
      <c r="I53" s="52">
        <v>170</v>
      </c>
      <c r="J53" s="53">
        <v>1394715</v>
      </c>
      <c r="K53" s="54">
        <f t="shared" si="2"/>
        <v>237101550</v>
      </c>
      <c r="L53" s="11"/>
      <c r="M53" s="1"/>
    </row>
    <row r="54" spans="1:13" ht="30" customHeight="1" x14ac:dyDescent="0.3">
      <c r="A54" s="1"/>
      <c r="B54" s="8"/>
      <c r="C54" s="49">
        <v>3.07</v>
      </c>
      <c r="D54" s="44"/>
      <c r="E54" s="44"/>
      <c r="F54" s="44"/>
      <c r="G54" s="50" t="s">
        <v>64</v>
      </c>
      <c r="H54" s="51" t="s">
        <v>31</v>
      </c>
      <c r="I54" s="52">
        <v>20</v>
      </c>
      <c r="J54" s="53">
        <v>880162</v>
      </c>
      <c r="K54" s="54">
        <f t="shared" si="2"/>
        <v>17603240</v>
      </c>
      <c r="L54" s="11"/>
      <c r="M54" s="1"/>
    </row>
    <row r="55" spans="1:13" ht="30" customHeight="1" x14ac:dyDescent="0.3">
      <c r="A55" s="1"/>
      <c r="B55" s="8"/>
      <c r="C55" s="49">
        <v>3.08</v>
      </c>
      <c r="D55" s="44"/>
      <c r="E55" s="44"/>
      <c r="F55" s="44"/>
      <c r="G55" s="50" t="s">
        <v>65</v>
      </c>
      <c r="H55" s="51" t="s">
        <v>66</v>
      </c>
      <c r="I55" s="52">
        <v>70000</v>
      </c>
      <c r="J55" s="53">
        <v>8465</v>
      </c>
      <c r="K55" s="54">
        <f t="shared" si="2"/>
        <v>592550000</v>
      </c>
      <c r="L55" s="11"/>
      <c r="M55" s="1"/>
    </row>
    <row r="56" spans="1:13" ht="30" customHeight="1" thickBot="1" x14ac:dyDescent="0.35">
      <c r="A56" s="1"/>
      <c r="B56" s="8"/>
      <c r="C56" s="55" t="s">
        <v>46</v>
      </c>
      <c r="D56" s="72"/>
      <c r="E56" s="72"/>
      <c r="F56" s="72"/>
      <c r="G56" s="73"/>
      <c r="H56" s="74"/>
      <c r="I56" s="58"/>
      <c r="J56" s="75"/>
      <c r="K56" s="59">
        <f>SUM(K47:K55)</f>
        <v>1252618670</v>
      </c>
      <c r="L56" s="11"/>
      <c r="M56" s="1"/>
    </row>
    <row r="57" spans="1:13" ht="30" customHeight="1" thickBot="1" x14ac:dyDescent="0.35">
      <c r="A57" s="1"/>
      <c r="B57" s="8"/>
      <c r="C57" s="60"/>
      <c r="D57" s="61"/>
      <c r="E57" s="61"/>
      <c r="F57" s="61"/>
      <c r="G57" s="61"/>
      <c r="H57" s="61"/>
      <c r="I57" s="61"/>
      <c r="J57" s="61"/>
      <c r="K57" s="62"/>
      <c r="L57" s="11"/>
      <c r="M57" s="1"/>
    </row>
    <row r="58" spans="1:13" ht="30" customHeight="1" x14ac:dyDescent="0.3">
      <c r="A58" s="1"/>
      <c r="B58" s="8"/>
      <c r="C58" s="43" t="s">
        <v>67</v>
      </c>
      <c r="D58" s="44"/>
      <c r="E58" s="44"/>
      <c r="F58" s="44"/>
      <c r="G58" s="45" t="s">
        <v>68</v>
      </c>
      <c r="H58" s="46"/>
      <c r="I58" s="47"/>
      <c r="J58" s="47"/>
      <c r="K58" s="48"/>
      <c r="L58" s="11"/>
      <c r="M58" s="1"/>
    </row>
    <row r="59" spans="1:13" ht="30" customHeight="1" x14ac:dyDescent="0.3">
      <c r="A59" s="1"/>
      <c r="B59" s="8"/>
      <c r="C59" s="49">
        <v>4.01</v>
      </c>
      <c r="D59" s="44"/>
      <c r="E59" s="44"/>
      <c r="F59" s="44"/>
      <c r="G59" s="50" t="s">
        <v>69</v>
      </c>
      <c r="H59" s="51" t="s">
        <v>23</v>
      </c>
      <c r="I59" s="52">
        <v>2200</v>
      </c>
      <c r="J59" s="64">
        <v>117848</v>
      </c>
      <c r="K59" s="65">
        <f t="shared" ref="K59:K66" si="3">IFERROR(ROUND(J59*I59,0),"")</f>
        <v>259265600</v>
      </c>
      <c r="L59" s="11"/>
      <c r="M59" s="1"/>
    </row>
    <row r="60" spans="1:13" ht="30" customHeight="1" x14ac:dyDescent="0.3">
      <c r="A60" s="1"/>
      <c r="B60" s="8"/>
      <c r="C60" s="49">
        <v>4.0199999999999996</v>
      </c>
      <c r="D60" s="44"/>
      <c r="E60" s="44"/>
      <c r="F60" s="44"/>
      <c r="G60" s="50" t="s">
        <v>70</v>
      </c>
      <c r="H60" s="51" t="s">
        <v>31</v>
      </c>
      <c r="I60" s="52">
        <v>180</v>
      </c>
      <c r="J60" s="64">
        <v>2433412</v>
      </c>
      <c r="K60" s="65">
        <f t="shared" si="3"/>
        <v>438014160</v>
      </c>
      <c r="L60" s="11"/>
      <c r="M60" s="1"/>
    </row>
    <row r="61" spans="1:13" ht="30" customHeight="1" x14ac:dyDescent="0.3">
      <c r="A61" s="1"/>
      <c r="B61" s="8"/>
      <c r="C61" s="49">
        <v>4.03</v>
      </c>
      <c r="D61" s="44"/>
      <c r="E61" s="44"/>
      <c r="F61" s="44"/>
      <c r="G61" s="50" t="s">
        <v>71</v>
      </c>
      <c r="H61" s="51" t="s">
        <v>31</v>
      </c>
      <c r="I61" s="52">
        <v>300</v>
      </c>
      <c r="J61" s="64">
        <v>902153</v>
      </c>
      <c r="K61" s="65">
        <f t="shared" si="3"/>
        <v>270645900</v>
      </c>
      <c r="L61" s="11"/>
      <c r="M61" s="1"/>
    </row>
    <row r="62" spans="1:13" ht="30" customHeight="1" x14ac:dyDescent="0.3">
      <c r="A62" s="1"/>
      <c r="B62" s="8"/>
      <c r="C62" s="49">
        <v>4.04</v>
      </c>
      <c r="D62" s="44"/>
      <c r="E62" s="44"/>
      <c r="F62" s="44"/>
      <c r="G62" s="50" t="s">
        <v>72</v>
      </c>
      <c r="H62" s="51" t="s">
        <v>23</v>
      </c>
      <c r="I62" s="52">
        <v>1800</v>
      </c>
      <c r="J62" s="64">
        <v>126667</v>
      </c>
      <c r="K62" s="65">
        <f t="shared" si="3"/>
        <v>228000600</v>
      </c>
      <c r="L62" s="11"/>
      <c r="M62" s="1"/>
    </row>
    <row r="63" spans="1:13" ht="30" customHeight="1" x14ac:dyDescent="0.3">
      <c r="A63" s="1"/>
      <c r="B63" s="8"/>
      <c r="C63" s="49">
        <v>4.05</v>
      </c>
      <c r="D63" s="44"/>
      <c r="E63" s="44"/>
      <c r="F63" s="44"/>
      <c r="G63" s="50" t="s">
        <v>73</v>
      </c>
      <c r="H63" s="51" t="s">
        <v>23</v>
      </c>
      <c r="I63" s="52">
        <v>200</v>
      </c>
      <c r="J63" s="64">
        <v>309073</v>
      </c>
      <c r="K63" s="65">
        <f t="shared" si="3"/>
        <v>61814600</v>
      </c>
      <c r="L63" s="11"/>
      <c r="M63" s="1"/>
    </row>
    <row r="64" spans="1:13" ht="30" customHeight="1" x14ac:dyDescent="0.3">
      <c r="A64" s="1"/>
      <c r="B64" s="8"/>
      <c r="C64" s="49">
        <v>4.0599999999999996</v>
      </c>
      <c r="D64" s="44"/>
      <c r="E64" s="44"/>
      <c r="F64" s="44"/>
      <c r="G64" s="50" t="s">
        <v>74</v>
      </c>
      <c r="H64" s="51" t="s">
        <v>31</v>
      </c>
      <c r="I64" s="52">
        <v>140</v>
      </c>
      <c r="J64" s="64">
        <v>1937565</v>
      </c>
      <c r="K64" s="65">
        <f>IFERROR(ROUND(J64*I64,0),"")</f>
        <v>271259100</v>
      </c>
      <c r="L64" s="11"/>
      <c r="M64" s="1"/>
    </row>
    <row r="65" spans="1:13" ht="30" customHeight="1" x14ac:dyDescent="0.3">
      <c r="A65" s="1"/>
      <c r="B65" s="8"/>
      <c r="C65" s="49">
        <v>4.07</v>
      </c>
      <c r="D65" s="44"/>
      <c r="E65" s="44"/>
      <c r="F65" s="44"/>
      <c r="G65" s="50" t="s">
        <v>75</v>
      </c>
      <c r="H65" s="51" t="s">
        <v>21</v>
      </c>
      <c r="I65" s="52">
        <v>200</v>
      </c>
      <c r="J65" s="64">
        <v>6561</v>
      </c>
      <c r="K65" s="65">
        <f>IFERROR(ROUND(J65*I65,0),"")</f>
        <v>1312200</v>
      </c>
      <c r="L65" s="11"/>
      <c r="M65" s="1"/>
    </row>
    <row r="66" spans="1:13" ht="30" customHeight="1" x14ac:dyDescent="0.3">
      <c r="A66" s="1"/>
      <c r="B66" s="8"/>
      <c r="C66" s="49">
        <v>4.08</v>
      </c>
      <c r="D66" s="44"/>
      <c r="E66" s="44"/>
      <c r="F66" s="44"/>
      <c r="G66" s="50" t="s">
        <v>65</v>
      </c>
      <c r="H66" s="51" t="s">
        <v>66</v>
      </c>
      <c r="I66" s="52">
        <v>160000</v>
      </c>
      <c r="J66" s="64">
        <v>8465</v>
      </c>
      <c r="K66" s="65">
        <f t="shared" si="3"/>
        <v>1354400000</v>
      </c>
      <c r="L66" s="11"/>
      <c r="M66" s="1"/>
    </row>
    <row r="67" spans="1:13" ht="30" customHeight="1" thickBot="1" x14ac:dyDescent="0.35">
      <c r="A67" s="1"/>
      <c r="B67" s="8"/>
      <c r="C67" s="55" t="s">
        <v>46</v>
      </c>
      <c r="D67" s="72"/>
      <c r="E67" s="72"/>
      <c r="F67" s="72"/>
      <c r="G67" s="73"/>
      <c r="H67" s="74"/>
      <c r="I67" s="58"/>
      <c r="J67" s="75"/>
      <c r="K67" s="59">
        <f>SUM(K58:K66)</f>
        <v>2884712160</v>
      </c>
      <c r="L67" s="11"/>
      <c r="M67" s="1"/>
    </row>
    <row r="68" spans="1:13" ht="30" customHeight="1" thickBot="1" x14ac:dyDescent="0.35">
      <c r="A68" s="1"/>
      <c r="B68" s="8"/>
      <c r="C68" s="60"/>
      <c r="D68" s="61"/>
      <c r="E68" s="61"/>
      <c r="F68" s="61"/>
      <c r="G68" s="61"/>
      <c r="H68" s="61"/>
      <c r="I68" s="61"/>
      <c r="J68" s="61"/>
      <c r="K68" s="62"/>
      <c r="L68" s="11"/>
      <c r="M68" s="1"/>
    </row>
    <row r="69" spans="1:13" ht="30" customHeight="1" x14ac:dyDescent="0.3">
      <c r="A69" s="1"/>
      <c r="B69" s="8"/>
      <c r="C69" s="43" t="s">
        <v>76</v>
      </c>
      <c r="D69" s="44"/>
      <c r="E69" s="44"/>
      <c r="F69" s="44"/>
      <c r="G69" s="45" t="s">
        <v>77</v>
      </c>
      <c r="H69" s="46"/>
      <c r="I69" s="47"/>
      <c r="J69" s="47"/>
      <c r="K69" s="48"/>
      <c r="L69" s="11"/>
      <c r="M69" s="1"/>
    </row>
    <row r="70" spans="1:13" ht="30" customHeight="1" x14ac:dyDescent="0.3">
      <c r="A70" s="1"/>
      <c r="B70" s="8"/>
      <c r="C70" s="49">
        <f>+C69+0.01</f>
        <v>5.01</v>
      </c>
      <c r="D70" s="44"/>
      <c r="E70" s="44"/>
      <c r="F70" s="44"/>
      <c r="G70" s="50" t="s">
        <v>78</v>
      </c>
      <c r="H70" s="51" t="s">
        <v>66</v>
      </c>
      <c r="I70" s="52">
        <v>28000</v>
      </c>
      <c r="J70" s="64">
        <v>24391</v>
      </c>
      <c r="K70" s="65">
        <f>IFERROR(ROUND(J70*I70,0),"")</f>
        <v>682948000</v>
      </c>
      <c r="L70" s="11"/>
      <c r="M70" s="1"/>
    </row>
    <row r="71" spans="1:13" ht="30" customHeight="1" x14ac:dyDescent="0.3">
      <c r="A71" s="1"/>
      <c r="B71" s="8"/>
      <c r="C71" s="49">
        <f>+C70+0.01</f>
        <v>5.0199999999999996</v>
      </c>
      <c r="D71" s="44"/>
      <c r="E71" s="44"/>
      <c r="F71" s="44"/>
      <c r="G71" s="50" t="s">
        <v>79</v>
      </c>
      <c r="H71" s="51" t="s">
        <v>23</v>
      </c>
      <c r="I71" s="52">
        <v>2000</v>
      </c>
      <c r="J71" s="64">
        <v>97576</v>
      </c>
      <c r="K71" s="65">
        <f>IFERROR(ROUND(J71*I71,0),"")</f>
        <v>195152000</v>
      </c>
      <c r="L71" s="11"/>
      <c r="M71" s="1"/>
    </row>
    <row r="72" spans="1:13" ht="30" customHeight="1" x14ac:dyDescent="0.3">
      <c r="A72" s="1"/>
      <c r="B72" s="8"/>
      <c r="C72" s="49">
        <f>+C71+0.01</f>
        <v>5.0299999999999994</v>
      </c>
      <c r="D72" s="44"/>
      <c r="E72" s="44"/>
      <c r="F72" s="44"/>
      <c r="G72" s="50" t="s">
        <v>80</v>
      </c>
      <c r="H72" s="51" t="s">
        <v>25</v>
      </c>
      <c r="I72" s="52">
        <v>200</v>
      </c>
      <c r="J72" s="64">
        <v>144594</v>
      </c>
      <c r="K72" s="65">
        <f>IFERROR(ROUND(J72*I72,0),"")</f>
        <v>28918800</v>
      </c>
      <c r="L72" s="11"/>
      <c r="M72" s="1"/>
    </row>
    <row r="73" spans="1:13" ht="30" customHeight="1" x14ac:dyDescent="0.3">
      <c r="A73" s="1"/>
      <c r="B73" s="8"/>
      <c r="C73" s="49">
        <f>+C72+0.01</f>
        <v>5.0399999999999991</v>
      </c>
      <c r="D73" s="44"/>
      <c r="E73" s="44"/>
      <c r="F73" s="44"/>
      <c r="G73" s="50" t="s">
        <v>81</v>
      </c>
      <c r="H73" s="51" t="s">
        <v>82</v>
      </c>
      <c r="I73" s="52">
        <v>800</v>
      </c>
      <c r="J73" s="64">
        <v>36116</v>
      </c>
      <c r="K73" s="65">
        <f>IFERROR(ROUND(J73*I73,0),"")</f>
        <v>28892800</v>
      </c>
      <c r="L73" s="11"/>
      <c r="M73" s="1"/>
    </row>
    <row r="74" spans="1:13" ht="30" customHeight="1" thickBot="1" x14ac:dyDescent="0.35">
      <c r="A74" s="1"/>
      <c r="B74" s="8"/>
      <c r="C74" s="55" t="s">
        <v>46</v>
      </c>
      <c r="D74" s="72"/>
      <c r="E74" s="72"/>
      <c r="F74" s="72"/>
      <c r="G74" s="73"/>
      <c r="H74" s="74"/>
      <c r="I74" s="58"/>
      <c r="J74" s="75"/>
      <c r="K74" s="59">
        <f>SUM(K69:K73)</f>
        <v>935911600</v>
      </c>
      <c r="L74" s="11"/>
      <c r="M74" s="1"/>
    </row>
    <row r="75" spans="1:13" ht="30" customHeight="1" x14ac:dyDescent="0.3">
      <c r="A75" s="1"/>
      <c r="B75" s="8"/>
      <c r="C75" s="76"/>
      <c r="D75" s="77"/>
      <c r="E75" s="77"/>
      <c r="F75" s="77"/>
      <c r="G75" s="77"/>
      <c r="H75" s="77"/>
      <c r="I75" s="77"/>
      <c r="J75" s="77"/>
      <c r="K75" s="78"/>
      <c r="L75" s="11"/>
      <c r="M75" s="1"/>
    </row>
    <row r="76" spans="1:13" ht="30" customHeight="1" x14ac:dyDescent="0.3">
      <c r="A76" s="1"/>
      <c r="B76" s="8"/>
      <c r="C76" s="43" t="s">
        <v>83</v>
      </c>
      <c r="D76" s="79"/>
      <c r="E76" s="79"/>
      <c r="F76" s="79"/>
      <c r="G76" s="45" t="s">
        <v>84</v>
      </c>
      <c r="H76" s="46"/>
      <c r="I76" s="47"/>
      <c r="J76" s="47"/>
      <c r="K76" s="48"/>
      <c r="L76" s="11"/>
      <c r="M76" s="1"/>
    </row>
    <row r="77" spans="1:13" ht="30" customHeight="1" x14ac:dyDescent="0.3">
      <c r="A77" s="1"/>
      <c r="B77" s="8"/>
      <c r="C77" s="49">
        <v>6.01</v>
      </c>
      <c r="D77" s="79"/>
      <c r="E77" s="79"/>
      <c r="F77" s="79"/>
      <c r="G77" s="50" t="s">
        <v>85</v>
      </c>
      <c r="H77" s="51" t="s">
        <v>21</v>
      </c>
      <c r="I77" s="52">
        <v>2800</v>
      </c>
      <c r="J77" s="53">
        <v>74152</v>
      </c>
      <c r="K77" s="54">
        <f t="shared" ref="K77:K91" si="4">IFERROR(ROUND(J77*I77,0),"")</f>
        <v>207625600</v>
      </c>
      <c r="L77" s="11"/>
      <c r="M77" s="1"/>
    </row>
    <row r="78" spans="1:13" ht="30" customHeight="1" x14ac:dyDescent="0.3">
      <c r="A78" s="1"/>
      <c r="B78" s="8"/>
      <c r="C78" s="49">
        <v>6.02</v>
      </c>
      <c r="D78" s="79"/>
      <c r="E78" s="79"/>
      <c r="F78" s="79"/>
      <c r="G78" s="50" t="s">
        <v>86</v>
      </c>
      <c r="H78" s="51" t="s">
        <v>23</v>
      </c>
      <c r="I78" s="52">
        <v>240</v>
      </c>
      <c r="J78" s="53">
        <v>154407</v>
      </c>
      <c r="K78" s="54">
        <f>IFERROR(ROUND(J78*I78,0),"")</f>
        <v>37057680</v>
      </c>
      <c r="L78" s="11"/>
      <c r="M78" s="1"/>
    </row>
    <row r="79" spans="1:13" ht="30" customHeight="1" x14ac:dyDescent="0.3">
      <c r="A79" s="1"/>
      <c r="B79" s="8"/>
      <c r="C79" s="49">
        <v>6.03</v>
      </c>
      <c r="D79" s="79"/>
      <c r="E79" s="79"/>
      <c r="F79" s="79"/>
      <c r="G79" s="80" t="s">
        <v>87</v>
      </c>
      <c r="H79" s="51" t="s">
        <v>31</v>
      </c>
      <c r="I79" s="52">
        <v>50</v>
      </c>
      <c r="J79" s="53">
        <v>818521</v>
      </c>
      <c r="K79" s="54">
        <f t="shared" si="4"/>
        <v>40926050</v>
      </c>
      <c r="L79" s="11"/>
      <c r="M79" s="1"/>
    </row>
    <row r="80" spans="1:13" ht="30" customHeight="1" x14ac:dyDescent="0.3">
      <c r="A80" s="1"/>
      <c r="B80" s="8"/>
      <c r="C80" s="49">
        <v>6.04</v>
      </c>
      <c r="D80" s="79"/>
      <c r="E80" s="79"/>
      <c r="F80" s="79"/>
      <c r="G80" s="50" t="s">
        <v>81</v>
      </c>
      <c r="H80" s="51" t="s">
        <v>82</v>
      </c>
      <c r="I80" s="52">
        <v>1900</v>
      </c>
      <c r="J80" s="53">
        <v>36116</v>
      </c>
      <c r="K80" s="54">
        <f t="shared" si="4"/>
        <v>68620400</v>
      </c>
      <c r="L80" s="11"/>
      <c r="M80" s="1"/>
    </row>
    <row r="81" spans="1:13" ht="30" customHeight="1" x14ac:dyDescent="0.3">
      <c r="A81" s="1"/>
      <c r="B81" s="8"/>
      <c r="C81" s="49">
        <v>6.05</v>
      </c>
      <c r="D81" s="79"/>
      <c r="E81" s="79"/>
      <c r="F81" s="79"/>
      <c r="G81" s="80" t="s">
        <v>88</v>
      </c>
      <c r="H81" s="51" t="s">
        <v>23</v>
      </c>
      <c r="I81" s="52">
        <v>1600</v>
      </c>
      <c r="J81" s="53">
        <v>24554</v>
      </c>
      <c r="K81" s="54">
        <f t="shared" si="4"/>
        <v>39286400</v>
      </c>
      <c r="L81" s="11"/>
      <c r="M81" s="1"/>
    </row>
    <row r="82" spans="1:13" ht="30" customHeight="1" x14ac:dyDescent="0.3">
      <c r="A82" s="1"/>
      <c r="B82" s="8"/>
      <c r="C82" s="49">
        <v>6.06</v>
      </c>
      <c r="D82" s="79"/>
      <c r="E82" s="79"/>
      <c r="F82" s="79"/>
      <c r="G82" s="80" t="s">
        <v>89</v>
      </c>
      <c r="H82" s="51" t="s">
        <v>21</v>
      </c>
      <c r="I82" s="52">
        <v>1040</v>
      </c>
      <c r="J82" s="53">
        <v>77917</v>
      </c>
      <c r="K82" s="54">
        <f t="shared" si="4"/>
        <v>81033680</v>
      </c>
      <c r="L82" s="11"/>
      <c r="M82" s="1"/>
    </row>
    <row r="83" spans="1:13" ht="30" customHeight="1" x14ac:dyDescent="0.3">
      <c r="A83" s="1"/>
      <c r="B83" s="8"/>
      <c r="C83" s="49">
        <v>6.07</v>
      </c>
      <c r="D83" s="79"/>
      <c r="E83" s="79"/>
      <c r="F83" s="79"/>
      <c r="G83" s="80" t="s">
        <v>90</v>
      </c>
      <c r="H83" s="51" t="s">
        <v>23</v>
      </c>
      <c r="I83" s="52">
        <v>560</v>
      </c>
      <c r="J83" s="53">
        <v>44541</v>
      </c>
      <c r="K83" s="54">
        <f t="shared" si="4"/>
        <v>24942960</v>
      </c>
      <c r="L83" s="11"/>
      <c r="M83" s="1"/>
    </row>
    <row r="84" spans="1:13" ht="30" customHeight="1" x14ac:dyDescent="0.3">
      <c r="A84" s="1"/>
      <c r="B84" s="8"/>
      <c r="C84" s="49">
        <v>6.08</v>
      </c>
      <c r="D84" s="79"/>
      <c r="E84" s="79"/>
      <c r="F84" s="79"/>
      <c r="G84" s="80" t="s">
        <v>91</v>
      </c>
      <c r="H84" s="51" t="s">
        <v>21</v>
      </c>
      <c r="I84" s="52">
        <v>840</v>
      </c>
      <c r="J84" s="53">
        <v>109591</v>
      </c>
      <c r="K84" s="54">
        <f t="shared" si="4"/>
        <v>92056440</v>
      </c>
      <c r="L84" s="11"/>
      <c r="M84" s="1"/>
    </row>
    <row r="85" spans="1:13" ht="27" customHeight="1" x14ac:dyDescent="0.3">
      <c r="A85" s="1"/>
      <c r="B85" s="8"/>
      <c r="C85" s="49">
        <v>6.09</v>
      </c>
      <c r="D85" s="79"/>
      <c r="E85" s="79"/>
      <c r="F85" s="79"/>
      <c r="G85" s="80" t="s">
        <v>92</v>
      </c>
      <c r="H85" s="51" t="s">
        <v>23</v>
      </c>
      <c r="I85" s="52">
        <v>140</v>
      </c>
      <c r="J85" s="53">
        <v>176971</v>
      </c>
      <c r="K85" s="54">
        <f t="shared" si="4"/>
        <v>24775940</v>
      </c>
      <c r="L85" s="11"/>
      <c r="M85" s="1"/>
    </row>
    <row r="86" spans="1:13" ht="30" customHeight="1" x14ac:dyDescent="0.3">
      <c r="A86" s="1"/>
      <c r="B86" s="8"/>
      <c r="C86" s="49">
        <v>6.1</v>
      </c>
      <c r="D86" s="79"/>
      <c r="E86" s="79"/>
      <c r="F86" s="79"/>
      <c r="G86" s="80" t="s">
        <v>93</v>
      </c>
      <c r="H86" s="51" t="s">
        <v>23</v>
      </c>
      <c r="I86" s="52">
        <v>12</v>
      </c>
      <c r="J86" s="53">
        <v>294446</v>
      </c>
      <c r="K86" s="54">
        <f t="shared" si="4"/>
        <v>3533352</v>
      </c>
      <c r="L86" s="11"/>
      <c r="M86" s="1"/>
    </row>
    <row r="87" spans="1:13" ht="30" customHeight="1" x14ac:dyDescent="0.3">
      <c r="A87" s="1"/>
      <c r="B87" s="8"/>
      <c r="C87" s="49">
        <v>6.11</v>
      </c>
      <c r="D87" s="79"/>
      <c r="E87" s="79"/>
      <c r="F87" s="79"/>
      <c r="G87" s="80" t="s">
        <v>94</v>
      </c>
      <c r="H87" s="51" t="s">
        <v>21</v>
      </c>
      <c r="I87" s="52">
        <v>20</v>
      </c>
      <c r="J87" s="53">
        <v>1929186</v>
      </c>
      <c r="K87" s="54">
        <f t="shared" si="4"/>
        <v>38583720</v>
      </c>
      <c r="L87" s="11"/>
      <c r="M87" s="1"/>
    </row>
    <row r="88" spans="1:13" ht="41.25" customHeight="1" x14ac:dyDescent="0.3">
      <c r="A88" s="1"/>
      <c r="B88" s="8"/>
      <c r="C88" s="49">
        <v>6.12</v>
      </c>
      <c r="D88" s="79"/>
      <c r="E88" s="79"/>
      <c r="F88" s="79"/>
      <c r="G88" s="80" t="s">
        <v>95</v>
      </c>
      <c r="H88" s="51" t="s">
        <v>25</v>
      </c>
      <c r="I88" s="52">
        <v>420</v>
      </c>
      <c r="J88" s="53">
        <v>90026</v>
      </c>
      <c r="K88" s="54">
        <f t="shared" si="4"/>
        <v>37810920</v>
      </c>
      <c r="L88" s="11"/>
      <c r="M88" s="1"/>
    </row>
    <row r="89" spans="1:13" ht="41.25" customHeight="1" x14ac:dyDescent="0.3">
      <c r="A89" s="1"/>
      <c r="B89" s="8"/>
      <c r="C89" s="49">
        <v>6.13</v>
      </c>
      <c r="D89" s="79"/>
      <c r="E89" s="79"/>
      <c r="F89" s="79"/>
      <c r="G89" s="80" t="s">
        <v>96</v>
      </c>
      <c r="H89" s="51" t="s">
        <v>21</v>
      </c>
      <c r="I89" s="52">
        <v>420</v>
      </c>
      <c r="J89" s="53">
        <v>127350</v>
      </c>
      <c r="K89" s="54">
        <f t="shared" si="4"/>
        <v>53487000</v>
      </c>
      <c r="L89" s="11"/>
      <c r="M89" s="1"/>
    </row>
    <row r="90" spans="1:13" ht="41.25" customHeight="1" x14ac:dyDescent="0.3">
      <c r="A90" s="1"/>
      <c r="B90" s="8"/>
      <c r="C90" s="49">
        <v>6.14</v>
      </c>
      <c r="D90" s="79"/>
      <c r="E90" s="79"/>
      <c r="F90" s="79"/>
      <c r="G90" s="80" t="s">
        <v>97</v>
      </c>
      <c r="H90" s="51" t="s">
        <v>25</v>
      </c>
      <c r="I90" s="52">
        <v>20</v>
      </c>
      <c r="J90" s="53">
        <v>107621</v>
      </c>
      <c r="K90" s="54">
        <f t="shared" si="4"/>
        <v>2152420</v>
      </c>
      <c r="L90" s="11"/>
      <c r="M90" s="1"/>
    </row>
    <row r="91" spans="1:13" ht="30" customHeight="1" x14ac:dyDescent="0.3">
      <c r="A91" s="1"/>
      <c r="B91" s="8"/>
      <c r="C91" s="49">
        <v>6.15</v>
      </c>
      <c r="D91" s="79"/>
      <c r="E91" s="79"/>
      <c r="F91" s="79"/>
      <c r="G91" s="80" t="s">
        <v>98</v>
      </c>
      <c r="H91" s="51" t="s">
        <v>25</v>
      </c>
      <c r="I91" s="52">
        <v>10</v>
      </c>
      <c r="J91" s="53">
        <v>349934</v>
      </c>
      <c r="K91" s="54">
        <f t="shared" si="4"/>
        <v>3499340</v>
      </c>
      <c r="L91" s="11"/>
      <c r="M91" s="1"/>
    </row>
    <row r="92" spans="1:13" ht="30" customHeight="1" thickBot="1" x14ac:dyDescent="0.35">
      <c r="A92" s="1"/>
      <c r="B92" s="8"/>
      <c r="C92" s="55" t="s">
        <v>46</v>
      </c>
      <c r="D92" s="72"/>
      <c r="E92" s="72"/>
      <c r="F92" s="72"/>
      <c r="G92" s="81"/>
      <c r="H92" s="74"/>
      <c r="I92" s="58"/>
      <c r="J92" s="75"/>
      <c r="K92" s="59">
        <f>SUM(K76:K91)</f>
        <v>755391902</v>
      </c>
      <c r="L92" s="11"/>
      <c r="M92" s="1"/>
    </row>
    <row r="93" spans="1:13" ht="30" customHeight="1" x14ac:dyDescent="0.3">
      <c r="A93" s="1"/>
      <c r="B93" s="8"/>
      <c r="C93" s="76"/>
      <c r="D93" s="77"/>
      <c r="E93" s="77"/>
      <c r="F93" s="77"/>
      <c r="G93" s="77"/>
      <c r="H93" s="77"/>
      <c r="I93" s="77"/>
      <c r="J93" s="77"/>
      <c r="K93" s="78"/>
      <c r="L93" s="11"/>
      <c r="M93" s="1"/>
    </row>
    <row r="94" spans="1:13" ht="43.5" customHeight="1" x14ac:dyDescent="0.3">
      <c r="A94" s="1"/>
      <c r="B94" s="8"/>
      <c r="C94" s="43" t="s">
        <v>99</v>
      </c>
      <c r="D94" s="79"/>
      <c r="E94" s="79"/>
      <c r="F94" s="79"/>
      <c r="G94" s="45" t="s">
        <v>100</v>
      </c>
      <c r="H94" s="46"/>
      <c r="I94" s="47"/>
      <c r="J94" s="71"/>
      <c r="K94" s="48"/>
      <c r="L94" s="11"/>
      <c r="M94" s="1"/>
    </row>
    <row r="95" spans="1:13" ht="30" customHeight="1" x14ac:dyDescent="0.3">
      <c r="A95" s="1"/>
      <c r="B95" s="8"/>
      <c r="C95" s="49">
        <v>7.01</v>
      </c>
      <c r="D95" s="79"/>
      <c r="E95" s="79"/>
      <c r="F95" s="79"/>
      <c r="G95" s="82" t="s">
        <v>101</v>
      </c>
      <c r="H95" s="51" t="s">
        <v>66</v>
      </c>
      <c r="I95" s="52">
        <v>8200</v>
      </c>
      <c r="J95" s="64">
        <v>24172</v>
      </c>
      <c r="K95" s="65">
        <f t="shared" ref="K95:K101" si="5">IFERROR(ROUND(J95*I95,0),"")</f>
        <v>198210400</v>
      </c>
      <c r="L95" s="11"/>
      <c r="M95" s="1"/>
    </row>
    <row r="96" spans="1:13" ht="30" customHeight="1" x14ac:dyDescent="0.3">
      <c r="A96" s="1"/>
      <c r="B96" s="8"/>
      <c r="C96" s="49">
        <v>7.02</v>
      </c>
      <c r="D96" s="79"/>
      <c r="E96" s="79"/>
      <c r="F96" s="79"/>
      <c r="G96" s="82" t="s">
        <v>102</v>
      </c>
      <c r="H96" s="51" t="s">
        <v>21</v>
      </c>
      <c r="I96" s="52">
        <v>60</v>
      </c>
      <c r="J96" s="64">
        <v>172164</v>
      </c>
      <c r="K96" s="65">
        <f t="shared" si="5"/>
        <v>10329840</v>
      </c>
      <c r="L96" s="11"/>
      <c r="M96" s="1"/>
    </row>
    <row r="97" spans="1:13" ht="30" customHeight="1" x14ac:dyDescent="0.3">
      <c r="A97" s="1"/>
      <c r="B97" s="8"/>
      <c r="C97" s="49">
        <v>7.03</v>
      </c>
      <c r="D97" s="79"/>
      <c r="E97" s="79"/>
      <c r="F97" s="79"/>
      <c r="G97" s="82" t="s">
        <v>103</v>
      </c>
      <c r="H97" s="51" t="s">
        <v>23</v>
      </c>
      <c r="I97" s="52">
        <v>1800</v>
      </c>
      <c r="J97" s="64">
        <v>87494</v>
      </c>
      <c r="K97" s="65">
        <f t="shared" si="5"/>
        <v>157489200</v>
      </c>
      <c r="L97" s="11"/>
      <c r="M97" s="1"/>
    </row>
    <row r="98" spans="1:13" ht="84" customHeight="1" x14ac:dyDescent="0.3">
      <c r="A98" s="1"/>
      <c r="B98" s="8"/>
      <c r="C98" s="49">
        <v>7.04</v>
      </c>
      <c r="D98" s="79"/>
      <c r="E98" s="79"/>
      <c r="F98" s="79"/>
      <c r="G98" s="83" t="s">
        <v>104</v>
      </c>
      <c r="H98" s="51" t="s">
        <v>66</v>
      </c>
      <c r="I98" s="52">
        <v>240</v>
      </c>
      <c r="J98" s="64">
        <v>24644</v>
      </c>
      <c r="K98" s="65">
        <f t="shared" si="5"/>
        <v>5914560</v>
      </c>
      <c r="L98" s="11"/>
      <c r="M98" s="1"/>
    </row>
    <row r="99" spans="1:13" ht="30" customHeight="1" x14ac:dyDescent="0.3">
      <c r="A99" s="1"/>
      <c r="B99" s="8"/>
      <c r="C99" s="49">
        <v>7.05</v>
      </c>
      <c r="D99" s="79"/>
      <c r="E99" s="79"/>
      <c r="F99" s="79"/>
      <c r="G99" s="82" t="s">
        <v>105</v>
      </c>
      <c r="H99" s="51" t="s">
        <v>21</v>
      </c>
      <c r="I99" s="52">
        <v>200</v>
      </c>
      <c r="J99" s="64">
        <v>181824</v>
      </c>
      <c r="K99" s="65">
        <f t="shared" si="5"/>
        <v>36364800</v>
      </c>
      <c r="L99" s="11"/>
      <c r="M99" s="1"/>
    </row>
    <row r="100" spans="1:13" ht="30" customHeight="1" x14ac:dyDescent="0.3">
      <c r="A100" s="1"/>
      <c r="B100" s="8"/>
      <c r="C100" s="49">
        <v>7.06</v>
      </c>
      <c r="D100" s="79"/>
      <c r="E100" s="79"/>
      <c r="F100" s="79"/>
      <c r="G100" s="82" t="s">
        <v>106</v>
      </c>
      <c r="H100" s="51" t="s">
        <v>21</v>
      </c>
      <c r="I100" s="52">
        <v>200</v>
      </c>
      <c r="J100" s="64">
        <v>56679</v>
      </c>
      <c r="K100" s="65">
        <f t="shared" si="5"/>
        <v>11335800</v>
      </c>
      <c r="L100" s="11"/>
      <c r="M100" s="1"/>
    </row>
    <row r="101" spans="1:13" ht="30" customHeight="1" x14ac:dyDescent="0.3">
      <c r="A101" s="1"/>
      <c r="B101" s="8"/>
      <c r="C101" s="49">
        <v>7.07</v>
      </c>
      <c r="D101" s="79"/>
      <c r="E101" s="79"/>
      <c r="F101" s="79"/>
      <c r="G101" s="82" t="s">
        <v>107</v>
      </c>
      <c r="H101" s="51" t="s">
        <v>23</v>
      </c>
      <c r="I101" s="52">
        <v>400</v>
      </c>
      <c r="J101" s="64">
        <v>127070</v>
      </c>
      <c r="K101" s="65">
        <f t="shared" si="5"/>
        <v>50828000</v>
      </c>
      <c r="L101" s="11"/>
      <c r="M101" s="1"/>
    </row>
    <row r="102" spans="1:13" ht="30" customHeight="1" thickBot="1" x14ac:dyDescent="0.35">
      <c r="A102" s="1"/>
      <c r="B102" s="8"/>
      <c r="C102" s="55" t="s">
        <v>46</v>
      </c>
      <c r="D102" s="72"/>
      <c r="E102" s="72"/>
      <c r="F102" s="72"/>
      <c r="G102" s="81"/>
      <c r="H102" s="74"/>
      <c r="I102" s="58"/>
      <c r="J102" s="75"/>
      <c r="K102" s="59">
        <f>SUM(K94:K101)</f>
        <v>470472600</v>
      </c>
      <c r="L102" s="11"/>
      <c r="M102" s="1"/>
    </row>
    <row r="103" spans="1:13" ht="30" customHeight="1" x14ac:dyDescent="0.3">
      <c r="A103" s="1"/>
      <c r="B103" s="8"/>
      <c r="C103" s="76"/>
      <c r="D103" s="77"/>
      <c r="E103" s="77"/>
      <c r="F103" s="77"/>
      <c r="G103" s="77"/>
      <c r="H103" s="77"/>
      <c r="I103" s="77"/>
      <c r="J103" s="77"/>
      <c r="K103" s="78"/>
      <c r="L103" s="11"/>
      <c r="M103" s="1"/>
    </row>
    <row r="104" spans="1:13" ht="30" customHeight="1" x14ac:dyDescent="0.3">
      <c r="A104" s="1"/>
      <c r="B104" s="8"/>
      <c r="C104" s="43" t="s">
        <v>108</v>
      </c>
      <c r="D104" s="79"/>
      <c r="E104" s="79"/>
      <c r="F104" s="79"/>
      <c r="G104" s="45" t="s">
        <v>109</v>
      </c>
      <c r="H104" s="46"/>
      <c r="I104" s="47"/>
      <c r="J104" s="71"/>
      <c r="K104" s="48"/>
      <c r="L104" s="11"/>
      <c r="M104" s="1"/>
    </row>
    <row r="105" spans="1:13" ht="30" customHeight="1" x14ac:dyDescent="0.3">
      <c r="A105" s="1"/>
      <c r="B105" s="8"/>
      <c r="C105" s="49"/>
      <c r="D105" s="79"/>
      <c r="E105" s="79"/>
      <c r="F105" s="79"/>
      <c r="G105" s="84" t="s">
        <v>110</v>
      </c>
      <c r="H105" s="51"/>
      <c r="I105" s="52"/>
      <c r="J105" s="53"/>
      <c r="K105" s="54"/>
      <c r="L105" s="11"/>
      <c r="M105" s="1"/>
    </row>
    <row r="106" spans="1:13" ht="30" customHeight="1" x14ac:dyDescent="0.3">
      <c r="A106" s="1"/>
      <c r="B106" s="8"/>
      <c r="C106" s="85">
        <v>8.0009999999999994</v>
      </c>
      <c r="D106" s="79"/>
      <c r="E106" s="79"/>
      <c r="F106" s="79"/>
      <c r="G106" s="50" t="s">
        <v>111</v>
      </c>
      <c r="H106" s="51" t="s">
        <v>25</v>
      </c>
      <c r="I106" s="52">
        <v>1</v>
      </c>
      <c r="J106" s="53">
        <v>737064</v>
      </c>
      <c r="K106" s="54">
        <f t="shared" ref="K106:K322" si="6">IFERROR(ROUND(J106*I106,0),"")</f>
        <v>737064</v>
      </c>
      <c r="L106" s="11"/>
      <c r="M106" s="1"/>
    </row>
    <row r="107" spans="1:13" ht="30" customHeight="1" x14ac:dyDescent="0.3">
      <c r="A107" s="1"/>
      <c r="B107" s="8"/>
      <c r="C107" s="85">
        <v>8.0020000000000007</v>
      </c>
      <c r="D107" s="79"/>
      <c r="E107" s="79"/>
      <c r="F107" s="79"/>
      <c r="G107" s="50" t="s">
        <v>112</v>
      </c>
      <c r="H107" s="51" t="s">
        <v>25</v>
      </c>
      <c r="I107" s="52">
        <v>1</v>
      </c>
      <c r="J107" s="53">
        <v>147386</v>
      </c>
      <c r="K107" s="54">
        <f t="shared" si="6"/>
        <v>147386</v>
      </c>
      <c r="L107" s="11"/>
      <c r="M107" s="1"/>
    </row>
    <row r="108" spans="1:13" ht="30" customHeight="1" x14ac:dyDescent="0.3">
      <c r="A108" s="1"/>
      <c r="B108" s="8"/>
      <c r="C108" s="85">
        <v>8.0030000000000001</v>
      </c>
      <c r="D108" s="79"/>
      <c r="E108" s="79"/>
      <c r="F108" s="79"/>
      <c r="G108" s="50" t="s">
        <v>113</v>
      </c>
      <c r="H108" s="51" t="s">
        <v>25</v>
      </c>
      <c r="I108" s="52">
        <v>1</v>
      </c>
      <c r="J108" s="53">
        <v>1719035</v>
      </c>
      <c r="K108" s="54">
        <f t="shared" si="6"/>
        <v>1719035</v>
      </c>
      <c r="L108" s="11"/>
      <c r="M108" s="1"/>
    </row>
    <row r="109" spans="1:13" ht="30" customHeight="1" x14ac:dyDescent="0.3">
      <c r="A109" s="1"/>
      <c r="B109" s="8"/>
      <c r="C109" s="85">
        <v>8.0039999999999996</v>
      </c>
      <c r="D109" s="79"/>
      <c r="E109" s="79"/>
      <c r="F109" s="79"/>
      <c r="G109" s="50" t="s">
        <v>114</v>
      </c>
      <c r="H109" s="51" t="s">
        <v>25</v>
      </c>
      <c r="I109" s="52">
        <v>1</v>
      </c>
      <c r="J109" s="53">
        <v>81775</v>
      </c>
      <c r="K109" s="54">
        <f t="shared" si="6"/>
        <v>81775</v>
      </c>
      <c r="L109" s="11"/>
      <c r="M109" s="1"/>
    </row>
    <row r="110" spans="1:13" ht="30" customHeight="1" x14ac:dyDescent="0.3">
      <c r="A110" s="1"/>
      <c r="B110" s="8"/>
      <c r="C110" s="85">
        <v>8.0050000000000008</v>
      </c>
      <c r="D110" s="79"/>
      <c r="E110" s="79"/>
      <c r="F110" s="79"/>
      <c r="G110" s="50" t="s">
        <v>115</v>
      </c>
      <c r="H110" s="51" t="s">
        <v>21</v>
      </c>
      <c r="I110" s="52">
        <v>30</v>
      </c>
      <c r="J110" s="53">
        <v>7557</v>
      </c>
      <c r="K110" s="54">
        <f t="shared" si="6"/>
        <v>226710</v>
      </c>
      <c r="L110" s="11"/>
      <c r="M110" s="1"/>
    </row>
    <row r="111" spans="1:13" ht="38.25" customHeight="1" x14ac:dyDescent="0.3">
      <c r="A111" s="1"/>
      <c r="B111" s="8"/>
      <c r="C111" s="85">
        <v>8.0060000000000109</v>
      </c>
      <c r="D111" s="79"/>
      <c r="E111" s="79"/>
      <c r="F111" s="79"/>
      <c r="G111" s="50" t="s">
        <v>116</v>
      </c>
      <c r="H111" s="51" t="s">
        <v>25</v>
      </c>
      <c r="I111" s="52">
        <v>1</v>
      </c>
      <c r="J111" s="53">
        <v>32793</v>
      </c>
      <c r="K111" s="54">
        <f t="shared" si="6"/>
        <v>32793</v>
      </c>
      <c r="L111" s="11"/>
      <c r="M111" s="1"/>
    </row>
    <row r="112" spans="1:13" ht="30" customHeight="1" x14ac:dyDescent="0.3">
      <c r="A112" s="1"/>
      <c r="B112" s="8"/>
      <c r="C112" s="85"/>
      <c r="D112" s="79"/>
      <c r="E112" s="79"/>
      <c r="F112" s="79"/>
      <c r="G112" s="84" t="s">
        <v>117</v>
      </c>
      <c r="H112" s="51"/>
      <c r="I112" s="52"/>
      <c r="J112" s="53"/>
      <c r="K112" s="54"/>
      <c r="L112" s="11"/>
      <c r="M112" s="1"/>
    </row>
    <row r="113" spans="1:13" ht="30" customHeight="1" x14ac:dyDescent="0.3">
      <c r="A113" s="1"/>
      <c r="B113" s="8"/>
      <c r="C113" s="85">
        <v>8.0069999999999997</v>
      </c>
      <c r="D113" s="79"/>
      <c r="E113" s="79"/>
      <c r="F113" s="79"/>
      <c r="G113" s="50" t="s">
        <v>118</v>
      </c>
      <c r="H113" s="51" t="s">
        <v>25</v>
      </c>
      <c r="I113" s="52">
        <v>1</v>
      </c>
      <c r="J113" s="53">
        <v>58010</v>
      </c>
      <c r="K113" s="54">
        <f t="shared" si="6"/>
        <v>58010</v>
      </c>
      <c r="L113" s="11"/>
      <c r="M113" s="1"/>
    </row>
    <row r="114" spans="1:13" ht="30" customHeight="1" x14ac:dyDescent="0.3">
      <c r="A114" s="1"/>
      <c r="B114" s="8"/>
      <c r="C114" s="85">
        <v>8.0079999999999991</v>
      </c>
      <c r="D114" s="79"/>
      <c r="E114" s="79"/>
      <c r="F114" s="79"/>
      <c r="G114" s="50" t="s">
        <v>119</v>
      </c>
      <c r="H114" s="51" t="s">
        <v>25</v>
      </c>
      <c r="I114" s="52">
        <v>1</v>
      </c>
      <c r="J114" s="53">
        <v>4380530</v>
      </c>
      <c r="K114" s="54">
        <f t="shared" si="6"/>
        <v>4380530</v>
      </c>
      <c r="L114" s="11"/>
      <c r="M114" s="1"/>
    </row>
    <row r="115" spans="1:13" ht="37.5" customHeight="1" x14ac:dyDescent="0.3">
      <c r="A115" s="1"/>
      <c r="B115" s="8"/>
      <c r="C115" s="85">
        <v>8.0090000000000003</v>
      </c>
      <c r="D115" s="79"/>
      <c r="E115" s="79"/>
      <c r="F115" s="79"/>
      <c r="G115" s="50" t="s">
        <v>120</v>
      </c>
      <c r="H115" s="51" t="s">
        <v>25</v>
      </c>
      <c r="I115" s="52">
        <v>1</v>
      </c>
      <c r="J115" s="53">
        <v>566955</v>
      </c>
      <c r="K115" s="54">
        <f t="shared" si="6"/>
        <v>566955</v>
      </c>
      <c r="L115" s="11"/>
      <c r="M115" s="1"/>
    </row>
    <row r="116" spans="1:13" ht="30" customHeight="1" x14ac:dyDescent="0.3">
      <c r="A116" s="1"/>
      <c r="B116" s="8"/>
      <c r="C116" s="85">
        <v>8.01</v>
      </c>
      <c r="D116" s="79"/>
      <c r="E116" s="79"/>
      <c r="F116" s="79"/>
      <c r="G116" s="50" t="s">
        <v>121</v>
      </c>
      <c r="H116" s="51" t="s">
        <v>25</v>
      </c>
      <c r="I116" s="52">
        <v>1</v>
      </c>
      <c r="J116" s="53">
        <v>680674</v>
      </c>
      <c r="K116" s="54">
        <f t="shared" si="6"/>
        <v>680674</v>
      </c>
      <c r="L116" s="11"/>
      <c r="M116" s="1"/>
    </row>
    <row r="117" spans="1:13" ht="47.25" customHeight="1" x14ac:dyDescent="0.3">
      <c r="A117" s="1"/>
      <c r="B117" s="8"/>
      <c r="C117" s="85">
        <v>8.0109999999999992</v>
      </c>
      <c r="D117" s="79"/>
      <c r="E117" s="79"/>
      <c r="F117" s="79"/>
      <c r="G117" s="50" t="s">
        <v>122</v>
      </c>
      <c r="H117" s="51" t="s">
        <v>25</v>
      </c>
      <c r="I117" s="52">
        <v>2</v>
      </c>
      <c r="J117" s="53">
        <v>6978507</v>
      </c>
      <c r="K117" s="54">
        <f t="shared" si="6"/>
        <v>13957014</v>
      </c>
      <c r="L117" s="11"/>
      <c r="M117" s="1"/>
    </row>
    <row r="118" spans="1:13" ht="47.25" customHeight="1" x14ac:dyDescent="0.3">
      <c r="A118" s="1"/>
      <c r="B118" s="8"/>
      <c r="C118" s="85">
        <v>8.0120000000000005</v>
      </c>
      <c r="D118" s="79"/>
      <c r="E118" s="79"/>
      <c r="F118" s="79"/>
      <c r="G118" s="50" t="s">
        <v>123</v>
      </c>
      <c r="H118" s="51" t="s">
        <v>25</v>
      </c>
      <c r="I118" s="52">
        <v>2</v>
      </c>
      <c r="J118" s="53">
        <v>6187899</v>
      </c>
      <c r="K118" s="54">
        <f t="shared" si="6"/>
        <v>12375798</v>
      </c>
      <c r="L118" s="11"/>
      <c r="M118" s="1"/>
    </row>
    <row r="119" spans="1:13" ht="30" customHeight="1" x14ac:dyDescent="0.3">
      <c r="A119" s="1"/>
      <c r="B119" s="8"/>
      <c r="C119" s="85">
        <v>8.0129999999999999</v>
      </c>
      <c r="D119" s="79"/>
      <c r="E119" s="79"/>
      <c r="F119" s="79"/>
      <c r="G119" s="50" t="s">
        <v>124</v>
      </c>
      <c r="H119" s="51" t="s">
        <v>25</v>
      </c>
      <c r="I119" s="52">
        <v>1</v>
      </c>
      <c r="J119" s="53">
        <v>1488629</v>
      </c>
      <c r="K119" s="54">
        <f t="shared" si="6"/>
        <v>1488629</v>
      </c>
      <c r="L119" s="11"/>
      <c r="M119" s="1"/>
    </row>
    <row r="120" spans="1:13" ht="30" customHeight="1" x14ac:dyDescent="0.3">
      <c r="A120" s="1"/>
      <c r="B120" s="8"/>
      <c r="C120" s="85">
        <v>8.0139999999999993</v>
      </c>
      <c r="D120" s="79"/>
      <c r="E120" s="79"/>
      <c r="F120" s="79"/>
      <c r="G120" s="50" t="s">
        <v>125</v>
      </c>
      <c r="H120" s="51" t="s">
        <v>21</v>
      </c>
      <c r="I120" s="52">
        <v>15</v>
      </c>
      <c r="J120" s="53">
        <v>95471</v>
      </c>
      <c r="K120" s="54">
        <f t="shared" si="6"/>
        <v>1432065</v>
      </c>
      <c r="L120" s="11"/>
      <c r="M120" s="1"/>
    </row>
    <row r="121" spans="1:13" ht="30" customHeight="1" x14ac:dyDescent="0.3">
      <c r="A121" s="1"/>
      <c r="B121" s="8"/>
      <c r="C121" s="85"/>
      <c r="D121" s="79"/>
      <c r="E121" s="79"/>
      <c r="F121" s="79"/>
      <c r="G121" s="84" t="s">
        <v>126</v>
      </c>
      <c r="H121" s="51"/>
      <c r="I121" s="52"/>
      <c r="J121" s="53"/>
      <c r="K121" s="54"/>
      <c r="L121" s="11"/>
      <c r="M121" s="1"/>
    </row>
    <row r="122" spans="1:13" ht="30" customHeight="1" x14ac:dyDescent="0.3">
      <c r="A122" s="1"/>
      <c r="B122" s="8"/>
      <c r="C122" s="85">
        <v>8.0150000000000006</v>
      </c>
      <c r="D122" s="79"/>
      <c r="E122" s="79"/>
      <c r="F122" s="79"/>
      <c r="G122" s="50" t="s">
        <v>127</v>
      </c>
      <c r="H122" s="51" t="s">
        <v>21</v>
      </c>
      <c r="I122" s="52">
        <v>10</v>
      </c>
      <c r="J122" s="53">
        <v>195291</v>
      </c>
      <c r="K122" s="54">
        <f t="shared" si="6"/>
        <v>1952910</v>
      </c>
      <c r="L122" s="11"/>
      <c r="M122" s="1"/>
    </row>
    <row r="123" spans="1:13" ht="30" customHeight="1" x14ac:dyDescent="0.3">
      <c r="A123" s="1"/>
      <c r="B123" s="8"/>
      <c r="C123" s="85">
        <v>8.016</v>
      </c>
      <c r="D123" s="79"/>
      <c r="E123" s="79"/>
      <c r="F123" s="79"/>
      <c r="G123" s="50" t="s">
        <v>128</v>
      </c>
      <c r="H123" s="51" t="s">
        <v>21</v>
      </c>
      <c r="I123" s="52">
        <v>100</v>
      </c>
      <c r="J123" s="53">
        <v>98277</v>
      </c>
      <c r="K123" s="54">
        <f t="shared" si="6"/>
        <v>9827700</v>
      </c>
      <c r="L123" s="11"/>
      <c r="M123" s="1"/>
    </row>
    <row r="124" spans="1:13" ht="30" customHeight="1" x14ac:dyDescent="0.3">
      <c r="A124" s="1"/>
      <c r="B124" s="8"/>
      <c r="C124" s="85">
        <v>8.0169999999999995</v>
      </c>
      <c r="D124" s="79"/>
      <c r="E124" s="79"/>
      <c r="F124" s="79"/>
      <c r="G124" s="50" t="s">
        <v>129</v>
      </c>
      <c r="H124" s="51" t="s">
        <v>21</v>
      </c>
      <c r="I124" s="52">
        <v>40</v>
      </c>
      <c r="J124" s="53">
        <v>84773</v>
      </c>
      <c r="K124" s="54">
        <f t="shared" si="6"/>
        <v>3390920</v>
      </c>
      <c r="L124" s="11"/>
      <c r="M124" s="1"/>
    </row>
    <row r="125" spans="1:13" ht="30" customHeight="1" x14ac:dyDescent="0.3">
      <c r="A125" s="1"/>
      <c r="B125" s="8"/>
      <c r="C125" s="85">
        <v>8.0180000000000007</v>
      </c>
      <c r="D125" s="79"/>
      <c r="E125" s="79"/>
      <c r="F125" s="79"/>
      <c r="G125" s="50" t="s">
        <v>130</v>
      </c>
      <c r="H125" s="51" t="s">
        <v>21</v>
      </c>
      <c r="I125" s="52">
        <v>400</v>
      </c>
      <c r="J125" s="53">
        <v>63088</v>
      </c>
      <c r="K125" s="54">
        <f t="shared" si="6"/>
        <v>25235200</v>
      </c>
      <c r="L125" s="11"/>
      <c r="M125" s="1"/>
    </row>
    <row r="126" spans="1:13" ht="40.5" customHeight="1" x14ac:dyDescent="0.3">
      <c r="A126" s="1"/>
      <c r="B126" s="8"/>
      <c r="C126" s="85">
        <v>8.0190000000000001</v>
      </c>
      <c r="D126" s="79"/>
      <c r="E126" s="79"/>
      <c r="F126" s="79"/>
      <c r="G126" s="50" t="s">
        <v>131</v>
      </c>
      <c r="H126" s="51" t="s">
        <v>21</v>
      </c>
      <c r="I126" s="52">
        <v>400</v>
      </c>
      <c r="J126" s="53">
        <v>16118</v>
      </c>
      <c r="K126" s="54">
        <f t="shared" si="6"/>
        <v>6447200</v>
      </c>
      <c r="L126" s="11"/>
      <c r="M126" s="1"/>
    </row>
    <row r="127" spans="1:13" ht="30" customHeight="1" x14ac:dyDescent="0.3">
      <c r="A127" s="1"/>
      <c r="B127" s="8"/>
      <c r="C127" s="85">
        <v>8.02</v>
      </c>
      <c r="D127" s="79"/>
      <c r="E127" s="79"/>
      <c r="F127" s="79"/>
      <c r="G127" s="50" t="s">
        <v>132</v>
      </c>
      <c r="H127" s="51" t="s">
        <v>21</v>
      </c>
      <c r="I127" s="52">
        <v>200</v>
      </c>
      <c r="J127" s="53">
        <v>38885</v>
      </c>
      <c r="K127" s="54">
        <f t="shared" si="6"/>
        <v>7777000</v>
      </c>
      <c r="L127" s="11"/>
      <c r="M127" s="1"/>
    </row>
    <row r="128" spans="1:13" ht="30" customHeight="1" x14ac:dyDescent="0.3">
      <c r="A128" s="1"/>
      <c r="B128" s="8"/>
      <c r="C128" s="85">
        <v>8.0210000000000008</v>
      </c>
      <c r="D128" s="79"/>
      <c r="E128" s="79"/>
      <c r="F128" s="79"/>
      <c r="G128" s="50" t="s">
        <v>133</v>
      </c>
      <c r="H128" s="51" t="s">
        <v>21</v>
      </c>
      <c r="I128" s="52">
        <v>10</v>
      </c>
      <c r="J128" s="53">
        <v>70493</v>
      </c>
      <c r="K128" s="54">
        <f t="shared" si="6"/>
        <v>704930</v>
      </c>
      <c r="L128" s="11"/>
      <c r="M128" s="1"/>
    </row>
    <row r="129" spans="1:13" ht="30" customHeight="1" x14ac:dyDescent="0.3">
      <c r="A129" s="1"/>
      <c r="B129" s="8"/>
      <c r="C129" s="85">
        <v>8.0220000000000002</v>
      </c>
      <c r="D129" s="79"/>
      <c r="E129" s="79"/>
      <c r="F129" s="79"/>
      <c r="G129" s="50" t="s">
        <v>134</v>
      </c>
      <c r="H129" s="51" t="s">
        <v>21</v>
      </c>
      <c r="I129" s="52">
        <v>10</v>
      </c>
      <c r="J129" s="53">
        <v>6917</v>
      </c>
      <c r="K129" s="54">
        <f t="shared" si="6"/>
        <v>69170</v>
      </c>
      <c r="L129" s="11"/>
      <c r="M129" s="1"/>
    </row>
    <row r="130" spans="1:13" ht="30" customHeight="1" x14ac:dyDescent="0.3">
      <c r="A130" s="1"/>
      <c r="B130" s="8"/>
      <c r="C130" s="85">
        <v>8.0229999999999997</v>
      </c>
      <c r="D130" s="79"/>
      <c r="E130" s="79"/>
      <c r="F130" s="79"/>
      <c r="G130" s="50" t="s">
        <v>135</v>
      </c>
      <c r="H130" s="51" t="s">
        <v>25</v>
      </c>
      <c r="I130" s="52">
        <v>10</v>
      </c>
      <c r="J130" s="53">
        <v>77383</v>
      </c>
      <c r="K130" s="54">
        <f t="shared" si="6"/>
        <v>773830</v>
      </c>
      <c r="L130" s="11"/>
      <c r="M130" s="1"/>
    </row>
    <row r="131" spans="1:13" ht="36" customHeight="1" x14ac:dyDescent="0.3">
      <c r="A131" s="1"/>
      <c r="B131" s="8"/>
      <c r="C131" s="85">
        <v>8.0239999999999991</v>
      </c>
      <c r="D131" s="79"/>
      <c r="E131" s="79"/>
      <c r="F131" s="79"/>
      <c r="G131" s="50" t="s">
        <v>136</v>
      </c>
      <c r="H131" s="51" t="s">
        <v>21</v>
      </c>
      <c r="I131" s="52">
        <v>10</v>
      </c>
      <c r="J131" s="53">
        <v>203156</v>
      </c>
      <c r="K131" s="54">
        <f t="shared" si="6"/>
        <v>2031560</v>
      </c>
      <c r="L131" s="11"/>
      <c r="M131" s="1"/>
    </row>
    <row r="132" spans="1:13" ht="36" customHeight="1" x14ac:dyDescent="0.3">
      <c r="A132" s="1"/>
      <c r="B132" s="8"/>
      <c r="C132" s="85">
        <v>8.0250000000000004</v>
      </c>
      <c r="D132" s="79"/>
      <c r="E132" s="79"/>
      <c r="F132" s="79"/>
      <c r="G132" s="50" t="s">
        <v>137</v>
      </c>
      <c r="H132" s="51" t="s">
        <v>21</v>
      </c>
      <c r="I132" s="52">
        <v>40</v>
      </c>
      <c r="J132" s="53">
        <v>191144</v>
      </c>
      <c r="K132" s="54">
        <f t="shared" si="6"/>
        <v>7645760</v>
      </c>
      <c r="L132" s="11"/>
      <c r="M132" s="1"/>
    </row>
    <row r="133" spans="1:13" ht="36" customHeight="1" x14ac:dyDescent="0.3">
      <c r="A133" s="1"/>
      <c r="B133" s="8"/>
      <c r="C133" s="85">
        <v>8.0259999999999891</v>
      </c>
      <c r="D133" s="79"/>
      <c r="E133" s="79"/>
      <c r="F133" s="79"/>
      <c r="G133" s="50" t="s">
        <v>138</v>
      </c>
      <c r="H133" s="51" t="s">
        <v>21</v>
      </c>
      <c r="I133" s="52">
        <v>100</v>
      </c>
      <c r="J133" s="53">
        <v>123430</v>
      </c>
      <c r="K133" s="54">
        <f t="shared" si="6"/>
        <v>12343000</v>
      </c>
      <c r="L133" s="11"/>
      <c r="M133" s="1"/>
    </row>
    <row r="134" spans="1:13" ht="36" customHeight="1" x14ac:dyDescent="0.3">
      <c r="A134" s="1"/>
      <c r="B134" s="8"/>
      <c r="C134" s="85">
        <v>8.0269999999999904</v>
      </c>
      <c r="D134" s="79"/>
      <c r="E134" s="79"/>
      <c r="F134" s="79"/>
      <c r="G134" s="50" t="s">
        <v>139</v>
      </c>
      <c r="H134" s="51" t="s">
        <v>21</v>
      </c>
      <c r="I134" s="52">
        <v>200</v>
      </c>
      <c r="J134" s="53">
        <v>85324</v>
      </c>
      <c r="K134" s="54">
        <f t="shared" si="6"/>
        <v>17064800</v>
      </c>
      <c r="L134" s="11"/>
      <c r="M134" s="1"/>
    </row>
    <row r="135" spans="1:13" ht="36" customHeight="1" x14ac:dyDescent="0.3">
      <c r="A135" s="1"/>
      <c r="B135" s="8"/>
      <c r="C135" s="85">
        <v>8.0279999999999898</v>
      </c>
      <c r="D135" s="79"/>
      <c r="E135" s="79"/>
      <c r="F135" s="79"/>
      <c r="G135" s="50" t="s">
        <v>140</v>
      </c>
      <c r="H135" s="51" t="s">
        <v>21</v>
      </c>
      <c r="I135" s="52">
        <v>40</v>
      </c>
      <c r="J135" s="53">
        <v>52346</v>
      </c>
      <c r="K135" s="54">
        <f t="shared" si="6"/>
        <v>2093840</v>
      </c>
      <c r="L135" s="11"/>
      <c r="M135" s="1"/>
    </row>
    <row r="136" spans="1:13" ht="36" customHeight="1" x14ac:dyDescent="0.3">
      <c r="A136" s="1"/>
      <c r="B136" s="8"/>
      <c r="C136" s="85">
        <v>8.0289999999999893</v>
      </c>
      <c r="D136" s="79"/>
      <c r="E136" s="79"/>
      <c r="F136" s="79"/>
      <c r="G136" s="50" t="s">
        <v>141</v>
      </c>
      <c r="H136" s="51" t="s">
        <v>21</v>
      </c>
      <c r="I136" s="52">
        <v>10</v>
      </c>
      <c r="J136" s="53">
        <v>41678</v>
      </c>
      <c r="K136" s="54">
        <f t="shared" si="6"/>
        <v>416780</v>
      </c>
      <c r="L136" s="11"/>
      <c r="M136" s="1"/>
    </row>
    <row r="137" spans="1:13" ht="36" customHeight="1" x14ac:dyDescent="0.3">
      <c r="A137" s="1"/>
      <c r="B137" s="8"/>
      <c r="C137" s="85">
        <v>8.0299999999999905</v>
      </c>
      <c r="D137" s="79"/>
      <c r="E137" s="79"/>
      <c r="F137" s="79"/>
      <c r="G137" s="50" t="s">
        <v>142</v>
      </c>
      <c r="H137" s="51" t="s">
        <v>21</v>
      </c>
      <c r="I137" s="52">
        <v>400</v>
      </c>
      <c r="J137" s="53">
        <v>23670</v>
      </c>
      <c r="K137" s="54">
        <f t="shared" si="6"/>
        <v>9468000</v>
      </c>
      <c r="L137" s="11"/>
      <c r="M137" s="1"/>
    </row>
    <row r="138" spans="1:13" ht="30" customHeight="1" x14ac:dyDescent="0.3">
      <c r="A138" s="1"/>
      <c r="B138" s="8"/>
      <c r="C138" s="85">
        <v>8.0309999999999899</v>
      </c>
      <c r="D138" s="79"/>
      <c r="E138" s="79"/>
      <c r="F138" s="79"/>
      <c r="G138" s="50" t="s">
        <v>143</v>
      </c>
      <c r="H138" s="51" t="s">
        <v>21</v>
      </c>
      <c r="I138" s="52">
        <v>400</v>
      </c>
      <c r="J138" s="53">
        <v>31088</v>
      </c>
      <c r="K138" s="54">
        <f t="shared" si="6"/>
        <v>12435200</v>
      </c>
      <c r="L138" s="11"/>
      <c r="M138" s="1"/>
    </row>
    <row r="139" spans="1:13" ht="30" customHeight="1" x14ac:dyDescent="0.3">
      <c r="A139" s="1"/>
      <c r="B139" s="8"/>
      <c r="C139" s="85">
        <v>8.0319999999999894</v>
      </c>
      <c r="D139" s="79"/>
      <c r="E139" s="79"/>
      <c r="F139" s="79"/>
      <c r="G139" s="50" t="s">
        <v>144</v>
      </c>
      <c r="H139" s="51" t="s">
        <v>21</v>
      </c>
      <c r="I139" s="52">
        <v>400</v>
      </c>
      <c r="J139" s="53">
        <v>213768</v>
      </c>
      <c r="K139" s="54">
        <f t="shared" si="6"/>
        <v>85507200</v>
      </c>
      <c r="L139" s="11"/>
      <c r="M139" s="1"/>
    </row>
    <row r="140" spans="1:13" ht="30" customHeight="1" x14ac:dyDescent="0.3">
      <c r="A140" s="1"/>
      <c r="B140" s="8"/>
      <c r="C140" s="85">
        <v>8.0329999999999906</v>
      </c>
      <c r="D140" s="79"/>
      <c r="E140" s="79"/>
      <c r="F140" s="79"/>
      <c r="G140" s="50" t="s">
        <v>145</v>
      </c>
      <c r="H140" s="51" t="s">
        <v>21</v>
      </c>
      <c r="I140" s="52">
        <v>100</v>
      </c>
      <c r="J140" s="53">
        <v>92668</v>
      </c>
      <c r="K140" s="54">
        <f t="shared" si="6"/>
        <v>9266800</v>
      </c>
      <c r="L140" s="11"/>
      <c r="M140" s="1"/>
    </row>
    <row r="141" spans="1:13" ht="30" customHeight="1" x14ac:dyDescent="0.3">
      <c r="A141" s="1"/>
      <c r="B141" s="8"/>
      <c r="C141" s="85">
        <v>8.03399999999999</v>
      </c>
      <c r="D141" s="79"/>
      <c r="E141" s="79"/>
      <c r="F141" s="79"/>
      <c r="G141" s="50" t="s">
        <v>146</v>
      </c>
      <c r="H141" s="51" t="s">
        <v>21</v>
      </c>
      <c r="I141" s="52">
        <v>100</v>
      </c>
      <c r="J141" s="53">
        <v>188962</v>
      </c>
      <c r="K141" s="54">
        <f t="shared" si="6"/>
        <v>18896200</v>
      </c>
      <c r="L141" s="11"/>
      <c r="M141" s="1"/>
    </row>
    <row r="142" spans="1:13" ht="30" customHeight="1" x14ac:dyDescent="0.3">
      <c r="A142" s="1"/>
      <c r="B142" s="8"/>
      <c r="C142" s="85"/>
      <c r="D142" s="79"/>
      <c r="E142" s="79"/>
      <c r="F142" s="79"/>
      <c r="G142" s="84" t="s">
        <v>147</v>
      </c>
      <c r="H142" s="51"/>
      <c r="I142" s="52"/>
      <c r="J142" s="53"/>
      <c r="K142" s="54"/>
      <c r="L142" s="11"/>
      <c r="M142" s="1"/>
    </row>
    <row r="143" spans="1:13" ht="30" customHeight="1" x14ac:dyDescent="0.3">
      <c r="A143" s="1"/>
      <c r="B143" s="8"/>
      <c r="C143" s="85">
        <v>8.0350000000000001</v>
      </c>
      <c r="D143" s="79"/>
      <c r="E143" s="79"/>
      <c r="F143" s="79"/>
      <c r="G143" s="50" t="s">
        <v>148</v>
      </c>
      <c r="H143" s="51" t="s">
        <v>21</v>
      </c>
      <c r="I143" s="52">
        <v>600</v>
      </c>
      <c r="J143" s="53">
        <v>48388</v>
      </c>
      <c r="K143" s="54">
        <f t="shared" si="6"/>
        <v>29032800</v>
      </c>
      <c r="L143" s="11"/>
      <c r="M143" s="1"/>
    </row>
    <row r="144" spans="1:13" ht="30" customHeight="1" x14ac:dyDescent="0.3">
      <c r="A144" s="1"/>
      <c r="B144" s="8"/>
      <c r="C144" s="85">
        <v>8.0359999999999996</v>
      </c>
      <c r="D144" s="79"/>
      <c r="E144" s="79"/>
      <c r="F144" s="79"/>
      <c r="G144" s="50" t="s">
        <v>149</v>
      </c>
      <c r="H144" s="51" t="s">
        <v>25</v>
      </c>
      <c r="I144" s="52">
        <v>124</v>
      </c>
      <c r="J144" s="53">
        <v>24639</v>
      </c>
      <c r="K144" s="54">
        <f t="shared" si="6"/>
        <v>3055236</v>
      </c>
      <c r="L144" s="11"/>
      <c r="M144" s="1"/>
    </row>
    <row r="145" spans="1:13" ht="30" customHeight="1" x14ac:dyDescent="0.3">
      <c r="A145" s="1"/>
      <c r="B145" s="8"/>
      <c r="C145" s="85">
        <v>8.0370000000000008</v>
      </c>
      <c r="D145" s="79"/>
      <c r="E145" s="79"/>
      <c r="F145" s="79"/>
      <c r="G145" s="50" t="s">
        <v>150</v>
      </c>
      <c r="H145" s="51" t="s">
        <v>25</v>
      </c>
      <c r="I145" s="52">
        <v>44</v>
      </c>
      <c r="J145" s="53">
        <v>33728</v>
      </c>
      <c r="K145" s="54">
        <f t="shared" si="6"/>
        <v>1484032</v>
      </c>
      <c r="L145" s="11"/>
      <c r="M145" s="1"/>
    </row>
    <row r="146" spans="1:13" ht="30" customHeight="1" x14ac:dyDescent="0.3">
      <c r="A146" s="1"/>
      <c r="B146" s="8"/>
      <c r="C146" s="85">
        <v>8.0380000000000003</v>
      </c>
      <c r="D146" s="79"/>
      <c r="E146" s="79"/>
      <c r="F146" s="79"/>
      <c r="G146" s="50" t="s">
        <v>151</v>
      </c>
      <c r="H146" s="51" t="s">
        <v>21</v>
      </c>
      <c r="I146" s="52">
        <v>304</v>
      </c>
      <c r="J146" s="53">
        <v>56508</v>
      </c>
      <c r="K146" s="54">
        <f t="shared" si="6"/>
        <v>17178432</v>
      </c>
      <c r="L146" s="11"/>
      <c r="M146" s="1"/>
    </row>
    <row r="147" spans="1:13" ht="30" customHeight="1" x14ac:dyDescent="0.3">
      <c r="A147" s="1"/>
      <c r="B147" s="8"/>
      <c r="C147" s="85">
        <v>8.0389999999999997</v>
      </c>
      <c r="D147" s="79"/>
      <c r="E147" s="79"/>
      <c r="F147" s="79"/>
      <c r="G147" s="50" t="s">
        <v>152</v>
      </c>
      <c r="H147" s="51" t="s">
        <v>25</v>
      </c>
      <c r="I147" s="52">
        <v>17</v>
      </c>
      <c r="J147" s="53">
        <v>27497</v>
      </c>
      <c r="K147" s="54">
        <f t="shared" si="6"/>
        <v>467449</v>
      </c>
      <c r="L147" s="11"/>
      <c r="M147" s="1"/>
    </row>
    <row r="148" spans="1:13" ht="30" customHeight="1" x14ac:dyDescent="0.3">
      <c r="A148" s="1"/>
      <c r="B148" s="8"/>
      <c r="C148" s="85">
        <v>8.0399999999999991</v>
      </c>
      <c r="D148" s="79"/>
      <c r="E148" s="79"/>
      <c r="F148" s="79"/>
      <c r="G148" s="50" t="s">
        <v>153</v>
      </c>
      <c r="H148" s="51" t="s">
        <v>25</v>
      </c>
      <c r="I148" s="52">
        <v>1</v>
      </c>
      <c r="J148" s="53">
        <v>53825</v>
      </c>
      <c r="K148" s="54">
        <f t="shared" si="6"/>
        <v>53825</v>
      </c>
      <c r="L148" s="11"/>
      <c r="M148" s="1"/>
    </row>
    <row r="149" spans="1:13" ht="30" customHeight="1" x14ac:dyDescent="0.3">
      <c r="A149" s="1"/>
      <c r="B149" s="8"/>
      <c r="C149" s="85">
        <v>8.0410000000000004</v>
      </c>
      <c r="D149" s="79"/>
      <c r="E149" s="79"/>
      <c r="F149" s="79"/>
      <c r="G149" s="50" t="s">
        <v>154</v>
      </c>
      <c r="H149" s="51" t="s">
        <v>21</v>
      </c>
      <c r="I149" s="52">
        <v>36</v>
      </c>
      <c r="J149" s="53">
        <v>107974</v>
      </c>
      <c r="K149" s="54">
        <f t="shared" si="6"/>
        <v>3887064</v>
      </c>
      <c r="L149" s="11"/>
      <c r="M149" s="1"/>
    </row>
    <row r="150" spans="1:13" ht="30" customHeight="1" x14ac:dyDescent="0.3">
      <c r="A150" s="1"/>
      <c r="B150" s="8"/>
      <c r="C150" s="85">
        <v>8.0419999999999998</v>
      </c>
      <c r="D150" s="79"/>
      <c r="E150" s="79"/>
      <c r="F150" s="79"/>
      <c r="G150" s="50" t="s">
        <v>155</v>
      </c>
      <c r="H150" s="51" t="s">
        <v>25</v>
      </c>
      <c r="I150" s="52">
        <v>2</v>
      </c>
      <c r="J150" s="53">
        <v>101610</v>
      </c>
      <c r="K150" s="54">
        <f t="shared" si="6"/>
        <v>203220</v>
      </c>
      <c r="L150" s="11"/>
      <c r="M150" s="1"/>
    </row>
    <row r="151" spans="1:13" ht="30" customHeight="1" x14ac:dyDescent="0.3">
      <c r="A151" s="1"/>
      <c r="B151" s="8"/>
      <c r="C151" s="85">
        <v>8.0429999999999993</v>
      </c>
      <c r="D151" s="79"/>
      <c r="E151" s="79"/>
      <c r="F151" s="79"/>
      <c r="G151" s="50" t="s">
        <v>156</v>
      </c>
      <c r="H151" s="51" t="s">
        <v>25</v>
      </c>
      <c r="I151" s="52">
        <v>1</v>
      </c>
      <c r="J151" s="53">
        <v>49543</v>
      </c>
      <c r="K151" s="54">
        <f t="shared" si="6"/>
        <v>49543</v>
      </c>
      <c r="L151" s="11"/>
      <c r="M151" s="1"/>
    </row>
    <row r="152" spans="1:13" ht="30" customHeight="1" x14ac:dyDescent="0.3">
      <c r="A152" s="1"/>
      <c r="B152" s="8"/>
      <c r="C152" s="85">
        <v>8.0440000000000005</v>
      </c>
      <c r="D152" s="79"/>
      <c r="E152" s="79"/>
      <c r="F152" s="79"/>
      <c r="G152" s="50" t="s">
        <v>157</v>
      </c>
      <c r="H152" s="51" t="s">
        <v>25</v>
      </c>
      <c r="I152" s="52">
        <v>130</v>
      </c>
      <c r="J152" s="53">
        <v>205867</v>
      </c>
      <c r="K152" s="54">
        <f t="shared" si="6"/>
        <v>26762710</v>
      </c>
      <c r="L152" s="11"/>
      <c r="M152" s="1"/>
    </row>
    <row r="153" spans="1:13" ht="30" customHeight="1" x14ac:dyDescent="0.3">
      <c r="A153" s="1"/>
      <c r="B153" s="8"/>
      <c r="C153" s="85">
        <v>8.0449999999999893</v>
      </c>
      <c r="D153" s="79"/>
      <c r="E153" s="79"/>
      <c r="F153" s="79"/>
      <c r="G153" s="50" t="s">
        <v>158</v>
      </c>
      <c r="H153" s="51" t="s">
        <v>25</v>
      </c>
      <c r="I153" s="52">
        <v>118</v>
      </c>
      <c r="J153" s="53">
        <v>25816</v>
      </c>
      <c r="K153" s="54">
        <f t="shared" si="6"/>
        <v>3046288</v>
      </c>
      <c r="L153" s="11"/>
      <c r="M153" s="1"/>
    </row>
    <row r="154" spans="1:13" ht="30" customHeight="1" x14ac:dyDescent="0.3">
      <c r="A154" s="1"/>
      <c r="B154" s="8"/>
      <c r="C154" s="85">
        <v>8.0459999999999905</v>
      </c>
      <c r="D154" s="79"/>
      <c r="E154" s="79"/>
      <c r="F154" s="79"/>
      <c r="G154" s="50" t="s">
        <v>159</v>
      </c>
      <c r="H154" s="51" t="s">
        <v>25</v>
      </c>
      <c r="I154" s="52">
        <v>116</v>
      </c>
      <c r="J154" s="53">
        <v>68224</v>
      </c>
      <c r="K154" s="54">
        <f t="shared" si="6"/>
        <v>7913984</v>
      </c>
      <c r="L154" s="11"/>
      <c r="M154" s="1"/>
    </row>
    <row r="155" spans="1:13" ht="30" customHeight="1" x14ac:dyDescent="0.3">
      <c r="A155" s="1"/>
      <c r="B155" s="8"/>
      <c r="C155" s="85">
        <v>8.0469999999999899</v>
      </c>
      <c r="D155" s="79"/>
      <c r="E155" s="79"/>
      <c r="F155" s="79"/>
      <c r="G155" s="50" t="s">
        <v>160</v>
      </c>
      <c r="H155" s="51" t="s">
        <v>25</v>
      </c>
      <c r="I155" s="52">
        <v>18</v>
      </c>
      <c r="J155" s="53">
        <v>39609</v>
      </c>
      <c r="K155" s="54">
        <f t="shared" si="6"/>
        <v>712962</v>
      </c>
      <c r="L155" s="11"/>
      <c r="M155" s="1"/>
    </row>
    <row r="156" spans="1:13" ht="30" customHeight="1" x14ac:dyDescent="0.3">
      <c r="A156" s="1"/>
      <c r="B156" s="8"/>
      <c r="C156" s="85">
        <v>8.0479999999999894</v>
      </c>
      <c r="D156" s="79"/>
      <c r="E156" s="79"/>
      <c r="F156" s="79"/>
      <c r="G156" s="50" t="s">
        <v>161</v>
      </c>
      <c r="H156" s="51" t="s">
        <v>25</v>
      </c>
      <c r="I156" s="52">
        <v>15</v>
      </c>
      <c r="J156" s="53">
        <v>48535</v>
      </c>
      <c r="K156" s="54">
        <f t="shared" si="6"/>
        <v>728025</v>
      </c>
      <c r="L156" s="11"/>
      <c r="M156" s="1"/>
    </row>
    <row r="157" spans="1:13" ht="30" customHeight="1" x14ac:dyDescent="0.3">
      <c r="A157" s="1"/>
      <c r="B157" s="8"/>
      <c r="C157" s="85">
        <v>8.0489999999999906</v>
      </c>
      <c r="D157" s="79"/>
      <c r="E157" s="79"/>
      <c r="F157" s="79"/>
      <c r="G157" s="50" t="s">
        <v>162</v>
      </c>
      <c r="H157" s="51" t="s">
        <v>25</v>
      </c>
      <c r="I157" s="52">
        <v>46</v>
      </c>
      <c r="J157" s="53">
        <v>66960</v>
      </c>
      <c r="K157" s="54">
        <f t="shared" si="6"/>
        <v>3080160</v>
      </c>
      <c r="L157" s="11"/>
      <c r="M157" s="1"/>
    </row>
    <row r="158" spans="1:13" ht="30" customHeight="1" x14ac:dyDescent="0.3">
      <c r="A158" s="1"/>
      <c r="B158" s="8"/>
      <c r="C158" s="85">
        <v>8.0499999999999901</v>
      </c>
      <c r="D158" s="79"/>
      <c r="E158" s="79"/>
      <c r="F158" s="79"/>
      <c r="G158" s="50" t="s">
        <v>163</v>
      </c>
      <c r="H158" s="51" t="s">
        <v>21</v>
      </c>
      <c r="I158" s="52">
        <v>29</v>
      </c>
      <c r="J158" s="53">
        <v>24786</v>
      </c>
      <c r="K158" s="54">
        <f t="shared" si="6"/>
        <v>718794</v>
      </c>
      <c r="L158" s="11"/>
      <c r="M158" s="1"/>
    </row>
    <row r="159" spans="1:13" ht="30" customHeight="1" x14ac:dyDescent="0.3">
      <c r="A159" s="1"/>
      <c r="B159" s="8"/>
      <c r="C159" s="85">
        <v>8.0509999999999895</v>
      </c>
      <c r="D159" s="79"/>
      <c r="E159" s="79"/>
      <c r="F159" s="79"/>
      <c r="G159" s="50" t="s">
        <v>164</v>
      </c>
      <c r="H159" s="51" t="s">
        <v>25</v>
      </c>
      <c r="I159" s="52">
        <v>64</v>
      </c>
      <c r="J159" s="53">
        <v>17530</v>
      </c>
      <c r="K159" s="54">
        <f t="shared" si="6"/>
        <v>1121920</v>
      </c>
      <c r="L159" s="11"/>
      <c r="M159" s="1"/>
    </row>
    <row r="160" spans="1:13" ht="30" customHeight="1" x14ac:dyDescent="0.3">
      <c r="A160" s="1"/>
      <c r="B160" s="8"/>
      <c r="C160" s="85">
        <v>8.0519999999999907</v>
      </c>
      <c r="D160" s="79"/>
      <c r="E160" s="79"/>
      <c r="F160" s="79"/>
      <c r="G160" s="50" t="s">
        <v>165</v>
      </c>
      <c r="H160" s="51" t="s">
        <v>21</v>
      </c>
      <c r="I160" s="52">
        <v>16</v>
      </c>
      <c r="J160" s="53">
        <v>39899</v>
      </c>
      <c r="K160" s="54">
        <f t="shared" si="6"/>
        <v>638384</v>
      </c>
      <c r="L160" s="11"/>
      <c r="M160" s="1"/>
    </row>
    <row r="161" spans="1:13" ht="30" customHeight="1" x14ac:dyDescent="0.3">
      <c r="A161" s="1"/>
      <c r="B161" s="8"/>
      <c r="C161" s="85">
        <v>8.0529999999999902</v>
      </c>
      <c r="D161" s="79"/>
      <c r="E161" s="79"/>
      <c r="F161" s="79"/>
      <c r="G161" s="50" t="s">
        <v>166</v>
      </c>
      <c r="H161" s="51" t="s">
        <v>25</v>
      </c>
      <c r="I161" s="52">
        <v>24</v>
      </c>
      <c r="J161" s="53">
        <v>31536</v>
      </c>
      <c r="K161" s="54">
        <f t="shared" si="6"/>
        <v>756864</v>
      </c>
      <c r="L161" s="11"/>
      <c r="M161" s="1"/>
    </row>
    <row r="162" spans="1:13" ht="30" customHeight="1" x14ac:dyDescent="0.3">
      <c r="A162" s="1"/>
      <c r="B162" s="8"/>
      <c r="C162" s="85">
        <v>8.0539999999999896</v>
      </c>
      <c r="D162" s="79"/>
      <c r="E162" s="79"/>
      <c r="F162" s="79"/>
      <c r="G162" s="50" t="s">
        <v>167</v>
      </c>
      <c r="H162" s="51" t="s">
        <v>21</v>
      </c>
      <c r="I162" s="52">
        <v>10</v>
      </c>
      <c r="J162" s="53">
        <v>113159</v>
      </c>
      <c r="K162" s="54">
        <f t="shared" si="6"/>
        <v>1131590</v>
      </c>
      <c r="L162" s="11"/>
      <c r="M162" s="1"/>
    </row>
    <row r="163" spans="1:13" ht="30" customHeight="1" x14ac:dyDescent="0.3">
      <c r="A163" s="1"/>
      <c r="B163" s="8"/>
      <c r="C163" s="85">
        <v>8.0549999999999908</v>
      </c>
      <c r="D163" s="79"/>
      <c r="E163" s="79"/>
      <c r="F163" s="79"/>
      <c r="G163" s="50" t="s">
        <v>168</v>
      </c>
      <c r="H163" s="51" t="s">
        <v>25</v>
      </c>
      <c r="I163" s="52">
        <v>10</v>
      </c>
      <c r="J163" s="64">
        <v>93014</v>
      </c>
      <c r="K163" s="54">
        <f t="shared" si="6"/>
        <v>930140</v>
      </c>
      <c r="L163" s="11"/>
      <c r="M163" s="1"/>
    </row>
    <row r="164" spans="1:13" ht="30" customHeight="1" x14ac:dyDescent="0.3">
      <c r="A164" s="1"/>
      <c r="B164" s="8"/>
      <c r="C164" s="85">
        <v>8.0559999999999903</v>
      </c>
      <c r="D164" s="79"/>
      <c r="E164" s="79"/>
      <c r="F164" s="79"/>
      <c r="G164" s="50" t="s">
        <v>169</v>
      </c>
      <c r="H164" s="51" t="s">
        <v>21</v>
      </c>
      <c r="I164" s="52">
        <v>600</v>
      </c>
      <c r="J164" s="64">
        <v>46597</v>
      </c>
      <c r="K164" s="54">
        <f t="shared" si="6"/>
        <v>27958200</v>
      </c>
      <c r="L164" s="11"/>
      <c r="M164" s="1"/>
    </row>
    <row r="165" spans="1:13" ht="34.5" customHeight="1" x14ac:dyDescent="0.3">
      <c r="A165" s="1"/>
      <c r="B165" s="8"/>
      <c r="C165" s="85">
        <v>8.0569999999999897</v>
      </c>
      <c r="D165" s="79"/>
      <c r="E165" s="79"/>
      <c r="F165" s="79"/>
      <c r="G165" s="50" t="s">
        <v>170</v>
      </c>
      <c r="H165" s="51" t="s">
        <v>25</v>
      </c>
      <c r="I165" s="52">
        <v>54</v>
      </c>
      <c r="J165" s="64">
        <v>23780</v>
      </c>
      <c r="K165" s="54">
        <f t="shared" si="6"/>
        <v>1284120</v>
      </c>
      <c r="L165" s="11"/>
      <c r="M165" s="1"/>
    </row>
    <row r="166" spans="1:13" ht="30" customHeight="1" x14ac:dyDescent="0.3">
      <c r="A166" s="1"/>
      <c r="B166" s="8"/>
      <c r="C166" s="85">
        <v>8.0579999999999892</v>
      </c>
      <c r="D166" s="79"/>
      <c r="E166" s="79"/>
      <c r="F166" s="79"/>
      <c r="G166" s="50" t="s">
        <v>171</v>
      </c>
      <c r="H166" s="51" t="s">
        <v>21</v>
      </c>
      <c r="I166" s="52">
        <v>320</v>
      </c>
      <c r="J166" s="64">
        <v>68547</v>
      </c>
      <c r="K166" s="54">
        <f t="shared" si="6"/>
        <v>21935040</v>
      </c>
      <c r="L166" s="11"/>
      <c r="M166" s="1"/>
    </row>
    <row r="167" spans="1:13" ht="30" customHeight="1" x14ac:dyDescent="0.3">
      <c r="A167" s="1"/>
      <c r="B167" s="8"/>
      <c r="C167" s="85">
        <v>8.0589999999999904</v>
      </c>
      <c r="D167" s="79"/>
      <c r="E167" s="79"/>
      <c r="F167" s="79"/>
      <c r="G167" s="50" t="s">
        <v>172</v>
      </c>
      <c r="H167" s="51" t="s">
        <v>25</v>
      </c>
      <c r="I167" s="52">
        <v>22</v>
      </c>
      <c r="J167" s="64">
        <v>43754</v>
      </c>
      <c r="K167" s="54">
        <f t="shared" si="6"/>
        <v>962588</v>
      </c>
      <c r="L167" s="11"/>
      <c r="M167" s="1"/>
    </row>
    <row r="168" spans="1:13" ht="30" customHeight="1" x14ac:dyDescent="0.3">
      <c r="A168" s="1"/>
      <c r="B168" s="8"/>
      <c r="C168" s="85">
        <v>8.0599999999999898</v>
      </c>
      <c r="D168" s="79"/>
      <c r="E168" s="79"/>
      <c r="F168" s="79"/>
      <c r="G168" s="50" t="s">
        <v>173</v>
      </c>
      <c r="H168" s="51" t="s">
        <v>21</v>
      </c>
      <c r="I168" s="52">
        <v>170</v>
      </c>
      <c r="J168" s="64">
        <v>94081</v>
      </c>
      <c r="K168" s="54">
        <f t="shared" si="6"/>
        <v>15993770</v>
      </c>
      <c r="L168" s="11"/>
      <c r="M168" s="1"/>
    </row>
    <row r="169" spans="1:13" ht="30" customHeight="1" x14ac:dyDescent="0.3">
      <c r="A169" s="1"/>
      <c r="B169" s="8"/>
      <c r="C169" s="85">
        <v>8.0609999999999893</v>
      </c>
      <c r="D169" s="79"/>
      <c r="E169" s="79"/>
      <c r="F169" s="79"/>
      <c r="G169" s="50" t="s">
        <v>174</v>
      </c>
      <c r="H169" s="51" t="s">
        <v>25</v>
      </c>
      <c r="I169" s="52">
        <v>6</v>
      </c>
      <c r="J169" s="53">
        <v>123935</v>
      </c>
      <c r="K169" s="54">
        <f t="shared" si="6"/>
        <v>743610</v>
      </c>
      <c r="L169" s="11"/>
      <c r="M169" s="1"/>
    </row>
    <row r="170" spans="1:13" ht="51.75" customHeight="1" x14ac:dyDescent="0.3">
      <c r="A170" s="1"/>
      <c r="B170" s="8"/>
      <c r="C170" s="85">
        <v>8.0629999999999793</v>
      </c>
      <c r="D170" s="79"/>
      <c r="E170" s="79"/>
      <c r="F170" s="79"/>
      <c r="G170" s="50" t="s">
        <v>175</v>
      </c>
      <c r="H170" s="51" t="s">
        <v>25</v>
      </c>
      <c r="I170" s="52">
        <v>32</v>
      </c>
      <c r="J170" s="53">
        <v>607558</v>
      </c>
      <c r="K170" s="54">
        <f t="shared" si="6"/>
        <v>19441856</v>
      </c>
      <c r="L170" s="11"/>
      <c r="M170" s="1"/>
    </row>
    <row r="171" spans="1:13" ht="36.75" customHeight="1" x14ac:dyDescent="0.3">
      <c r="A171" s="1"/>
      <c r="B171" s="8"/>
      <c r="C171" s="85">
        <v>8.0639999999999805</v>
      </c>
      <c r="D171" s="79"/>
      <c r="E171" s="79"/>
      <c r="F171" s="79"/>
      <c r="G171" s="50" t="s">
        <v>176</v>
      </c>
      <c r="H171" s="51" t="s">
        <v>25</v>
      </c>
      <c r="I171" s="52">
        <v>12</v>
      </c>
      <c r="J171" s="53">
        <v>1301146</v>
      </c>
      <c r="K171" s="54">
        <f t="shared" si="6"/>
        <v>15613752</v>
      </c>
      <c r="L171" s="11"/>
      <c r="M171" s="1"/>
    </row>
    <row r="172" spans="1:13" ht="36.75" customHeight="1" x14ac:dyDescent="0.3">
      <c r="A172" s="1"/>
      <c r="B172" s="8"/>
      <c r="C172" s="85">
        <v>8.06499999999998</v>
      </c>
      <c r="D172" s="79"/>
      <c r="E172" s="79"/>
      <c r="F172" s="79"/>
      <c r="G172" s="50" t="s">
        <v>177</v>
      </c>
      <c r="H172" s="51" t="s">
        <v>25</v>
      </c>
      <c r="I172" s="52">
        <v>2</v>
      </c>
      <c r="J172" s="53">
        <v>2067749</v>
      </c>
      <c r="K172" s="54">
        <f t="shared" si="6"/>
        <v>4135498</v>
      </c>
      <c r="L172" s="11"/>
      <c r="M172" s="1"/>
    </row>
    <row r="173" spans="1:13" ht="30" customHeight="1" x14ac:dyDescent="0.3">
      <c r="A173" s="1"/>
      <c r="B173" s="8"/>
      <c r="C173" s="85">
        <v>8.0659999999999794</v>
      </c>
      <c r="D173" s="79"/>
      <c r="E173" s="79"/>
      <c r="F173" s="79"/>
      <c r="G173" s="50" t="s">
        <v>178</v>
      </c>
      <c r="H173" s="51" t="s">
        <v>21</v>
      </c>
      <c r="I173" s="52">
        <v>5</v>
      </c>
      <c r="J173" s="53">
        <v>199541</v>
      </c>
      <c r="K173" s="54">
        <f t="shared" si="6"/>
        <v>997705</v>
      </c>
      <c r="L173" s="11"/>
      <c r="M173" s="1"/>
    </row>
    <row r="174" spans="1:13" ht="58.5" customHeight="1" x14ac:dyDescent="0.3">
      <c r="A174" s="1"/>
      <c r="B174" s="8"/>
      <c r="C174" s="85">
        <v>8.0669999999999806</v>
      </c>
      <c r="D174" s="79"/>
      <c r="E174" s="79"/>
      <c r="F174" s="79"/>
      <c r="G174" s="50" t="s">
        <v>179</v>
      </c>
      <c r="H174" s="51" t="s">
        <v>21</v>
      </c>
      <c r="I174" s="52">
        <v>70</v>
      </c>
      <c r="J174" s="53">
        <v>225174</v>
      </c>
      <c r="K174" s="54">
        <f t="shared" si="6"/>
        <v>15762180</v>
      </c>
      <c r="L174" s="11"/>
      <c r="M174" s="1"/>
    </row>
    <row r="175" spans="1:13" ht="30" customHeight="1" x14ac:dyDescent="0.3">
      <c r="A175" s="1"/>
      <c r="B175" s="8"/>
      <c r="C175" s="85"/>
      <c r="D175" s="79"/>
      <c r="E175" s="79"/>
      <c r="F175" s="79"/>
      <c r="G175" s="84" t="s">
        <v>180</v>
      </c>
      <c r="H175" s="51"/>
      <c r="I175" s="52"/>
      <c r="J175" s="53" t="s">
        <v>181</v>
      </c>
      <c r="K175" s="54"/>
      <c r="L175" s="11"/>
      <c r="M175" s="1"/>
    </row>
    <row r="176" spans="1:13" ht="30" customHeight="1" x14ac:dyDescent="0.3">
      <c r="A176" s="1"/>
      <c r="B176" s="8"/>
      <c r="C176" s="85">
        <v>8.0679999999999996</v>
      </c>
      <c r="D176" s="79"/>
      <c r="E176" s="79"/>
      <c r="F176" s="79"/>
      <c r="G176" s="50" t="s">
        <v>182</v>
      </c>
      <c r="H176" s="51" t="s">
        <v>25</v>
      </c>
      <c r="I176" s="52">
        <v>78</v>
      </c>
      <c r="J176" s="53">
        <v>115525</v>
      </c>
      <c r="K176" s="54">
        <f t="shared" si="6"/>
        <v>9010950</v>
      </c>
      <c r="L176" s="11"/>
      <c r="M176" s="1"/>
    </row>
    <row r="177" spans="1:13" ht="30" customHeight="1" x14ac:dyDescent="0.3">
      <c r="A177" s="1"/>
      <c r="B177" s="8"/>
      <c r="C177" s="85">
        <v>8.0690000000000008</v>
      </c>
      <c r="D177" s="79"/>
      <c r="E177" s="79"/>
      <c r="F177" s="79"/>
      <c r="G177" s="50" t="s">
        <v>183</v>
      </c>
      <c r="H177" s="51" t="s">
        <v>25</v>
      </c>
      <c r="I177" s="52">
        <v>24</v>
      </c>
      <c r="J177" s="53">
        <v>210097</v>
      </c>
      <c r="K177" s="54">
        <f t="shared" si="6"/>
        <v>5042328</v>
      </c>
      <c r="L177" s="11"/>
      <c r="M177" s="1"/>
    </row>
    <row r="178" spans="1:13" ht="38.25" customHeight="1" x14ac:dyDescent="0.3">
      <c r="A178" s="1"/>
      <c r="B178" s="8"/>
      <c r="C178" s="85">
        <v>8.07</v>
      </c>
      <c r="D178" s="79"/>
      <c r="E178" s="79"/>
      <c r="F178" s="79"/>
      <c r="G178" s="50" t="s">
        <v>184</v>
      </c>
      <c r="H178" s="51" t="s">
        <v>25</v>
      </c>
      <c r="I178" s="52">
        <v>4</v>
      </c>
      <c r="J178" s="53">
        <v>381015</v>
      </c>
      <c r="K178" s="54">
        <f t="shared" si="6"/>
        <v>1524060</v>
      </c>
      <c r="L178" s="11"/>
      <c r="M178" s="1"/>
    </row>
    <row r="179" spans="1:13" ht="30" customHeight="1" x14ac:dyDescent="0.3">
      <c r="A179" s="1"/>
      <c r="B179" s="8"/>
      <c r="C179" s="85">
        <v>8.0709999999999997</v>
      </c>
      <c r="D179" s="79"/>
      <c r="E179" s="79"/>
      <c r="F179" s="79"/>
      <c r="G179" s="50" t="s">
        <v>185</v>
      </c>
      <c r="H179" s="51" t="s">
        <v>25</v>
      </c>
      <c r="I179" s="52">
        <v>3</v>
      </c>
      <c r="J179" s="53">
        <v>483141</v>
      </c>
      <c r="K179" s="54">
        <f t="shared" si="6"/>
        <v>1449423</v>
      </c>
      <c r="L179" s="11"/>
      <c r="M179" s="1"/>
    </row>
    <row r="180" spans="1:13" ht="30" customHeight="1" x14ac:dyDescent="0.3">
      <c r="A180" s="1"/>
      <c r="B180" s="8"/>
      <c r="C180" s="85">
        <v>8.0719999999999992</v>
      </c>
      <c r="D180" s="79"/>
      <c r="E180" s="79"/>
      <c r="F180" s="79"/>
      <c r="G180" s="50" t="s">
        <v>186</v>
      </c>
      <c r="H180" s="51" t="s">
        <v>25</v>
      </c>
      <c r="I180" s="52">
        <v>1</v>
      </c>
      <c r="J180" s="53">
        <v>517925</v>
      </c>
      <c r="K180" s="54">
        <f t="shared" si="6"/>
        <v>517925</v>
      </c>
      <c r="L180" s="11"/>
      <c r="M180" s="1"/>
    </row>
    <row r="181" spans="1:13" ht="39.75" customHeight="1" x14ac:dyDescent="0.3">
      <c r="A181" s="1"/>
      <c r="B181" s="8"/>
      <c r="C181" s="85">
        <v>8.0730000000000093</v>
      </c>
      <c r="D181" s="79"/>
      <c r="E181" s="79"/>
      <c r="F181" s="79"/>
      <c r="G181" s="50" t="s">
        <v>187</v>
      </c>
      <c r="H181" s="51" t="s">
        <v>25</v>
      </c>
      <c r="I181" s="52">
        <v>7</v>
      </c>
      <c r="J181" s="53">
        <v>803587</v>
      </c>
      <c r="K181" s="54">
        <f t="shared" si="6"/>
        <v>5625109</v>
      </c>
      <c r="L181" s="11"/>
      <c r="M181" s="1"/>
    </row>
    <row r="182" spans="1:13" ht="39.75" customHeight="1" x14ac:dyDescent="0.3">
      <c r="A182" s="1"/>
      <c r="B182" s="8"/>
      <c r="C182" s="85">
        <v>8.0740000000000105</v>
      </c>
      <c r="D182" s="79"/>
      <c r="E182" s="79"/>
      <c r="F182" s="79"/>
      <c r="G182" s="50" t="s">
        <v>188</v>
      </c>
      <c r="H182" s="51" t="s">
        <v>25</v>
      </c>
      <c r="I182" s="52">
        <v>5</v>
      </c>
      <c r="J182" s="53">
        <v>908100</v>
      </c>
      <c r="K182" s="54">
        <f t="shared" si="6"/>
        <v>4540500</v>
      </c>
      <c r="L182" s="11"/>
      <c r="M182" s="1"/>
    </row>
    <row r="183" spans="1:13" ht="39.75" customHeight="1" x14ac:dyDescent="0.3">
      <c r="A183" s="1"/>
      <c r="B183" s="8"/>
      <c r="C183" s="85">
        <v>8.0750000000000099</v>
      </c>
      <c r="D183" s="79"/>
      <c r="E183" s="79"/>
      <c r="F183" s="79"/>
      <c r="G183" s="50" t="s">
        <v>189</v>
      </c>
      <c r="H183" s="51" t="s">
        <v>25</v>
      </c>
      <c r="I183" s="52">
        <v>3</v>
      </c>
      <c r="J183" s="53">
        <v>978142</v>
      </c>
      <c r="K183" s="54">
        <f t="shared" si="6"/>
        <v>2934426</v>
      </c>
      <c r="L183" s="11"/>
      <c r="M183" s="1"/>
    </row>
    <row r="184" spans="1:13" ht="30" customHeight="1" x14ac:dyDescent="0.3">
      <c r="A184" s="1"/>
      <c r="B184" s="8"/>
      <c r="C184" s="85">
        <v>8.0760000000000094</v>
      </c>
      <c r="D184" s="79"/>
      <c r="E184" s="79"/>
      <c r="F184" s="79"/>
      <c r="G184" s="50" t="s">
        <v>190</v>
      </c>
      <c r="H184" s="51" t="s">
        <v>25</v>
      </c>
      <c r="I184" s="52">
        <v>20</v>
      </c>
      <c r="J184" s="53">
        <v>38323</v>
      </c>
      <c r="K184" s="54">
        <f t="shared" si="6"/>
        <v>766460</v>
      </c>
      <c r="L184" s="11"/>
      <c r="M184" s="1"/>
    </row>
    <row r="185" spans="1:13" ht="30" customHeight="1" x14ac:dyDescent="0.3">
      <c r="A185" s="1"/>
      <c r="B185" s="8"/>
      <c r="C185" s="85">
        <v>8.0770000000000106</v>
      </c>
      <c r="D185" s="79"/>
      <c r="E185" s="79"/>
      <c r="F185" s="79"/>
      <c r="G185" s="50" t="s">
        <v>191</v>
      </c>
      <c r="H185" s="51" t="s">
        <v>25</v>
      </c>
      <c r="I185" s="52">
        <v>12</v>
      </c>
      <c r="J185" s="53">
        <v>58211</v>
      </c>
      <c r="K185" s="54">
        <f t="shared" si="6"/>
        <v>698532</v>
      </c>
      <c r="L185" s="11"/>
      <c r="M185" s="1"/>
    </row>
    <row r="186" spans="1:13" ht="84" customHeight="1" x14ac:dyDescent="0.3">
      <c r="A186" s="1"/>
      <c r="B186" s="8"/>
      <c r="C186" s="85">
        <v>8.0780000000000101</v>
      </c>
      <c r="D186" s="79"/>
      <c r="E186" s="79"/>
      <c r="F186" s="79"/>
      <c r="G186" s="50" t="s">
        <v>192</v>
      </c>
      <c r="H186" s="51" t="s">
        <v>25</v>
      </c>
      <c r="I186" s="52">
        <v>1</v>
      </c>
      <c r="J186" s="53">
        <v>10377948</v>
      </c>
      <c r="K186" s="54">
        <f t="shared" si="6"/>
        <v>10377948</v>
      </c>
      <c r="L186" s="11"/>
      <c r="M186" s="1"/>
    </row>
    <row r="187" spans="1:13" ht="30" customHeight="1" x14ac:dyDescent="0.3">
      <c r="A187" s="1"/>
      <c r="B187" s="8"/>
      <c r="C187" s="85">
        <v>8.0790000000000095</v>
      </c>
      <c r="D187" s="79"/>
      <c r="E187" s="79"/>
      <c r="F187" s="79"/>
      <c r="G187" s="50" t="s">
        <v>193</v>
      </c>
      <c r="H187" s="51" t="s">
        <v>25</v>
      </c>
      <c r="I187" s="52">
        <v>3</v>
      </c>
      <c r="J187" s="53">
        <v>440841</v>
      </c>
      <c r="K187" s="54">
        <f t="shared" si="6"/>
        <v>1322523</v>
      </c>
      <c r="L187" s="11"/>
      <c r="M187" s="1"/>
    </row>
    <row r="188" spans="1:13" ht="30" customHeight="1" x14ac:dyDescent="0.3">
      <c r="A188" s="1"/>
      <c r="B188" s="8"/>
      <c r="C188" s="85">
        <v>8.0800000000000107</v>
      </c>
      <c r="D188" s="79"/>
      <c r="E188" s="79"/>
      <c r="F188" s="79"/>
      <c r="G188" s="50" t="s">
        <v>194</v>
      </c>
      <c r="H188" s="51" t="s">
        <v>25</v>
      </c>
      <c r="I188" s="52">
        <v>3</v>
      </c>
      <c r="J188" s="53">
        <v>432377</v>
      </c>
      <c r="K188" s="54">
        <f t="shared" si="6"/>
        <v>1297131</v>
      </c>
      <c r="L188" s="11"/>
      <c r="M188" s="1"/>
    </row>
    <row r="189" spans="1:13" ht="30" customHeight="1" x14ac:dyDescent="0.3">
      <c r="A189" s="1"/>
      <c r="B189" s="8"/>
      <c r="C189" s="85">
        <v>8.0810000000000208</v>
      </c>
      <c r="D189" s="79"/>
      <c r="E189" s="79"/>
      <c r="F189" s="79"/>
      <c r="G189" s="50" t="s">
        <v>195</v>
      </c>
      <c r="H189" s="51" t="s">
        <v>25</v>
      </c>
      <c r="I189" s="52">
        <v>6</v>
      </c>
      <c r="J189" s="53">
        <v>433851</v>
      </c>
      <c r="K189" s="54">
        <f t="shared" si="6"/>
        <v>2603106</v>
      </c>
      <c r="L189" s="11"/>
      <c r="M189" s="1"/>
    </row>
    <row r="190" spans="1:13" ht="39" customHeight="1" x14ac:dyDescent="0.3">
      <c r="A190" s="1"/>
      <c r="B190" s="8"/>
      <c r="C190" s="85">
        <v>8.0820000000000203</v>
      </c>
      <c r="D190" s="79"/>
      <c r="E190" s="79"/>
      <c r="F190" s="79"/>
      <c r="G190" s="50" t="s">
        <v>196</v>
      </c>
      <c r="H190" s="51" t="s">
        <v>25</v>
      </c>
      <c r="I190" s="52">
        <v>2</v>
      </c>
      <c r="J190" s="53">
        <v>448103</v>
      </c>
      <c r="K190" s="54">
        <f t="shared" si="6"/>
        <v>896206</v>
      </c>
      <c r="L190" s="11"/>
      <c r="M190" s="1"/>
    </row>
    <row r="191" spans="1:13" ht="30" customHeight="1" x14ac:dyDescent="0.3">
      <c r="A191" s="1"/>
      <c r="B191" s="8"/>
      <c r="C191" s="85">
        <v>8.0830000000000197</v>
      </c>
      <c r="D191" s="79"/>
      <c r="E191" s="79"/>
      <c r="F191" s="79"/>
      <c r="G191" s="50" t="s">
        <v>197</v>
      </c>
      <c r="H191" s="51" t="s">
        <v>25</v>
      </c>
      <c r="I191" s="52">
        <v>5</v>
      </c>
      <c r="J191" s="53">
        <v>452429</v>
      </c>
      <c r="K191" s="54">
        <f t="shared" si="6"/>
        <v>2262145</v>
      </c>
      <c r="L191" s="11"/>
      <c r="M191" s="1"/>
    </row>
    <row r="192" spans="1:13" ht="30" customHeight="1" x14ac:dyDescent="0.3">
      <c r="A192" s="1"/>
      <c r="B192" s="8"/>
      <c r="C192" s="85">
        <v>8.0840000000000192</v>
      </c>
      <c r="D192" s="79"/>
      <c r="E192" s="79"/>
      <c r="F192" s="79"/>
      <c r="G192" s="50" t="s">
        <v>198</v>
      </c>
      <c r="H192" s="51" t="s">
        <v>25</v>
      </c>
      <c r="I192" s="52">
        <v>1</v>
      </c>
      <c r="J192" s="53">
        <v>455778</v>
      </c>
      <c r="K192" s="54">
        <f t="shared" si="6"/>
        <v>455778</v>
      </c>
      <c r="L192" s="11"/>
      <c r="M192" s="1"/>
    </row>
    <row r="193" spans="1:13" ht="30" customHeight="1" x14ac:dyDescent="0.3">
      <c r="A193" s="1"/>
      <c r="B193" s="8"/>
      <c r="C193" s="85">
        <v>8.0850000000000204</v>
      </c>
      <c r="D193" s="79"/>
      <c r="E193" s="79"/>
      <c r="F193" s="79"/>
      <c r="G193" s="50" t="s">
        <v>199</v>
      </c>
      <c r="H193" s="51" t="s">
        <v>25</v>
      </c>
      <c r="I193" s="52">
        <v>1</v>
      </c>
      <c r="J193" s="53">
        <v>1666392</v>
      </c>
      <c r="K193" s="54">
        <f t="shared" si="6"/>
        <v>1666392</v>
      </c>
      <c r="L193" s="11"/>
      <c r="M193" s="1"/>
    </row>
    <row r="194" spans="1:13" ht="30" customHeight="1" x14ac:dyDescent="0.3">
      <c r="A194" s="1"/>
      <c r="B194" s="8"/>
      <c r="C194" s="85">
        <v>8.0860000000000198</v>
      </c>
      <c r="D194" s="79"/>
      <c r="E194" s="79"/>
      <c r="F194" s="79"/>
      <c r="G194" s="50" t="s">
        <v>200</v>
      </c>
      <c r="H194" s="51" t="s">
        <v>25</v>
      </c>
      <c r="I194" s="52">
        <v>1</v>
      </c>
      <c r="J194" s="53">
        <v>1685957</v>
      </c>
      <c r="K194" s="54">
        <f t="shared" si="6"/>
        <v>1685957</v>
      </c>
      <c r="L194" s="11"/>
      <c r="M194" s="1"/>
    </row>
    <row r="195" spans="1:13" ht="30" customHeight="1" x14ac:dyDescent="0.3">
      <c r="A195" s="1"/>
      <c r="B195" s="8"/>
      <c r="C195" s="85">
        <v>8.0870000000000193</v>
      </c>
      <c r="D195" s="79"/>
      <c r="E195" s="79"/>
      <c r="F195" s="79"/>
      <c r="G195" s="50" t="s">
        <v>201</v>
      </c>
      <c r="H195" s="51" t="s">
        <v>25</v>
      </c>
      <c r="I195" s="52">
        <v>6</v>
      </c>
      <c r="J195" s="53">
        <v>379493</v>
      </c>
      <c r="K195" s="54">
        <f t="shared" si="6"/>
        <v>2276958</v>
      </c>
      <c r="L195" s="11"/>
      <c r="M195" s="1"/>
    </row>
    <row r="196" spans="1:13" ht="30" customHeight="1" x14ac:dyDescent="0.3">
      <c r="A196" s="1"/>
      <c r="B196" s="8"/>
      <c r="C196" s="85">
        <v>8.0880000000000205</v>
      </c>
      <c r="D196" s="79"/>
      <c r="E196" s="79"/>
      <c r="F196" s="79"/>
      <c r="G196" s="50" t="s">
        <v>202</v>
      </c>
      <c r="H196" s="51" t="s">
        <v>25</v>
      </c>
      <c r="I196" s="52">
        <v>24</v>
      </c>
      <c r="J196" s="53">
        <v>197173</v>
      </c>
      <c r="K196" s="54">
        <f t="shared" si="6"/>
        <v>4732152</v>
      </c>
      <c r="L196" s="11"/>
      <c r="M196" s="1"/>
    </row>
    <row r="197" spans="1:13" ht="30" customHeight="1" x14ac:dyDescent="0.3">
      <c r="A197" s="1"/>
      <c r="B197" s="8"/>
      <c r="C197" s="85">
        <v>8.0890000000000306</v>
      </c>
      <c r="D197" s="79"/>
      <c r="E197" s="79"/>
      <c r="F197" s="79"/>
      <c r="G197" s="50" t="s">
        <v>203</v>
      </c>
      <c r="H197" s="51" t="s">
        <v>25</v>
      </c>
      <c r="I197" s="52">
        <v>4</v>
      </c>
      <c r="J197" s="53">
        <v>1070926</v>
      </c>
      <c r="K197" s="54">
        <f t="shared" si="6"/>
        <v>4283704</v>
      </c>
      <c r="L197" s="11"/>
      <c r="M197" s="1"/>
    </row>
    <row r="198" spans="1:13" ht="30" customHeight="1" x14ac:dyDescent="0.3">
      <c r="A198" s="1"/>
      <c r="B198" s="8"/>
      <c r="C198" s="85">
        <v>8.0900000000000301</v>
      </c>
      <c r="D198" s="79"/>
      <c r="E198" s="79"/>
      <c r="F198" s="79"/>
      <c r="G198" s="50" t="s">
        <v>204</v>
      </c>
      <c r="H198" s="51" t="s">
        <v>25</v>
      </c>
      <c r="I198" s="52">
        <v>6</v>
      </c>
      <c r="J198" s="53">
        <v>806578</v>
      </c>
      <c r="K198" s="54">
        <f t="shared" si="6"/>
        <v>4839468</v>
      </c>
      <c r="L198" s="11"/>
      <c r="M198" s="1"/>
    </row>
    <row r="199" spans="1:13" ht="30" customHeight="1" x14ac:dyDescent="0.3">
      <c r="A199" s="1"/>
      <c r="B199" s="8"/>
      <c r="C199" s="85"/>
      <c r="D199" s="79"/>
      <c r="E199" s="79"/>
      <c r="F199" s="79"/>
      <c r="G199" s="84" t="s">
        <v>205</v>
      </c>
      <c r="H199" s="51"/>
      <c r="I199" s="52"/>
      <c r="J199" s="53"/>
      <c r="K199" s="54"/>
      <c r="L199" s="11"/>
      <c r="M199" s="1"/>
    </row>
    <row r="200" spans="1:13" ht="30" customHeight="1" x14ac:dyDescent="0.3">
      <c r="A200" s="1"/>
      <c r="B200" s="8"/>
      <c r="C200" s="85">
        <v>8.0909999999999993</v>
      </c>
      <c r="D200" s="79"/>
      <c r="E200" s="79"/>
      <c r="F200" s="79"/>
      <c r="G200" s="50" t="s">
        <v>206</v>
      </c>
      <c r="H200" s="51" t="s">
        <v>25</v>
      </c>
      <c r="I200" s="52">
        <v>200</v>
      </c>
      <c r="J200" s="53">
        <v>356890</v>
      </c>
      <c r="K200" s="54">
        <f t="shared" si="6"/>
        <v>71378000</v>
      </c>
      <c r="L200" s="11"/>
      <c r="M200" s="1"/>
    </row>
    <row r="201" spans="1:13" ht="35.25" customHeight="1" x14ac:dyDescent="0.3">
      <c r="A201" s="1"/>
      <c r="B201" s="8"/>
      <c r="C201" s="85">
        <v>8.0920000000000005</v>
      </c>
      <c r="D201" s="79"/>
      <c r="E201" s="79"/>
      <c r="F201" s="79"/>
      <c r="G201" s="50" t="s">
        <v>207</v>
      </c>
      <c r="H201" s="51" t="s">
        <v>25</v>
      </c>
      <c r="I201" s="52">
        <v>96</v>
      </c>
      <c r="J201" s="53">
        <v>334795</v>
      </c>
      <c r="K201" s="54">
        <f t="shared" si="6"/>
        <v>32140320</v>
      </c>
      <c r="L201" s="11"/>
      <c r="M201" s="1"/>
    </row>
    <row r="202" spans="1:13" ht="35.25" customHeight="1" x14ac:dyDescent="0.3">
      <c r="A202" s="1"/>
      <c r="B202" s="8"/>
      <c r="C202" s="85">
        <v>8.093</v>
      </c>
      <c r="D202" s="79"/>
      <c r="E202" s="79"/>
      <c r="F202" s="79"/>
      <c r="G202" s="50" t="s">
        <v>208</v>
      </c>
      <c r="H202" s="51" t="s">
        <v>25</v>
      </c>
      <c r="I202" s="52">
        <v>1</v>
      </c>
      <c r="J202" s="53">
        <v>365900</v>
      </c>
      <c r="K202" s="54">
        <f t="shared" si="6"/>
        <v>365900</v>
      </c>
      <c r="L202" s="11"/>
      <c r="M202" s="1"/>
    </row>
    <row r="203" spans="1:13" ht="35.25" customHeight="1" x14ac:dyDescent="0.3">
      <c r="A203" s="1"/>
      <c r="B203" s="8"/>
      <c r="C203" s="85">
        <v>8.0939999999999994</v>
      </c>
      <c r="D203" s="79"/>
      <c r="E203" s="79"/>
      <c r="F203" s="79"/>
      <c r="G203" s="50" t="s">
        <v>209</v>
      </c>
      <c r="H203" s="51" t="s">
        <v>25</v>
      </c>
      <c r="I203" s="52">
        <v>1</v>
      </c>
      <c r="J203" s="53">
        <v>393661</v>
      </c>
      <c r="K203" s="54">
        <f t="shared" si="6"/>
        <v>393661</v>
      </c>
      <c r="L203" s="11"/>
      <c r="M203" s="1"/>
    </row>
    <row r="204" spans="1:13" ht="35.25" customHeight="1" x14ac:dyDescent="0.3">
      <c r="A204" s="1"/>
      <c r="B204" s="8"/>
      <c r="C204" s="85">
        <v>8.0950000000000006</v>
      </c>
      <c r="D204" s="79"/>
      <c r="E204" s="79"/>
      <c r="F204" s="79"/>
      <c r="G204" s="50" t="s">
        <v>210</v>
      </c>
      <c r="H204" s="51" t="s">
        <v>25</v>
      </c>
      <c r="I204" s="52">
        <v>9</v>
      </c>
      <c r="J204" s="53">
        <v>348828</v>
      </c>
      <c r="K204" s="54">
        <f t="shared" si="6"/>
        <v>3139452</v>
      </c>
      <c r="L204" s="11"/>
      <c r="M204" s="1"/>
    </row>
    <row r="205" spans="1:13" ht="30" customHeight="1" x14ac:dyDescent="0.3">
      <c r="A205" s="1"/>
      <c r="B205" s="8"/>
      <c r="C205" s="85">
        <v>8.0960000000000107</v>
      </c>
      <c r="D205" s="79"/>
      <c r="E205" s="79"/>
      <c r="F205" s="79"/>
      <c r="G205" s="50" t="s">
        <v>211</v>
      </c>
      <c r="H205" s="51" t="s">
        <v>25</v>
      </c>
      <c r="I205" s="52">
        <v>100</v>
      </c>
      <c r="J205" s="53">
        <v>327550</v>
      </c>
      <c r="K205" s="54">
        <f t="shared" si="6"/>
        <v>32755000</v>
      </c>
      <c r="L205" s="11"/>
      <c r="M205" s="1"/>
    </row>
    <row r="206" spans="1:13" ht="38.25" customHeight="1" x14ac:dyDescent="0.3">
      <c r="A206" s="1"/>
      <c r="B206" s="8"/>
      <c r="C206" s="85">
        <v>8.0970000000000102</v>
      </c>
      <c r="D206" s="79"/>
      <c r="E206" s="79"/>
      <c r="F206" s="79"/>
      <c r="G206" s="50" t="s">
        <v>212</v>
      </c>
      <c r="H206" s="51" t="s">
        <v>25</v>
      </c>
      <c r="I206" s="52">
        <v>9</v>
      </c>
      <c r="J206" s="53">
        <v>433257</v>
      </c>
      <c r="K206" s="54">
        <f t="shared" si="6"/>
        <v>3899313</v>
      </c>
      <c r="L206" s="11"/>
      <c r="M206" s="1"/>
    </row>
    <row r="207" spans="1:13" ht="38.25" customHeight="1" x14ac:dyDescent="0.3">
      <c r="A207" s="1"/>
      <c r="B207" s="8"/>
      <c r="C207" s="85">
        <v>8.0980000000000096</v>
      </c>
      <c r="D207" s="79"/>
      <c r="E207" s="79"/>
      <c r="F207" s="79"/>
      <c r="G207" s="50" t="s">
        <v>213</v>
      </c>
      <c r="H207" s="51" t="s">
        <v>25</v>
      </c>
      <c r="I207" s="52">
        <v>10</v>
      </c>
      <c r="J207" s="53">
        <v>336349</v>
      </c>
      <c r="K207" s="54">
        <f t="shared" si="6"/>
        <v>3363490</v>
      </c>
      <c r="L207" s="11"/>
      <c r="M207" s="1"/>
    </row>
    <row r="208" spans="1:13" ht="30" customHeight="1" x14ac:dyDescent="0.3">
      <c r="A208" s="1"/>
      <c r="B208" s="8"/>
      <c r="C208" s="85">
        <v>8.0990000000000109</v>
      </c>
      <c r="D208" s="79"/>
      <c r="E208" s="79"/>
      <c r="F208" s="79"/>
      <c r="G208" s="50" t="s">
        <v>214</v>
      </c>
      <c r="H208" s="51" t="s">
        <v>25</v>
      </c>
      <c r="I208" s="52">
        <v>16</v>
      </c>
      <c r="J208" s="53">
        <v>298292</v>
      </c>
      <c r="K208" s="54">
        <f t="shared" si="6"/>
        <v>4772672</v>
      </c>
      <c r="L208" s="11"/>
      <c r="M208" s="1"/>
    </row>
    <row r="209" spans="1:13" ht="30" customHeight="1" x14ac:dyDescent="0.3">
      <c r="A209" s="1"/>
      <c r="B209" s="8"/>
      <c r="C209" s="85"/>
      <c r="D209" s="79"/>
      <c r="E209" s="79"/>
      <c r="F209" s="79"/>
      <c r="G209" s="84" t="s">
        <v>215</v>
      </c>
      <c r="H209" s="51"/>
      <c r="I209" s="52"/>
      <c r="J209" s="53" t="s">
        <v>181</v>
      </c>
      <c r="K209" s="54"/>
      <c r="L209" s="11"/>
      <c r="M209" s="1"/>
    </row>
    <row r="210" spans="1:13" ht="54.75" customHeight="1" x14ac:dyDescent="0.3">
      <c r="A210" s="1"/>
      <c r="B210" s="8"/>
      <c r="C210" s="85">
        <v>8.1</v>
      </c>
      <c r="D210" s="79"/>
      <c r="E210" s="79"/>
      <c r="F210" s="79"/>
      <c r="G210" s="50" t="s">
        <v>216</v>
      </c>
      <c r="H210" s="51" t="s">
        <v>25</v>
      </c>
      <c r="I210" s="52">
        <v>200</v>
      </c>
      <c r="J210" s="53">
        <v>262507</v>
      </c>
      <c r="K210" s="54">
        <f t="shared" si="6"/>
        <v>52501400</v>
      </c>
      <c r="L210" s="11"/>
      <c r="M210" s="1"/>
    </row>
    <row r="211" spans="1:13" ht="30" customHeight="1" x14ac:dyDescent="0.3">
      <c r="A211" s="1"/>
      <c r="B211" s="8"/>
      <c r="C211" s="85">
        <v>8.1010000000000009</v>
      </c>
      <c r="D211" s="79"/>
      <c r="E211" s="79"/>
      <c r="F211" s="79"/>
      <c r="G211" s="50" t="s">
        <v>217</v>
      </c>
      <c r="H211" s="51" t="s">
        <v>25</v>
      </c>
      <c r="I211" s="52">
        <v>80</v>
      </c>
      <c r="J211" s="53">
        <v>194117</v>
      </c>
      <c r="K211" s="54">
        <f t="shared" si="6"/>
        <v>15529360</v>
      </c>
      <c r="L211" s="11"/>
      <c r="M211" s="1"/>
    </row>
    <row r="212" spans="1:13" ht="39.75" customHeight="1" x14ac:dyDescent="0.3">
      <c r="A212" s="1"/>
      <c r="B212" s="8"/>
      <c r="C212" s="85">
        <v>8.1020000000000003</v>
      </c>
      <c r="D212" s="79"/>
      <c r="E212" s="79"/>
      <c r="F212" s="79"/>
      <c r="G212" s="50" t="s">
        <v>218</v>
      </c>
      <c r="H212" s="51" t="s">
        <v>25</v>
      </c>
      <c r="I212" s="52">
        <v>40</v>
      </c>
      <c r="J212" s="53">
        <v>67767</v>
      </c>
      <c r="K212" s="54">
        <f t="shared" si="6"/>
        <v>2710680</v>
      </c>
      <c r="L212" s="11"/>
      <c r="M212" s="1"/>
    </row>
    <row r="213" spans="1:13" ht="39.75" customHeight="1" x14ac:dyDescent="0.3">
      <c r="A213" s="1"/>
      <c r="B213" s="8"/>
      <c r="C213" s="85">
        <v>8.1029999999999998</v>
      </c>
      <c r="D213" s="79"/>
      <c r="E213" s="79"/>
      <c r="F213" s="79"/>
      <c r="G213" s="50" t="s">
        <v>219</v>
      </c>
      <c r="H213" s="51" t="s">
        <v>25</v>
      </c>
      <c r="I213" s="52">
        <v>75</v>
      </c>
      <c r="J213" s="53">
        <v>206943</v>
      </c>
      <c r="K213" s="54">
        <f t="shared" si="6"/>
        <v>15520725</v>
      </c>
      <c r="L213" s="11"/>
      <c r="M213" s="1"/>
    </row>
    <row r="214" spans="1:13" ht="51" customHeight="1" x14ac:dyDescent="0.3">
      <c r="A214" s="1"/>
      <c r="B214" s="8"/>
      <c r="C214" s="85">
        <v>8.1039999999999992</v>
      </c>
      <c r="D214" s="79"/>
      <c r="E214" s="79"/>
      <c r="F214" s="79"/>
      <c r="G214" s="50" t="s">
        <v>220</v>
      </c>
      <c r="H214" s="51" t="s">
        <v>25</v>
      </c>
      <c r="I214" s="52">
        <v>10</v>
      </c>
      <c r="J214" s="53">
        <v>273979</v>
      </c>
      <c r="K214" s="54">
        <f t="shared" si="6"/>
        <v>2739790</v>
      </c>
      <c r="L214" s="11"/>
      <c r="M214" s="1"/>
    </row>
    <row r="215" spans="1:13" ht="51" customHeight="1" x14ac:dyDescent="0.3">
      <c r="A215" s="1"/>
      <c r="B215" s="8"/>
      <c r="C215" s="85">
        <v>8.1050000000000093</v>
      </c>
      <c r="D215" s="79"/>
      <c r="E215" s="79"/>
      <c r="F215" s="79"/>
      <c r="G215" s="50" t="s">
        <v>221</v>
      </c>
      <c r="H215" s="51" t="s">
        <v>25</v>
      </c>
      <c r="I215" s="52">
        <v>40</v>
      </c>
      <c r="J215" s="53">
        <v>517614</v>
      </c>
      <c r="K215" s="54">
        <f t="shared" si="6"/>
        <v>20704560</v>
      </c>
      <c r="L215" s="11"/>
      <c r="M215" s="1"/>
    </row>
    <row r="216" spans="1:13" ht="47.25" customHeight="1" x14ac:dyDescent="0.3">
      <c r="A216" s="1"/>
      <c r="B216" s="8"/>
      <c r="C216" s="85">
        <v>8.1060000000000105</v>
      </c>
      <c r="D216" s="79"/>
      <c r="E216" s="79"/>
      <c r="F216" s="79"/>
      <c r="G216" s="50" t="s">
        <v>222</v>
      </c>
      <c r="H216" s="51" t="s">
        <v>25</v>
      </c>
      <c r="I216" s="52">
        <v>24</v>
      </c>
      <c r="J216" s="53">
        <v>792914</v>
      </c>
      <c r="K216" s="54">
        <f t="shared" si="6"/>
        <v>19029936</v>
      </c>
      <c r="L216" s="11"/>
      <c r="M216" s="1"/>
    </row>
    <row r="217" spans="1:13" ht="30" customHeight="1" x14ac:dyDescent="0.3">
      <c r="A217" s="1"/>
      <c r="B217" s="8"/>
      <c r="C217" s="85">
        <v>8.10700000000001</v>
      </c>
      <c r="D217" s="79"/>
      <c r="E217" s="79"/>
      <c r="F217" s="79"/>
      <c r="G217" s="50" t="s">
        <v>223</v>
      </c>
      <c r="H217" s="51" t="s">
        <v>25</v>
      </c>
      <c r="I217" s="52">
        <v>24</v>
      </c>
      <c r="J217" s="53">
        <v>99271</v>
      </c>
      <c r="K217" s="54">
        <f t="shared" si="6"/>
        <v>2382504</v>
      </c>
      <c r="L217" s="11"/>
      <c r="M217" s="1"/>
    </row>
    <row r="218" spans="1:13" ht="30" customHeight="1" x14ac:dyDescent="0.3">
      <c r="A218" s="1"/>
      <c r="B218" s="8"/>
      <c r="C218" s="85">
        <v>8.1080000000000094</v>
      </c>
      <c r="D218" s="79"/>
      <c r="E218" s="79"/>
      <c r="F218" s="79"/>
      <c r="G218" s="50" t="s">
        <v>224</v>
      </c>
      <c r="H218" s="51" t="s">
        <v>25</v>
      </c>
      <c r="I218" s="52">
        <v>8</v>
      </c>
      <c r="J218" s="53">
        <v>525524</v>
      </c>
      <c r="K218" s="54">
        <f t="shared" si="6"/>
        <v>4204192</v>
      </c>
      <c r="L218" s="11"/>
      <c r="M218" s="1"/>
    </row>
    <row r="219" spans="1:13" ht="30" customHeight="1" x14ac:dyDescent="0.3">
      <c r="A219" s="1"/>
      <c r="B219" s="8"/>
      <c r="C219" s="85">
        <v>8.1090000000000106</v>
      </c>
      <c r="D219" s="79"/>
      <c r="E219" s="79"/>
      <c r="F219" s="79"/>
      <c r="G219" s="50" t="s">
        <v>225</v>
      </c>
      <c r="H219" s="51" t="s">
        <v>25</v>
      </c>
      <c r="I219" s="52">
        <v>32</v>
      </c>
      <c r="J219" s="53">
        <v>1597642</v>
      </c>
      <c r="K219" s="54">
        <f t="shared" si="6"/>
        <v>51124544</v>
      </c>
      <c r="L219" s="11"/>
      <c r="M219" s="1"/>
    </row>
    <row r="220" spans="1:13" ht="30" customHeight="1" x14ac:dyDescent="0.3">
      <c r="A220" s="1"/>
      <c r="B220" s="8"/>
      <c r="C220" s="85">
        <v>8.1100000000000101</v>
      </c>
      <c r="D220" s="79"/>
      <c r="E220" s="79"/>
      <c r="F220" s="79"/>
      <c r="G220" s="50" t="s">
        <v>226</v>
      </c>
      <c r="H220" s="51" t="s">
        <v>25</v>
      </c>
      <c r="I220" s="52">
        <v>32</v>
      </c>
      <c r="J220" s="53">
        <v>80447</v>
      </c>
      <c r="K220" s="54">
        <f t="shared" si="6"/>
        <v>2574304</v>
      </c>
      <c r="L220" s="11"/>
      <c r="M220" s="1"/>
    </row>
    <row r="221" spans="1:13" ht="30" customHeight="1" x14ac:dyDescent="0.3">
      <c r="A221" s="1"/>
      <c r="B221" s="8"/>
      <c r="C221" s="85">
        <v>8.1110000000000095</v>
      </c>
      <c r="D221" s="79"/>
      <c r="E221" s="79"/>
      <c r="F221" s="79"/>
      <c r="G221" s="50" t="s">
        <v>227</v>
      </c>
      <c r="H221" s="51" t="s">
        <v>25</v>
      </c>
      <c r="I221" s="52">
        <v>32</v>
      </c>
      <c r="J221" s="53">
        <v>80447</v>
      </c>
      <c r="K221" s="54">
        <f t="shared" si="6"/>
        <v>2574304</v>
      </c>
      <c r="L221" s="11"/>
      <c r="M221" s="1"/>
    </row>
    <row r="222" spans="1:13" ht="30" customHeight="1" x14ac:dyDescent="0.3">
      <c r="A222" s="1"/>
      <c r="B222" s="8"/>
      <c r="C222" s="85"/>
      <c r="D222" s="79"/>
      <c r="E222" s="79"/>
      <c r="F222" s="79"/>
      <c r="G222" s="84" t="s">
        <v>228</v>
      </c>
      <c r="H222" s="51"/>
      <c r="I222" s="52"/>
      <c r="J222" s="53"/>
      <c r="K222" s="54"/>
      <c r="L222" s="11"/>
      <c r="M222" s="1"/>
    </row>
    <row r="223" spans="1:13" ht="30" customHeight="1" x14ac:dyDescent="0.3">
      <c r="A223" s="1"/>
      <c r="B223" s="8"/>
      <c r="C223" s="85">
        <v>8.1120000000000001</v>
      </c>
      <c r="D223" s="79"/>
      <c r="E223" s="79"/>
      <c r="F223" s="79"/>
      <c r="G223" s="50" t="s">
        <v>229</v>
      </c>
      <c r="H223" s="51" t="s">
        <v>25</v>
      </c>
      <c r="I223" s="52">
        <v>46</v>
      </c>
      <c r="J223" s="53">
        <v>292455</v>
      </c>
      <c r="K223" s="54">
        <f t="shared" si="6"/>
        <v>13452930</v>
      </c>
      <c r="L223" s="11"/>
      <c r="M223" s="1"/>
    </row>
    <row r="224" spans="1:13" ht="30" customHeight="1" x14ac:dyDescent="0.3">
      <c r="A224" s="1"/>
      <c r="B224" s="8"/>
      <c r="C224" s="85">
        <v>8.1129999999999995</v>
      </c>
      <c r="D224" s="79"/>
      <c r="E224" s="79"/>
      <c r="F224" s="79"/>
      <c r="G224" s="50" t="s">
        <v>230</v>
      </c>
      <c r="H224" s="51" t="s">
        <v>25</v>
      </c>
      <c r="I224" s="52">
        <v>87</v>
      </c>
      <c r="J224" s="53">
        <v>29501</v>
      </c>
      <c r="K224" s="54">
        <f t="shared" si="6"/>
        <v>2566587</v>
      </c>
      <c r="L224" s="11"/>
      <c r="M224" s="1"/>
    </row>
    <row r="225" spans="1:13" ht="30" customHeight="1" x14ac:dyDescent="0.3">
      <c r="A225" s="1"/>
      <c r="B225" s="8"/>
      <c r="C225" s="85">
        <v>8.1140000000000008</v>
      </c>
      <c r="D225" s="79"/>
      <c r="E225" s="79"/>
      <c r="F225" s="79"/>
      <c r="G225" s="50" t="s">
        <v>231</v>
      </c>
      <c r="H225" s="51" t="s">
        <v>82</v>
      </c>
      <c r="I225" s="52">
        <v>87</v>
      </c>
      <c r="J225" s="53">
        <v>19085</v>
      </c>
      <c r="K225" s="54">
        <f t="shared" si="6"/>
        <v>1660395</v>
      </c>
      <c r="L225" s="11"/>
      <c r="M225" s="1"/>
    </row>
    <row r="226" spans="1:13" ht="30" customHeight="1" x14ac:dyDescent="0.3">
      <c r="A226" s="1"/>
      <c r="B226" s="8"/>
      <c r="C226" s="85">
        <v>8.1150000000000002</v>
      </c>
      <c r="D226" s="79"/>
      <c r="E226" s="79"/>
      <c r="F226" s="79"/>
      <c r="G226" s="50" t="s">
        <v>232</v>
      </c>
      <c r="H226" s="51" t="s">
        <v>25</v>
      </c>
      <c r="I226" s="52">
        <v>87</v>
      </c>
      <c r="J226" s="53">
        <v>9424</v>
      </c>
      <c r="K226" s="54">
        <f t="shared" si="6"/>
        <v>819888</v>
      </c>
      <c r="L226" s="11"/>
      <c r="M226" s="1"/>
    </row>
    <row r="227" spans="1:13" ht="42.75" customHeight="1" x14ac:dyDescent="0.3">
      <c r="A227" s="1"/>
      <c r="B227" s="8"/>
      <c r="C227" s="85">
        <v>8.1159999999999997</v>
      </c>
      <c r="D227" s="79"/>
      <c r="E227" s="79"/>
      <c r="F227" s="79"/>
      <c r="G227" s="50" t="s">
        <v>233</v>
      </c>
      <c r="H227" s="51" t="s">
        <v>25</v>
      </c>
      <c r="I227" s="52">
        <v>12</v>
      </c>
      <c r="J227" s="53">
        <v>1742939</v>
      </c>
      <c r="K227" s="54">
        <f t="shared" si="6"/>
        <v>20915268</v>
      </c>
      <c r="L227" s="11"/>
      <c r="M227" s="1"/>
    </row>
    <row r="228" spans="1:13" ht="30" customHeight="1" x14ac:dyDescent="0.3">
      <c r="A228" s="1"/>
      <c r="B228" s="8"/>
      <c r="C228" s="85">
        <v>8.1170000000000009</v>
      </c>
      <c r="D228" s="79"/>
      <c r="E228" s="79"/>
      <c r="F228" s="79"/>
      <c r="G228" s="50" t="s">
        <v>234</v>
      </c>
      <c r="H228" s="51" t="s">
        <v>21</v>
      </c>
      <c r="I228" s="52">
        <v>2000</v>
      </c>
      <c r="J228" s="53">
        <v>9614</v>
      </c>
      <c r="K228" s="54">
        <f t="shared" si="6"/>
        <v>19228000</v>
      </c>
      <c r="L228" s="11"/>
      <c r="M228" s="1"/>
    </row>
    <row r="229" spans="1:13" ht="31.5" customHeight="1" x14ac:dyDescent="0.3">
      <c r="A229" s="1"/>
      <c r="B229" s="8"/>
      <c r="C229" s="85">
        <v>8.1180000000000003</v>
      </c>
      <c r="D229" s="79"/>
      <c r="E229" s="79"/>
      <c r="F229" s="79"/>
      <c r="G229" s="50" t="s">
        <v>235</v>
      </c>
      <c r="H229" s="51" t="s">
        <v>25</v>
      </c>
      <c r="I229" s="52">
        <v>64</v>
      </c>
      <c r="J229" s="53">
        <v>52412</v>
      </c>
      <c r="K229" s="54">
        <f t="shared" si="6"/>
        <v>3354368</v>
      </c>
      <c r="L229" s="11"/>
      <c r="M229" s="1"/>
    </row>
    <row r="230" spans="1:13" ht="31.5" customHeight="1" x14ac:dyDescent="0.3">
      <c r="A230" s="1"/>
      <c r="B230" s="8"/>
      <c r="C230" s="85">
        <v>8.1189999999999998</v>
      </c>
      <c r="D230" s="79"/>
      <c r="E230" s="79"/>
      <c r="F230" s="79"/>
      <c r="G230" s="50" t="s">
        <v>236</v>
      </c>
      <c r="H230" s="51" t="s">
        <v>25</v>
      </c>
      <c r="I230" s="52">
        <v>54</v>
      </c>
      <c r="J230" s="53">
        <v>57399</v>
      </c>
      <c r="K230" s="54">
        <f t="shared" si="6"/>
        <v>3099546</v>
      </c>
      <c r="L230" s="11"/>
      <c r="M230" s="1"/>
    </row>
    <row r="231" spans="1:13" ht="66.75" customHeight="1" x14ac:dyDescent="0.3">
      <c r="A231" s="1"/>
      <c r="B231" s="8"/>
      <c r="C231" s="85">
        <v>8.1199999999999992</v>
      </c>
      <c r="D231" s="79"/>
      <c r="E231" s="79"/>
      <c r="F231" s="79"/>
      <c r="G231" s="50" t="s">
        <v>237</v>
      </c>
      <c r="H231" s="51" t="s">
        <v>25</v>
      </c>
      <c r="I231" s="52">
        <v>1</v>
      </c>
      <c r="J231" s="53">
        <v>2365867</v>
      </c>
      <c r="K231" s="54">
        <f t="shared" si="6"/>
        <v>2365867</v>
      </c>
      <c r="L231" s="11"/>
      <c r="M231" s="1"/>
    </row>
    <row r="232" spans="1:13" ht="78" customHeight="1" x14ac:dyDescent="0.3">
      <c r="A232" s="1"/>
      <c r="B232" s="8"/>
      <c r="C232" s="85">
        <v>8.1210000000000004</v>
      </c>
      <c r="D232" s="79"/>
      <c r="E232" s="79"/>
      <c r="F232" s="79"/>
      <c r="G232" s="50" t="s">
        <v>238</v>
      </c>
      <c r="H232" s="51" t="s">
        <v>25</v>
      </c>
      <c r="I232" s="52">
        <v>2</v>
      </c>
      <c r="J232" s="53">
        <v>1214586</v>
      </c>
      <c r="K232" s="54">
        <f t="shared" si="6"/>
        <v>2429172</v>
      </c>
      <c r="L232" s="11"/>
      <c r="M232" s="1"/>
    </row>
    <row r="233" spans="1:13" ht="70.5" customHeight="1" x14ac:dyDescent="0.3">
      <c r="A233" s="1"/>
      <c r="B233" s="8"/>
      <c r="C233" s="85">
        <v>8.1219999999999892</v>
      </c>
      <c r="D233" s="79"/>
      <c r="E233" s="79"/>
      <c r="F233" s="79"/>
      <c r="G233" s="50" t="s">
        <v>239</v>
      </c>
      <c r="H233" s="51" t="s">
        <v>25</v>
      </c>
      <c r="I233" s="52">
        <v>2</v>
      </c>
      <c r="J233" s="53">
        <v>5750648</v>
      </c>
      <c r="K233" s="54">
        <f t="shared" si="6"/>
        <v>11501296</v>
      </c>
      <c r="L233" s="11"/>
      <c r="M233" s="1"/>
    </row>
    <row r="234" spans="1:13" ht="30" customHeight="1" x14ac:dyDescent="0.3">
      <c r="A234" s="1"/>
      <c r="B234" s="8"/>
      <c r="C234" s="85">
        <v>8.1229999999999905</v>
      </c>
      <c r="D234" s="79"/>
      <c r="E234" s="79"/>
      <c r="F234" s="79"/>
      <c r="G234" s="50" t="s">
        <v>240</v>
      </c>
      <c r="H234" s="51" t="s">
        <v>25</v>
      </c>
      <c r="I234" s="52">
        <v>2</v>
      </c>
      <c r="J234" s="53">
        <v>2284200</v>
      </c>
      <c r="K234" s="54">
        <f t="shared" si="6"/>
        <v>4568400</v>
      </c>
      <c r="L234" s="11"/>
      <c r="M234" s="1"/>
    </row>
    <row r="235" spans="1:13" ht="30" customHeight="1" x14ac:dyDescent="0.3">
      <c r="A235" s="1"/>
      <c r="B235" s="8"/>
      <c r="C235" s="85">
        <v>8.1239999999999899</v>
      </c>
      <c r="D235" s="79"/>
      <c r="E235" s="79"/>
      <c r="F235" s="79"/>
      <c r="G235" s="50" t="s">
        <v>241</v>
      </c>
      <c r="H235" s="51" t="s">
        <v>25</v>
      </c>
      <c r="I235" s="52">
        <v>3</v>
      </c>
      <c r="J235" s="53">
        <v>295267</v>
      </c>
      <c r="K235" s="54">
        <f t="shared" si="6"/>
        <v>885801</v>
      </c>
      <c r="L235" s="11"/>
      <c r="M235" s="1"/>
    </row>
    <row r="236" spans="1:13" ht="30" customHeight="1" x14ac:dyDescent="0.3">
      <c r="A236" s="1"/>
      <c r="B236" s="8"/>
      <c r="C236" s="85">
        <v>8.1249999999999893</v>
      </c>
      <c r="D236" s="79"/>
      <c r="E236" s="79"/>
      <c r="F236" s="79"/>
      <c r="G236" s="50" t="s">
        <v>242</v>
      </c>
      <c r="H236" s="51" t="s">
        <v>25</v>
      </c>
      <c r="I236" s="52">
        <v>4</v>
      </c>
      <c r="J236" s="53">
        <v>723072</v>
      </c>
      <c r="K236" s="54">
        <f t="shared" si="6"/>
        <v>2892288</v>
      </c>
      <c r="L236" s="11"/>
      <c r="M236" s="1"/>
    </row>
    <row r="237" spans="1:13" ht="30" customHeight="1" x14ac:dyDescent="0.3">
      <c r="A237" s="1"/>
      <c r="B237" s="8"/>
      <c r="C237" s="85">
        <v>8.1259999999999906</v>
      </c>
      <c r="D237" s="79"/>
      <c r="E237" s="79"/>
      <c r="F237" s="79"/>
      <c r="G237" s="50" t="s">
        <v>243</v>
      </c>
      <c r="H237" s="51" t="s">
        <v>25</v>
      </c>
      <c r="I237" s="52">
        <v>2</v>
      </c>
      <c r="J237" s="53">
        <v>1722626</v>
      </c>
      <c r="K237" s="54">
        <f t="shared" si="6"/>
        <v>3445252</v>
      </c>
      <c r="L237" s="11"/>
      <c r="M237" s="1"/>
    </row>
    <row r="238" spans="1:13" ht="30.75" customHeight="1" x14ac:dyDescent="0.3">
      <c r="A238" s="1"/>
      <c r="B238" s="8"/>
      <c r="C238" s="85">
        <v>8.12699999999999</v>
      </c>
      <c r="D238" s="79"/>
      <c r="E238" s="79"/>
      <c r="F238" s="79"/>
      <c r="G238" s="50" t="s">
        <v>244</v>
      </c>
      <c r="H238" s="51" t="s">
        <v>25</v>
      </c>
      <c r="I238" s="52">
        <v>42</v>
      </c>
      <c r="J238" s="53">
        <v>31435</v>
      </c>
      <c r="K238" s="54">
        <f t="shared" si="6"/>
        <v>1320270</v>
      </c>
      <c r="L238" s="11"/>
      <c r="M238" s="1"/>
    </row>
    <row r="239" spans="1:13" ht="30" customHeight="1" x14ac:dyDescent="0.3">
      <c r="A239" s="1"/>
      <c r="B239" s="8"/>
      <c r="C239" s="85">
        <v>8.1279999999999895</v>
      </c>
      <c r="D239" s="79"/>
      <c r="E239" s="79"/>
      <c r="F239" s="79"/>
      <c r="G239" s="50" t="s">
        <v>245</v>
      </c>
      <c r="H239" s="51" t="s">
        <v>25</v>
      </c>
      <c r="I239" s="52">
        <v>11</v>
      </c>
      <c r="J239" s="53">
        <v>240999</v>
      </c>
      <c r="K239" s="54">
        <f t="shared" si="6"/>
        <v>2650989</v>
      </c>
      <c r="L239" s="11"/>
      <c r="M239" s="1"/>
    </row>
    <row r="240" spans="1:13" ht="30" customHeight="1" x14ac:dyDescent="0.3">
      <c r="A240" s="1"/>
      <c r="B240" s="8"/>
      <c r="C240" s="85">
        <v>8.1289999999999907</v>
      </c>
      <c r="D240" s="79"/>
      <c r="E240" s="79"/>
      <c r="F240" s="79"/>
      <c r="G240" s="50" t="s">
        <v>246</v>
      </c>
      <c r="H240" s="51" t="s">
        <v>25</v>
      </c>
      <c r="I240" s="52">
        <v>2</v>
      </c>
      <c r="J240" s="53">
        <v>1533999</v>
      </c>
      <c r="K240" s="54">
        <f t="shared" si="6"/>
        <v>3067998</v>
      </c>
      <c r="L240" s="11"/>
      <c r="M240" s="1"/>
    </row>
    <row r="241" spans="1:13" ht="41.25" customHeight="1" x14ac:dyDescent="0.3">
      <c r="A241" s="1"/>
      <c r="B241" s="8"/>
      <c r="C241" s="85">
        <v>8.1299999999999901</v>
      </c>
      <c r="D241" s="79"/>
      <c r="E241" s="79"/>
      <c r="F241" s="79"/>
      <c r="G241" s="50" t="s">
        <v>247</v>
      </c>
      <c r="H241" s="51" t="s">
        <v>21</v>
      </c>
      <c r="I241" s="52">
        <v>315</v>
      </c>
      <c r="J241" s="53">
        <v>15143</v>
      </c>
      <c r="K241" s="54">
        <f t="shared" si="6"/>
        <v>4770045</v>
      </c>
      <c r="L241" s="11"/>
      <c r="M241" s="1"/>
    </row>
    <row r="242" spans="1:13" ht="41.25" customHeight="1" x14ac:dyDescent="0.3">
      <c r="A242" s="1"/>
      <c r="B242" s="8"/>
      <c r="C242" s="85">
        <v>8.1309999999999896</v>
      </c>
      <c r="D242" s="79"/>
      <c r="E242" s="79"/>
      <c r="F242" s="79"/>
      <c r="G242" s="50" t="s">
        <v>248</v>
      </c>
      <c r="H242" s="51" t="s">
        <v>25</v>
      </c>
      <c r="I242" s="52">
        <v>1</v>
      </c>
      <c r="J242" s="53">
        <v>339288</v>
      </c>
      <c r="K242" s="54">
        <f t="shared" si="6"/>
        <v>339288</v>
      </c>
      <c r="L242" s="11"/>
      <c r="M242" s="1"/>
    </row>
    <row r="243" spans="1:13" ht="41.25" customHeight="1" x14ac:dyDescent="0.3">
      <c r="A243" s="1"/>
      <c r="B243" s="8"/>
      <c r="C243" s="85">
        <v>8.1319999999999908</v>
      </c>
      <c r="D243" s="79"/>
      <c r="E243" s="79"/>
      <c r="F243" s="79"/>
      <c r="G243" s="50" t="s">
        <v>249</v>
      </c>
      <c r="H243" s="51" t="s">
        <v>25</v>
      </c>
      <c r="I243" s="52">
        <v>2</v>
      </c>
      <c r="J243" s="53">
        <v>1452748</v>
      </c>
      <c r="K243" s="54">
        <f t="shared" si="6"/>
        <v>2905496</v>
      </c>
      <c r="L243" s="11"/>
      <c r="M243" s="1"/>
    </row>
    <row r="244" spans="1:13" ht="68.25" customHeight="1" x14ac:dyDescent="0.3">
      <c r="A244" s="1"/>
      <c r="B244" s="8"/>
      <c r="C244" s="85">
        <v>8.1329999999999902</v>
      </c>
      <c r="D244" s="79"/>
      <c r="E244" s="79"/>
      <c r="F244" s="79"/>
      <c r="G244" s="50" t="s">
        <v>250</v>
      </c>
      <c r="H244" s="51" t="s">
        <v>251</v>
      </c>
      <c r="I244" s="52">
        <v>1</v>
      </c>
      <c r="J244" s="53">
        <v>4186620</v>
      </c>
      <c r="K244" s="54">
        <f t="shared" si="6"/>
        <v>4186620</v>
      </c>
      <c r="L244" s="11"/>
      <c r="M244" s="1"/>
    </row>
    <row r="245" spans="1:13" ht="68.25" customHeight="1" x14ac:dyDescent="0.3">
      <c r="A245" s="1"/>
      <c r="B245" s="8"/>
      <c r="C245" s="85">
        <v>8.1339999999999897</v>
      </c>
      <c r="D245" s="79"/>
      <c r="E245" s="79"/>
      <c r="F245" s="79"/>
      <c r="G245" s="50" t="s">
        <v>252</v>
      </c>
      <c r="H245" s="51" t="s">
        <v>25</v>
      </c>
      <c r="I245" s="52">
        <v>2</v>
      </c>
      <c r="J245" s="53">
        <v>13110509</v>
      </c>
      <c r="K245" s="54">
        <f t="shared" si="6"/>
        <v>26221018</v>
      </c>
      <c r="L245" s="11"/>
      <c r="M245" s="1"/>
    </row>
    <row r="246" spans="1:13" ht="36.75" customHeight="1" x14ac:dyDescent="0.3">
      <c r="A246" s="1"/>
      <c r="B246" s="8"/>
      <c r="C246" s="85">
        <v>8.1349999999999891</v>
      </c>
      <c r="D246" s="79"/>
      <c r="E246" s="79"/>
      <c r="F246" s="79"/>
      <c r="G246" s="50" t="s">
        <v>253</v>
      </c>
      <c r="H246" s="51" t="s">
        <v>25</v>
      </c>
      <c r="I246" s="52">
        <v>8</v>
      </c>
      <c r="J246" s="53">
        <v>554367</v>
      </c>
      <c r="K246" s="54">
        <f t="shared" si="6"/>
        <v>4434936</v>
      </c>
      <c r="L246" s="11"/>
      <c r="M246" s="1"/>
    </row>
    <row r="247" spans="1:13" ht="53.25" customHeight="1" x14ac:dyDescent="0.3">
      <c r="A247" s="1"/>
      <c r="B247" s="8"/>
      <c r="C247" s="85">
        <v>8.1359999999999904</v>
      </c>
      <c r="D247" s="79"/>
      <c r="E247" s="79"/>
      <c r="F247" s="79"/>
      <c r="G247" s="50" t="s">
        <v>254</v>
      </c>
      <c r="H247" s="51" t="s">
        <v>25</v>
      </c>
      <c r="I247" s="52">
        <v>1</v>
      </c>
      <c r="J247" s="53">
        <v>3411697</v>
      </c>
      <c r="K247" s="54">
        <f t="shared" si="6"/>
        <v>3411697</v>
      </c>
      <c r="L247" s="11"/>
      <c r="M247" s="1"/>
    </row>
    <row r="248" spans="1:13" ht="30" customHeight="1" x14ac:dyDescent="0.3">
      <c r="A248" s="1"/>
      <c r="B248" s="8"/>
      <c r="C248" s="85">
        <v>8.1369999999999898</v>
      </c>
      <c r="D248" s="79"/>
      <c r="E248" s="79"/>
      <c r="F248" s="79"/>
      <c r="G248" s="50" t="s">
        <v>255</v>
      </c>
      <c r="H248" s="51" t="s">
        <v>25</v>
      </c>
      <c r="I248" s="52">
        <v>1</v>
      </c>
      <c r="J248" s="53">
        <v>4055246</v>
      </c>
      <c r="K248" s="54">
        <f t="shared" si="6"/>
        <v>4055246</v>
      </c>
      <c r="L248" s="11"/>
      <c r="M248" s="1"/>
    </row>
    <row r="249" spans="1:13" ht="42.75" customHeight="1" x14ac:dyDescent="0.3">
      <c r="A249" s="1"/>
      <c r="B249" s="8"/>
      <c r="C249" s="85"/>
      <c r="D249" s="79"/>
      <c r="E249" s="79"/>
      <c r="F249" s="79"/>
      <c r="G249" s="84" t="s">
        <v>256</v>
      </c>
      <c r="H249" s="51"/>
      <c r="I249" s="52"/>
      <c r="J249" s="53"/>
      <c r="K249" s="54"/>
      <c r="L249" s="11"/>
      <c r="M249" s="1"/>
    </row>
    <row r="250" spans="1:13" ht="42.75" customHeight="1" x14ac:dyDescent="0.3">
      <c r="A250" s="1"/>
      <c r="B250" s="8"/>
      <c r="C250" s="85">
        <v>8.1379999999999999</v>
      </c>
      <c r="D250" s="79"/>
      <c r="E250" s="79"/>
      <c r="F250" s="79"/>
      <c r="G250" s="50" t="s">
        <v>257</v>
      </c>
      <c r="H250" s="51" t="s">
        <v>21</v>
      </c>
      <c r="I250" s="52">
        <v>60</v>
      </c>
      <c r="J250" s="53">
        <v>99474</v>
      </c>
      <c r="K250" s="54">
        <f t="shared" si="6"/>
        <v>5968440</v>
      </c>
      <c r="L250" s="11"/>
      <c r="M250" s="1"/>
    </row>
    <row r="251" spans="1:13" ht="35.25" customHeight="1" x14ac:dyDescent="0.3">
      <c r="A251" s="1"/>
      <c r="B251" s="8"/>
      <c r="C251" s="85">
        <v>8.1389999999999993</v>
      </c>
      <c r="D251" s="79"/>
      <c r="E251" s="79"/>
      <c r="F251" s="79"/>
      <c r="G251" s="50" t="s">
        <v>258</v>
      </c>
      <c r="H251" s="51" t="s">
        <v>21</v>
      </c>
      <c r="I251" s="52">
        <v>60</v>
      </c>
      <c r="J251" s="53">
        <v>142560</v>
      </c>
      <c r="K251" s="54">
        <f t="shared" si="6"/>
        <v>8553600</v>
      </c>
      <c r="L251" s="11"/>
      <c r="M251" s="1"/>
    </row>
    <row r="252" spans="1:13" ht="61.5" customHeight="1" x14ac:dyDescent="0.3">
      <c r="A252" s="1"/>
      <c r="B252" s="8"/>
      <c r="C252" s="85">
        <v>8.14</v>
      </c>
      <c r="D252" s="79"/>
      <c r="E252" s="79"/>
      <c r="F252" s="79"/>
      <c r="G252" s="50" t="s">
        <v>259</v>
      </c>
      <c r="H252" s="51" t="s">
        <v>25</v>
      </c>
      <c r="I252" s="52">
        <v>7</v>
      </c>
      <c r="J252" s="53">
        <v>8388418</v>
      </c>
      <c r="K252" s="54">
        <f t="shared" si="6"/>
        <v>58718926</v>
      </c>
      <c r="L252" s="11"/>
      <c r="M252" s="1"/>
    </row>
    <row r="253" spans="1:13" ht="61.5" customHeight="1" x14ac:dyDescent="0.3">
      <c r="A253" s="1"/>
      <c r="B253" s="8"/>
      <c r="C253" s="85">
        <v>8.141</v>
      </c>
      <c r="D253" s="79"/>
      <c r="E253" s="79"/>
      <c r="F253" s="79"/>
      <c r="G253" s="50" t="s">
        <v>260</v>
      </c>
      <c r="H253" s="51" t="s">
        <v>25</v>
      </c>
      <c r="I253" s="52">
        <v>1</v>
      </c>
      <c r="J253" s="53">
        <v>19969946</v>
      </c>
      <c r="K253" s="54">
        <f t="shared" si="6"/>
        <v>19969946</v>
      </c>
      <c r="L253" s="11"/>
      <c r="M253" s="1"/>
    </row>
    <row r="254" spans="1:13" ht="61.5" customHeight="1" x14ac:dyDescent="0.3">
      <c r="A254" s="1"/>
      <c r="B254" s="8"/>
      <c r="C254" s="85">
        <v>8.1419999999999995</v>
      </c>
      <c r="D254" s="79"/>
      <c r="E254" s="79"/>
      <c r="F254" s="79"/>
      <c r="G254" s="50" t="s">
        <v>261</v>
      </c>
      <c r="H254" s="51" t="s">
        <v>25</v>
      </c>
      <c r="I254" s="52">
        <v>7</v>
      </c>
      <c r="J254" s="53">
        <v>23910151</v>
      </c>
      <c r="K254" s="54">
        <f t="shared" si="6"/>
        <v>167371057</v>
      </c>
      <c r="L254" s="11"/>
      <c r="M254" s="1"/>
    </row>
    <row r="255" spans="1:13" ht="30" customHeight="1" x14ac:dyDescent="0.3">
      <c r="A255" s="1"/>
      <c r="B255" s="8"/>
      <c r="C255" s="85"/>
      <c r="D255" s="79"/>
      <c r="E255" s="79"/>
      <c r="F255" s="79"/>
      <c r="G255" s="84" t="s">
        <v>262</v>
      </c>
      <c r="H255" s="51"/>
      <c r="I255" s="52"/>
      <c r="J255" s="53"/>
      <c r="K255" s="54"/>
      <c r="L255" s="11"/>
      <c r="M255" s="1"/>
    </row>
    <row r="256" spans="1:13" ht="30" customHeight="1" x14ac:dyDescent="0.3">
      <c r="A256" s="1"/>
      <c r="B256" s="8"/>
      <c r="C256" s="85">
        <v>8.1430000000000007</v>
      </c>
      <c r="D256" s="79"/>
      <c r="E256" s="79"/>
      <c r="F256" s="79"/>
      <c r="G256" s="50" t="s">
        <v>263</v>
      </c>
      <c r="H256" s="51" t="s">
        <v>264</v>
      </c>
      <c r="I256" s="52">
        <v>1</v>
      </c>
      <c r="J256" s="53">
        <v>2346303</v>
      </c>
      <c r="K256" s="54">
        <f t="shared" si="6"/>
        <v>2346303</v>
      </c>
      <c r="L256" s="11"/>
      <c r="M256" s="1"/>
    </row>
    <row r="257" spans="1:13" ht="30" customHeight="1" x14ac:dyDescent="0.3">
      <c r="A257" s="1"/>
      <c r="B257" s="8"/>
      <c r="C257" s="85">
        <v>8.1440000000000001</v>
      </c>
      <c r="D257" s="79"/>
      <c r="E257" s="79"/>
      <c r="F257" s="79"/>
      <c r="G257" s="50" t="s">
        <v>265</v>
      </c>
      <c r="H257" s="51" t="s">
        <v>264</v>
      </c>
      <c r="I257" s="52">
        <v>1</v>
      </c>
      <c r="J257" s="53">
        <v>1904678</v>
      </c>
      <c r="K257" s="54">
        <f t="shared" si="6"/>
        <v>1904678</v>
      </c>
      <c r="L257" s="11"/>
      <c r="M257" s="1"/>
    </row>
    <row r="258" spans="1:13" ht="38.25" customHeight="1" x14ac:dyDescent="0.3">
      <c r="A258" s="1"/>
      <c r="B258" s="8"/>
      <c r="C258" s="85">
        <v>8.1449999999999996</v>
      </c>
      <c r="D258" s="79"/>
      <c r="E258" s="79"/>
      <c r="F258" s="79"/>
      <c r="G258" s="50" t="s">
        <v>266</v>
      </c>
      <c r="H258" s="51" t="s">
        <v>25</v>
      </c>
      <c r="I258" s="52">
        <v>1</v>
      </c>
      <c r="J258" s="53">
        <v>4944613</v>
      </c>
      <c r="K258" s="54">
        <f t="shared" si="6"/>
        <v>4944613</v>
      </c>
      <c r="L258" s="11"/>
      <c r="M258" s="1"/>
    </row>
    <row r="259" spans="1:13" ht="43.5" customHeight="1" x14ac:dyDescent="0.3">
      <c r="A259" s="1"/>
      <c r="B259" s="8"/>
      <c r="C259" s="85">
        <v>8.1460000000000008</v>
      </c>
      <c r="D259" s="79"/>
      <c r="E259" s="79"/>
      <c r="F259" s="79"/>
      <c r="G259" s="50" t="s">
        <v>267</v>
      </c>
      <c r="H259" s="51" t="s">
        <v>25</v>
      </c>
      <c r="I259" s="52">
        <v>1</v>
      </c>
      <c r="J259" s="53">
        <v>1662271</v>
      </c>
      <c r="K259" s="54">
        <f t="shared" si="6"/>
        <v>1662271</v>
      </c>
      <c r="L259" s="11"/>
      <c r="M259" s="1"/>
    </row>
    <row r="260" spans="1:13" ht="47.25" customHeight="1" x14ac:dyDescent="0.3">
      <c r="A260" s="1"/>
      <c r="B260" s="8"/>
      <c r="C260" s="85">
        <v>8.1470000000000002</v>
      </c>
      <c r="D260" s="79"/>
      <c r="E260" s="79"/>
      <c r="F260" s="79"/>
      <c r="G260" s="50" t="s">
        <v>268</v>
      </c>
      <c r="H260" s="51" t="s">
        <v>25</v>
      </c>
      <c r="I260" s="52">
        <v>3</v>
      </c>
      <c r="J260" s="53">
        <v>518480</v>
      </c>
      <c r="K260" s="54">
        <f t="shared" si="6"/>
        <v>1555440</v>
      </c>
      <c r="L260" s="11"/>
      <c r="M260" s="1"/>
    </row>
    <row r="261" spans="1:13" ht="47.25" customHeight="1" x14ac:dyDescent="0.3">
      <c r="A261" s="1"/>
      <c r="B261" s="8"/>
      <c r="C261" s="85">
        <v>8.1479999999999997</v>
      </c>
      <c r="D261" s="79"/>
      <c r="E261" s="79"/>
      <c r="F261" s="79"/>
      <c r="G261" s="50" t="s">
        <v>269</v>
      </c>
      <c r="H261" s="51" t="s">
        <v>25</v>
      </c>
      <c r="I261" s="52">
        <v>9</v>
      </c>
      <c r="J261" s="53">
        <v>462190</v>
      </c>
      <c r="K261" s="54">
        <f t="shared" si="6"/>
        <v>4159710</v>
      </c>
      <c r="L261" s="11"/>
      <c r="M261" s="1"/>
    </row>
    <row r="262" spans="1:13" ht="45.75" customHeight="1" x14ac:dyDescent="0.3">
      <c r="A262" s="1"/>
      <c r="B262" s="8"/>
      <c r="C262" s="85">
        <v>8.1489999999999991</v>
      </c>
      <c r="D262" s="79"/>
      <c r="E262" s="79"/>
      <c r="F262" s="79"/>
      <c r="G262" s="50" t="s">
        <v>270</v>
      </c>
      <c r="H262" s="51" t="s">
        <v>25</v>
      </c>
      <c r="I262" s="52">
        <v>1</v>
      </c>
      <c r="J262" s="53">
        <v>22880773</v>
      </c>
      <c r="K262" s="54">
        <f t="shared" si="6"/>
        <v>22880773</v>
      </c>
      <c r="L262" s="11"/>
      <c r="M262" s="1"/>
    </row>
    <row r="263" spans="1:13" ht="82.5" customHeight="1" x14ac:dyDescent="0.3">
      <c r="A263" s="1"/>
      <c r="B263" s="8"/>
      <c r="C263" s="85">
        <v>8.15</v>
      </c>
      <c r="D263" s="79"/>
      <c r="E263" s="79"/>
      <c r="F263" s="79"/>
      <c r="G263" s="50" t="s">
        <v>271</v>
      </c>
      <c r="H263" s="51" t="s">
        <v>25</v>
      </c>
      <c r="I263" s="52">
        <v>1</v>
      </c>
      <c r="J263" s="53">
        <v>41439785</v>
      </c>
      <c r="K263" s="54">
        <f t="shared" si="6"/>
        <v>41439785</v>
      </c>
      <c r="L263" s="11"/>
      <c r="M263" s="1"/>
    </row>
    <row r="264" spans="1:13" ht="51.75" customHeight="1" x14ac:dyDescent="0.3">
      <c r="A264" s="1"/>
      <c r="B264" s="8"/>
      <c r="C264" s="85">
        <v>8.1509999999999998</v>
      </c>
      <c r="D264" s="79"/>
      <c r="E264" s="79"/>
      <c r="F264" s="79"/>
      <c r="G264" s="50" t="s">
        <v>272</v>
      </c>
      <c r="H264" s="51" t="s">
        <v>25</v>
      </c>
      <c r="I264" s="52">
        <v>1</v>
      </c>
      <c r="J264" s="53">
        <v>5889463</v>
      </c>
      <c r="K264" s="54">
        <f t="shared" si="6"/>
        <v>5889463</v>
      </c>
      <c r="L264" s="11"/>
      <c r="M264" s="1"/>
    </row>
    <row r="265" spans="1:13" ht="87" customHeight="1" x14ac:dyDescent="0.3">
      <c r="A265" s="1"/>
      <c r="B265" s="8"/>
      <c r="C265" s="85">
        <v>8.1519999999999992</v>
      </c>
      <c r="D265" s="79"/>
      <c r="E265" s="79"/>
      <c r="F265" s="79"/>
      <c r="G265" s="50" t="s">
        <v>273</v>
      </c>
      <c r="H265" s="51" t="s">
        <v>25</v>
      </c>
      <c r="I265" s="52">
        <v>1</v>
      </c>
      <c r="J265" s="53">
        <v>2063661</v>
      </c>
      <c r="K265" s="54">
        <f t="shared" si="6"/>
        <v>2063661</v>
      </c>
      <c r="L265" s="11"/>
      <c r="M265" s="1"/>
    </row>
    <row r="266" spans="1:13" ht="100.5" customHeight="1" x14ac:dyDescent="0.3">
      <c r="A266" s="1"/>
      <c r="B266" s="8"/>
      <c r="C266" s="85">
        <v>8.1530000000000005</v>
      </c>
      <c r="D266" s="79"/>
      <c r="E266" s="79"/>
      <c r="F266" s="79"/>
      <c r="G266" s="50" t="s">
        <v>274</v>
      </c>
      <c r="H266" s="51" t="s">
        <v>25</v>
      </c>
      <c r="I266" s="52">
        <v>1</v>
      </c>
      <c r="J266" s="53">
        <v>18087127</v>
      </c>
      <c r="K266" s="54">
        <f t="shared" si="6"/>
        <v>18087127</v>
      </c>
      <c r="L266" s="11"/>
      <c r="M266" s="1"/>
    </row>
    <row r="267" spans="1:13" ht="69.75" customHeight="1" x14ac:dyDescent="0.3">
      <c r="A267" s="1"/>
      <c r="B267" s="8"/>
      <c r="C267" s="85">
        <v>8.1539999999999893</v>
      </c>
      <c r="D267" s="79"/>
      <c r="E267" s="79"/>
      <c r="F267" s="79"/>
      <c r="G267" s="50" t="s">
        <v>275</v>
      </c>
      <c r="H267" s="51" t="s">
        <v>25</v>
      </c>
      <c r="I267" s="52">
        <v>1</v>
      </c>
      <c r="J267" s="53">
        <v>93850508</v>
      </c>
      <c r="K267" s="54">
        <f t="shared" si="6"/>
        <v>93850508</v>
      </c>
      <c r="L267" s="11"/>
      <c r="M267" s="1"/>
    </row>
    <row r="268" spans="1:13" ht="58.5" customHeight="1" x14ac:dyDescent="0.3">
      <c r="A268" s="1"/>
      <c r="B268" s="8"/>
      <c r="C268" s="85">
        <v>8.1549999999999905</v>
      </c>
      <c r="D268" s="79"/>
      <c r="E268" s="79"/>
      <c r="F268" s="79"/>
      <c r="G268" s="50" t="s">
        <v>276</v>
      </c>
      <c r="H268" s="51" t="s">
        <v>25</v>
      </c>
      <c r="I268" s="52">
        <v>1</v>
      </c>
      <c r="J268" s="53">
        <v>15746418</v>
      </c>
      <c r="K268" s="54">
        <f t="shared" si="6"/>
        <v>15746418</v>
      </c>
      <c r="L268" s="11"/>
      <c r="M268" s="1"/>
    </row>
    <row r="269" spans="1:13" ht="91.5" customHeight="1" x14ac:dyDescent="0.3">
      <c r="A269" s="1"/>
      <c r="B269" s="8"/>
      <c r="C269" s="85">
        <v>8.1559999999999899</v>
      </c>
      <c r="D269" s="79"/>
      <c r="E269" s="79"/>
      <c r="F269" s="79"/>
      <c r="G269" s="50" t="s">
        <v>277</v>
      </c>
      <c r="H269" s="51" t="s">
        <v>25</v>
      </c>
      <c r="I269" s="52">
        <v>1</v>
      </c>
      <c r="J269" s="53">
        <v>55280442</v>
      </c>
      <c r="K269" s="54">
        <f t="shared" si="6"/>
        <v>55280442</v>
      </c>
      <c r="L269" s="11"/>
      <c r="M269" s="1"/>
    </row>
    <row r="270" spans="1:13" ht="45.75" customHeight="1" x14ac:dyDescent="0.3">
      <c r="A270" s="1"/>
      <c r="B270" s="8"/>
      <c r="C270" s="85">
        <v>8.1569999999999894</v>
      </c>
      <c r="D270" s="79"/>
      <c r="E270" s="79"/>
      <c r="F270" s="79"/>
      <c r="G270" s="50" t="s">
        <v>278</v>
      </c>
      <c r="H270" s="51" t="s">
        <v>25</v>
      </c>
      <c r="I270" s="52">
        <v>10</v>
      </c>
      <c r="J270" s="53">
        <v>983846</v>
      </c>
      <c r="K270" s="54">
        <f t="shared" si="6"/>
        <v>9838460</v>
      </c>
      <c r="L270" s="11"/>
      <c r="M270" s="1"/>
    </row>
    <row r="271" spans="1:13" ht="30" customHeight="1" x14ac:dyDescent="0.3">
      <c r="A271" s="1"/>
      <c r="B271" s="8"/>
      <c r="C271" s="85"/>
      <c r="D271" s="79"/>
      <c r="E271" s="79"/>
      <c r="F271" s="79"/>
      <c r="G271" s="84" t="s">
        <v>279</v>
      </c>
      <c r="H271" s="51"/>
      <c r="I271" s="52"/>
      <c r="J271" s="53"/>
      <c r="K271" s="54"/>
      <c r="L271" s="11"/>
      <c r="M271" s="1"/>
    </row>
    <row r="272" spans="1:13" ht="30" customHeight="1" x14ac:dyDescent="0.3">
      <c r="A272" s="1"/>
      <c r="B272" s="8"/>
      <c r="C272" s="85">
        <v>8.1579999999999995</v>
      </c>
      <c r="D272" s="79"/>
      <c r="E272" s="79"/>
      <c r="F272" s="79"/>
      <c r="G272" s="50" t="s">
        <v>280</v>
      </c>
      <c r="H272" s="51" t="s">
        <v>25</v>
      </c>
      <c r="I272" s="52">
        <v>110</v>
      </c>
      <c r="J272" s="53">
        <v>221479</v>
      </c>
      <c r="K272" s="54">
        <f t="shared" si="6"/>
        <v>24362690</v>
      </c>
      <c r="L272" s="11"/>
      <c r="M272" s="1"/>
    </row>
    <row r="273" spans="1:13" ht="30" customHeight="1" x14ac:dyDescent="0.3">
      <c r="A273" s="1"/>
      <c r="B273" s="8"/>
      <c r="C273" s="85">
        <v>8.1590000000000007</v>
      </c>
      <c r="D273" s="79"/>
      <c r="E273" s="79"/>
      <c r="F273" s="79"/>
      <c r="G273" s="50" t="s">
        <v>281</v>
      </c>
      <c r="H273" s="51" t="s">
        <v>25</v>
      </c>
      <c r="I273" s="52">
        <v>7</v>
      </c>
      <c r="J273" s="53">
        <v>467308</v>
      </c>
      <c r="K273" s="54">
        <f t="shared" si="6"/>
        <v>3271156</v>
      </c>
      <c r="L273" s="11"/>
      <c r="M273" s="1"/>
    </row>
    <row r="274" spans="1:13" ht="30" customHeight="1" x14ac:dyDescent="0.3">
      <c r="A274" s="1"/>
      <c r="B274" s="8"/>
      <c r="C274" s="85">
        <v>8.16</v>
      </c>
      <c r="D274" s="79"/>
      <c r="E274" s="79"/>
      <c r="F274" s="79"/>
      <c r="G274" s="50" t="s">
        <v>282</v>
      </c>
      <c r="H274" s="51" t="s">
        <v>25</v>
      </c>
      <c r="I274" s="52">
        <v>7</v>
      </c>
      <c r="J274" s="53">
        <v>451947</v>
      </c>
      <c r="K274" s="54">
        <f t="shared" si="6"/>
        <v>3163629</v>
      </c>
      <c r="L274" s="11"/>
      <c r="M274" s="1"/>
    </row>
    <row r="275" spans="1:13" ht="30" customHeight="1" x14ac:dyDescent="0.3">
      <c r="A275" s="1"/>
      <c r="B275" s="8"/>
      <c r="C275" s="85">
        <v>8.1609999999999996</v>
      </c>
      <c r="D275" s="79"/>
      <c r="E275" s="79"/>
      <c r="F275" s="79"/>
      <c r="G275" s="50" t="s">
        <v>283</v>
      </c>
      <c r="H275" s="51" t="s">
        <v>25</v>
      </c>
      <c r="I275" s="52">
        <v>60</v>
      </c>
      <c r="J275" s="53">
        <v>78527</v>
      </c>
      <c r="K275" s="54">
        <f t="shared" si="6"/>
        <v>4711620</v>
      </c>
      <c r="L275" s="11"/>
      <c r="M275" s="1"/>
    </row>
    <row r="276" spans="1:13" ht="31.5" customHeight="1" x14ac:dyDescent="0.3">
      <c r="A276" s="1"/>
      <c r="B276" s="8"/>
      <c r="C276" s="85">
        <v>8.1620000000000008</v>
      </c>
      <c r="D276" s="79"/>
      <c r="E276" s="79"/>
      <c r="F276" s="79"/>
      <c r="G276" s="50" t="s">
        <v>284</v>
      </c>
      <c r="H276" s="51" t="s">
        <v>25</v>
      </c>
      <c r="I276" s="52">
        <v>60</v>
      </c>
      <c r="J276" s="53">
        <v>94417</v>
      </c>
      <c r="K276" s="54">
        <f t="shared" si="6"/>
        <v>5665020</v>
      </c>
      <c r="L276" s="11"/>
      <c r="M276" s="1"/>
    </row>
    <row r="277" spans="1:13" ht="31.5" customHeight="1" x14ac:dyDescent="0.3">
      <c r="A277" s="1"/>
      <c r="B277" s="8"/>
      <c r="C277" s="85">
        <v>8.1630000000000091</v>
      </c>
      <c r="D277" s="79"/>
      <c r="E277" s="79"/>
      <c r="F277" s="79"/>
      <c r="G277" s="50" t="s">
        <v>285</v>
      </c>
      <c r="H277" s="51" t="s">
        <v>25</v>
      </c>
      <c r="I277" s="52">
        <v>60</v>
      </c>
      <c r="J277" s="53">
        <v>466176</v>
      </c>
      <c r="K277" s="54">
        <f t="shared" si="6"/>
        <v>27970560</v>
      </c>
      <c r="L277" s="11"/>
      <c r="M277" s="1"/>
    </row>
    <row r="278" spans="1:13" ht="31.5" customHeight="1" x14ac:dyDescent="0.3">
      <c r="A278" s="1"/>
      <c r="B278" s="8"/>
      <c r="C278" s="85">
        <v>8.1640000000000104</v>
      </c>
      <c r="D278" s="79"/>
      <c r="E278" s="79"/>
      <c r="F278" s="79"/>
      <c r="G278" s="50" t="s">
        <v>286</v>
      </c>
      <c r="H278" s="51" t="s">
        <v>25</v>
      </c>
      <c r="I278" s="52">
        <v>60</v>
      </c>
      <c r="J278" s="53">
        <v>163365</v>
      </c>
      <c r="K278" s="54">
        <f t="shared" si="6"/>
        <v>9801900</v>
      </c>
      <c r="L278" s="11"/>
      <c r="M278" s="1"/>
    </row>
    <row r="279" spans="1:13" ht="31.5" customHeight="1" x14ac:dyDescent="0.3">
      <c r="A279" s="1"/>
      <c r="B279" s="8"/>
      <c r="C279" s="85">
        <v>8.1650000000000098</v>
      </c>
      <c r="D279" s="79"/>
      <c r="E279" s="79"/>
      <c r="F279" s="79"/>
      <c r="G279" s="50" t="s">
        <v>287</v>
      </c>
      <c r="H279" s="51" t="s">
        <v>25</v>
      </c>
      <c r="I279" s="52">
        <v>60</v>
      </c>
      <c r="J279" s="53">
        <v>193623</v>
      </c>
      <c r="K279" s="54">
        <f t="shared" si="6"/>
        <v>11617380</v>
      </c>
      <c r="L279" s="11"/>
      <c r="M279" s="1"/>
    </row>
    <row r="280" spans="1:13" ht="37.5" customHeight="1" x14ac:dyDescent="0.3">
      <c r="A280" s="1"/>
      <c r="B280" s="8"/>
      <c r="C280" s="85">
        <v>8.1660000000000093</v>
      </c>
      <c r="D280" s="79"/>
      <c r="E280" s="79"/>
      <c r="F280" s="79"/>
      <c r="G280" s="50" t="s">
        <v>288</v>
      </c>
      <c r="H280" s="51" t="s">
        <v>21</v>
      </c>
      <c r="I280" s="52">
        <v>600</v>
      </c>
      <c r="J280" s="53">
        <v>8231</v>
      </c>
      <c r="K280" s="54">
        <f t="shared" si="6"/>
        <v>4938600</v>
      </c>
      <c r="L280" s="11"/>
      <c r="M280" s="1"/>
    </row>
    <row r="281" spans="1:13" ht="37.5" customHeight="1" x14ac:dyDescent="0.3">
      <c r="A281" s="1"/>
      <c r="B281" s="8"/>
      <c r="C281" s="85">
        <v>8.1670000000000105</v>
      </c>
      <c r="D281" s="79"/>
      <c r="E281" s="79"/>
      <c r="F281" s="79"/>
      <c r="G281" s="50" t="s">
        <v>145</v>
      </c>
      <c r="H281" s="51" t="s">
        <v>21</v>
      </c>
      <c r="I281" s="52">
        <v>600</v>
      </c>
      <c r="J281" s="53">
        <v>92668</v>
      </c>
      <c r="K281" s="54">
        <f t="shared" si="6"/>
        <v>55600800</v>
      </c>
      <c r="L281" s="11"/>
      <c r="M281" s="1"/>
    </row>
    <row r="282" spans="1:13" ht="42.75" customHeight="1" x14ac:dyDescent="0.3">
      <c r="A282" s="1"/>
      <c r="B282" s="8"/>
      <c r="C282" s="85">
        <v>8.1680000000000099</v>
      </c>
      <c r="D282" s="79"/>
      <c r="E282" s="79"/>
      <c r="F282" s="79"/>
      <c r="G282" s="50" t="s">
        <v>289</v>
      </c>
      <c r="H282" s="51" t="s">
        <v>25</v>
      </c>
      <c r="I282" s="52">
        <v>600</v>
      </c>
      <c r="J282" s="53">
        <v>10025</v>
      </c>
      <c r="K282" s="54">
        <f t="shared" si="6"/>
        <v>6015000</v>
      </c>
      <c r="L282" s="11"/>
      <c r="M282" s="1"/>
    </row>
    <row r="283" spans="1:13" ht="30" customHeight="1" x14ac:dyDescent="0.3">
      <c r="A283" s="1"/>
      <c r="B283" s="8"/>
      <c r="C283" s="85"/>
      <c r="D283" s="79"/>
      <c r="E283" s="79"/>
      <c r="F283" s="79"/>
      <c r="G283" s="84" t="s">
        <v>290</v>
      </c>
      <c r="H283" s="51"/>
      <c r="I283" s="52"/>
      <c r="J283" s="53"/>
      <c r="K283" s="54"/>
      <c r="L283" s="11"/>
      <c r="M283" s="1"/>
    </row>
    <row r="284" spans="1:13" ht="58.5" customHeight="1" x14ac:dyDescent="0.3">
      <c r="A284" s="1"/>
      <c r="B284" s="8"/>
      <c r="C284" s="85">
        <v>8.1690000000000005</v>
      </c>
      <c r="D284" s="79"/>
      <c r="E284" s="79"/>
      <c r="F284" s="79"/>
      <c r="G284" s="50" t="s">
        <v>291</v>
      </c>
      <c r="H284" s="51" t="s">
        <v>25</v>
      </c>
      <c r="I284" s="52">
        <v>80</v>
      </c>
      <c r="J284" s="53">
        <v>1547520</v>
      </c>
      <c r="K284" s="54">
        <f t="shared" si="6"/>
        <v>123801600</v>
      </c>
      <c r="L284" s="11"/>
      <c r="M284" s="1"/>
    </row>
    <row r="285" spans="1:13" ht="88.5" customHeight="1" x14ac:dyDescent="0.3">
      <c r="A285" s="1"/>
      <c r="B285" s="8"/>
      <c r="C285" s="85">
        <v>8.17</v>
      </c>
      <c r="D285" s="79"/>
      <c r="E285" s="79"/>
      <c r="F285" s="79"/>
      <c r="G285" s="50" t="s">
        <v>292</v>
      </c>
      <c r="H285" s="51" t="s">
        <v>25</v>
      </c>
      <c r="I285" s="52">
        <v>80</v>
      </c>
      <c r="J285" s="53">
        <v>232303</v>
      </c>
      <c r="K285" s="54">
        <f t="shared" si="6"/>
        <v>18584240</v>
      </c>
      <c r="L285" s="11"/>
      <c r="M285" s="1"/>
    </row>
    <row r="286" spans="1:13" ht="88.5" customHeight="1" x14ac:dyDescent="0.3">
      <c r="A286" s="1"/>
      <c r="B286" s="8"/>
      <c r="C286" s="85">
        <v>8.1709999999999994</v>
      </c>
      <c r="D286" s="79"/>
      <c r="E286" s="79"/>
      <c r="F286" s="79"/>
      <c r="G286" s="50" t="s">
        <v>293</v>
      </c>
      <c r="H286" s="51" t="s">
        <v>25</v>
      </c>
      <c r="I286" s="52">
        <v>2</v>
      </c>
      <c r="J286" s="53">
        <v>26582117</v>
      </c>
      <c r="K286" s="54">
        <f t="shared" si="6"/>
        <v>53164234</v>
      </c>
      <c r="L286" s="11"/>
      <c r="M286" s="1"/>
    </row>
    <row r="287" spans="1:13" ht="30" customHeight="1" x14ac:dyDescent="0.3">
      <c r="A287" s="1"/>
      <c r="B287" s="8"/>
      <c r="C287" s="85">
        <v>8.1720000000000006</v>
      </c>
      <c r="D287" s="79"/>
      <c r="E287" s="79"/>
      <c r="F287" s="79"/>
      <c r="G287" s="50" t="s">
        <v>294</v>
      </c>
      <c r="H287" s="51" t="s">
        <v>25</v>
      </c>
      <c r="I287" s="52">
        <v>24</v>
      </c>
      <c r="J287" s="53">
        <v>3188527</v>
      </c>
      <c r="K287" s="54">
        <f t="shared" si="6"/>
        <v>76524648</v>
      </c>
      <c r="L287" s="11"/>
      <c r="M287" s="1"/>
    </row>
    <row r="288" spans="1:13" ht="30" customHeight="1" x14ac:dyDescent="0.3">
      <c r="A288" s="1"/>
      <c r="B288" s="8"/>
      <c r="C288" s="85">
        <v>8.173</v>
      </c>
      <c r="D288" s="79"/>
      <c r="E288" s="79"/>
      <c r="F288" s="79"/>
      <c r="G288" s="50" t="s">
        <v>295</v>
      </c>
      <c r="H288" s="51" t="s">
        <v>25</v>
      </c>
      <c r="I288" s="52">
        <v>6</v>
      </c>
      <c r="J288" s="53">
        <v>1766453</v>
      </c>
      <c r="K288" s="54">
        <f t="shared" si="6"/>
        <v>10598718</v>
      </c>
      <c r="L288" s="11"/>
      <c r="M288" s="1"/>
    </row>
    <row r="289" spans="1:13" ht="30" customHeight="1" x14ac:dyDescent="0.3">
      <c r="A289" s="1"/>
      <c r="B289" s="8"/>
      <c r="C289" s="85">
        <v>8.1739999999999995</v>
      </c>
      <c r="D289" s="79"/>
      <c r="E289" s="79"/>
      <c r="F289" s="79"/>
      <c r="G289" s="50" t="s">
        <v>296</v>
      </c>
      <c r="H289" s="51" t="s">
        <v>25</v>
      </c>
      <c r="I289" s="52">
        <v>24</v>
      </c>
      <c r="J289" s="53">
        <v>13636</v>
      </c>
      <c r="K289" s="54">
        <f t="shared" si="6"/>
        <v>327264</v>
      </c>
      <c r="L289" s="11"/>
      <c r="M289" s="1"/>
    </row>
    <row r="290" spans="1:13" ht="30" customHeight="1" x14ac:dyDescent="0.3">
      <c r="A290" s="1"/>
      <c r="B290" s="8"/>
      <c r="C290" s="85">
        <v>8.1750000000000007</v>
      </c>
      <c r="D290" s="79"/>
      <c r="E290" s="79"/>
      <c r="F290" s="79"/>
      <c r="G290" s="50" t="s">
        <v>297</v>
      </c>
      <c r="H290" s="51" t="s">
        <v>25</v>
      </c>
      <c r="I290" s="52">
        <v>12</v>
      </c>
      <c r="J290" s="53">
        <v>47889</v>
      </c>
      <c r="K290" s="54">
        <f t="shared" si="6"/>
        <v>574668</v>
      </c>
      <c r="L290" s="11"/>
      <c r="M290" s="1"/>
    </row>
    <row r="291" spans="1:13" ht="30" customHeight="1" x14ac:dyDescent="0.3">
      <c r="A291" s="1"/>
      <c r="B291" s="8"/>
      <c r="C291" s="85">
        <v>8.1760000000000002</v>
      </c>
      <c r="D291" s="79"/>
      <c r="E291" s="79"/>
      <c r="F291" s="79"/>
      <c r="G291" s="50" t="s">
        <v>298</v>
      </c>
      <c r="H291" s="51" t="s">
        <v>21</v>
      </c>
      <c r="I291" s="52">
        <v>60</v>
      </c>
      <c r="J291" s="53">
        <v>146277</v>
      </c>
      <c r="K291" s="54">
        <f t="shared" si="6"/>
        <v>8776620</v>
      </c>
      <c r="L291" s="11"/>
      <c r="M291" s="1"/>
    </row>
    <row r="292" spans="1:13" ht="33" customHeight="1" x14ac:dyDescent="0.3">
      <c r="A292" s="1"/>
      <c r="B292" s="8"/>
      <c r="C292" s="85">
        <v>8.1769999999999996</v>
      </c>
      <c r="D292" s="79"/>
      <c r="E292" s="79"/>
      <c r="F292" s="79"/>
      <c r="G292" s="50" t="s">
        <v>299</v>
      </c>
      <c r="H292" s="51" t="s">
        <v>25</v>
      </c>
      <c r="I292" s="52">
        <v>60</v>
      </c>
      <c r="J292" s="53">
        <v>21860</v>
      </c>
      <c r="K292" s="54">
        <f t="shared" si="6"/>
        <v>1311600</v>
      </c>
      <c r="L292" s="11"/>
      <c r="M292" s="1"/>
    </row>
    <row r="293" spans="1:13" ht="33" customHeight="1" x14ac:dyDescent="0.3">
      <c r="A293" s="1"/>
      <c r="B293" s="8"/>
      <c r="C293" s="85">
        <v>8.1780000000000008</v>
      </c>
      <c r="D293" s="79"/>
      <c r="E293" s="79"/>
      <c r="F293" s="79"/>
      <c r="G293" s="50" t="s">
        <v>300</v>
      </c>
      <c r="H293" s="51" t="s">
        <v>21</v>
      </c>
      <c r="I293" s="52">
        <v>20</v>
      </c>
      <c r="J293" s="53">
        <v>11311</v>
      </c>
      <c r="K293" s="54">
        <f t="shared" si="6"/>
        <v>226220</v>
      </c>
      <c r="L293" s="11"/>
      <c r="M293" s="1"/>
    </row>
    <row r="294" spans="1:13" ht="33" customHeight="1" x14ac:dyDescent="0.3">
      <c r="A294" s="1"/>
      <c r="B294" s="8"/>
      <c r="C294" s="85">
        <v>8.1789999999999896</v>
      </c>
      <c r="D294" s="79"/>
      <c r="E294" s="79"/>
      <c r="F294" s="79"/>
      <c r="G294" s="50" t="s">
        <v>301</v>
      </c>
      <c r="H294" s="51" t="s">
        <v>21</v>
      </c>
      <c r="I294" s="52">
        <v>300</v>
      </c>
      <c r="J294" s="53">
        <v>13736</v>
      </c>
      <c r="K294" s="54">
        <f t="shared" si="6"/>
        <v>4120800</v>
      </c>
      <c r="L294" s="11"/>
      <c r="M294" s="1"/>
    </row>
    <row r="295" spans="1:13" ht="33" customHeight="1" x14ac:dyDescent="0.3">
      <c r="A295" s="1"/>
      <c r="B295" s="8"/>
      <c r="C295" s="85">
        <v>8.1799999999999908</v>
      </c>
      <c r="D295" s="79"/>
      <c r="E295" s="79"/>
      <c r="F295" s="79"/>
      <c r="G295" s="50" t="s">
        <v>302</v>
      </c>
      <c r="H295" s="51" t="s">
        <v>21</v>
      </c>
      <c r="I295" s="52">
        <v>20</v>
      </c>
      <c r="J295" s="53">
        <v>22073</v>
      </c>
      <c r="K295" s="54">
        <f t="shared" si="6"/>
        <v>441460</v>
      </c>
      <c r="L295" s="11"/>
      <c r="M295" s="1"/>
    </row>
    <row r="296" spans="1:13" ht="33" customHeight="1" x14ac:dyDescent="0.3">
      <c r="A296" s="1"/>
      <c r="B296" s="8"/>
      <c r="C296" s="85"/>
      <c r="D296" s="79"/>
      <c r="E296" s="79"/>
      <c r="F296" s="79"/>
      <c r="G296" s="84" t="s">
        <v>303</v>
      </c>
      <c r="H296" s="51"/>
      <c r="I296" s="52"/>
      <c r="J296" s="53"/>
      <c r="K296" s="54"/>
      <c r="L296" s="11"/>
      <c r="M296" s="1"/>
    </row>
    <row r="297" spans="1:13" ht="42" customHeight="1" x14ac:dyDescent="0.3">
      <c r="A297" s="1"/>
      <c r="B297" s="8"/>
      <c r="C297" s="85">
        <v>8.1809999999999992</v>
      </c>
      <c r="D297" s="79"/>
      <c r="E297" s="79"/>
      <c r="F297" s="79"/>
      <c r="G297" s="50" t="s">
        <v>304</v>
      </c>
      <c r="H297" s="51" t="s">
        <v>25</v>
      </c>
      <c r="I297" s="52">
        <v>1</v>
      </c>
      <c r="J297" s="53">
        <v>55118872</v>
      </c>
      <c r="K297" s="54">
        <f t="shared" si="6"/>
        <v>55118872</v>
      </c>
      <c r="L297" s="11"/>
      <c r="M297" s="1"/>
    </row>
    <row r="298" spans="1:13" ht="37.5" customHeight="1" x14ac:dyDescent="0.3">
      <c r="A298" s="1"/>
      <c r="B298" s="8"/>
      <c r="C298" s="85">
        <v>8.1820000000000004</v>
      </c>
      <c r="D298" s="79"/>
      <c r="E298" s="79"/>
      <c r="F298" s="79"/>
      <c r="G298" s="50" t="s">
        <v>305</v>
      </c>
      <c r="H298" s="51" t="s">
        <v>25</v>
      </c>
      <c r="I298" s="52">
        <v>1</v>
      </c>
      <c r="J298" s="53">
        <v>11748125</v>
      </c>
      <c r="K298" s="54">
        <f t="shared" si="6"/>
        <v>11748125</v>
      </c>
      <c r="L298" s="11"/>
      <c r="M298" s="1"/>
    </row>
    <row r="299" spans="1:13" ht="30" customHeight="1" x14ac:dyDescent="0.3">
      <c r="A299" s="1"/>
      <c r="B299" s="8"/>
      <c r="C299" s="85"/>
      <c r="D299" s="79"/>
      <c r="E299" s="79"/>
      <c r="F299" s="79"/>
      <c r="G299" s="84" t="s">
        <v>306</v>
      </c>
      <c r="H299" s="51"/>
      <c r="I299" s="52"/>
      <c r="J299" s="53"/>
      <c r="K299" s="54"/>
      <c r="L299" s="11"/>
      <c r="M299" s="1"/>
    </row>
    <row r="300" spans="1:13" ht="30" customHeight="1" x14ac:dyDescent="0.3">
      <c r="A300" s="1"/>
      <c r="B300" s="8"/>
      <c r="C300" s="85">
        <v>8.1829999999999998</v>
      </c>
      <c r="D300" s="79"/>
      <c r="E300" s="79"/>
      <c r="F300" s="79"/>
      <c r="G300" s="50" t="s">
        <v>307</v>
      </c>
      <c r="H300" s="51" t="s">
        <v>25</v>
      </c>
      <c r="I300" s="52">
        <v>40</v>
      </c>
      <c r="J300" s="53">
        <v>710755</v>
      </c>
      <c r="K300" s="54">
        <f t="shared" si="6"/>
        <v>28430200</v>
      </c>
      <c r="L300" s="11"/>
      <c r="M300" s="1"/>
    </row>
    <row r="301" spans="1:13" ht="30" customHeight="1" x14ac:dyDescent="0.3">
      <c r="A301" s="1"/>
      <c r="B301" s="8"/>
      <c r="C301" s="85">
        <v>8.1839999999999993</v>
      </c>
      <c r="D301" s="79"/>
      <c r="E301" s="79"/>
      <c r="F301" s="79"/>
      <c r="G301" s="50" t="s">
        <v>308</v>
      </c>
      <c r="H301" s="51" t="s">
        <v>25</v>
      </c>
      <c r="I301" s="52">
        <v>16</v>
      </c>
      <c r="J301" s="53">
        <v>155088</v>
      </c>
      <c r="K301" s="54">
        <f t="shared" si="6"/>
        <v>2481408</v>
      </c>
      <c r="L301" s="11"/>
      <c r="M301" s="1"/>
    </row>
    <row r="302" spans="1:13" ht="30" customHeight="1" x14ac:dyDescent="0.3">
      <c r="A302" s="1"/>
      <c r="B302" s="8"/>
      <c r="C302" s="85">
        <v>8.1850000000000005</v>
      </c>
      <c r="D302" s="79"/>
      <c r="E302" s="79"/>
      <c r="F302" s="79"/>
      <c r="G302" s="50" t="s">
        <v>309</v>
      </c>
      <c r="H302" s="51" t="s">
        <v>21</v>
      </c>
      <c r="I302" s="52">
        <v>600</v>
      </c>
      <c r="J302" s="53">
        <v>11415</v>
      </c>
      <c r="K302" s="54">
        <f t="shared" si="6"/>
        <v>6849000</v>
      </c>
      <c r="L302" s="11"/>
      <c r="M302" s="1"/>
    </row>
    <row r="303" spans="1:13" ht="47.25" customHeight="1" x14ac:dyDescent="0.3">
      <c r="A303" s="1"/>
      <c r="B303" s="8"/>
      <c r="C303" s="85">
        <v>8.1859999999999999</v>
      </c>
      <c r="D303" s="79"/>
      <c r="E303" s="79"/>
      <c r="F303" s="79"/>
      <c r="G303" s="50" t="s">
        <v>310</v>
      </c>
      <c r="H303" s="51" t="s">
        <v>25</v>
      </c>
      <c r="I303" s="52">
        <v>1</v>
      </c>
      <c r="J303" s="53">
        <v>6790296</v>
      </c>
      <c r="K303" s="54">
        <f t="shared" si="6"/>
        <v>6790296</v>
      </c>
      <c r="L303" s="11"/>
      <c r="M303" s="1"/>
    </row>
    <row r="304" spans="1:13" ht="30" customHeight="1" x14ac:dyDescent="0.3">
      <c r="A304" s="1"/>
      <c r="B304" s="8"/>
      <c r="C304" s="85">
        <v>8.1869999999999994</v>
      </c>
      <c r="D304" s="79"/>
      <c r="E304" s="79"/>
      <c r="F304" s="79"/>
      <c r="G304" s="50" t="s">
        <v>311</v>
      </c>
      <c r="H304" s="51" t="s">
        <v>25</v>
      </c>
      <c r="I304" s="52">
        <v>2</v>
      </c>
      <c r="J304" s="53">
        <v>323839</v>
      </c>
      <c r="K304" s="54">
        <f t="shared" si="6"/>
        <v>647678</v>
      </c>
      <c r="L304" s="11"/>
      <c r="M304" s="1"/>
    </row>
    <row r="305" spans="1:13" ht="39" customHeight="1" x14ac:dyDescent="0.3">
      <c r="A305" s="1"/>
      <c r="B305" s="8"/>
      <c r="C305" s="85">
        <v>8.1880000000000006</v>
      </c>
      <c r="D305" s="79"/>
      <c r="E305" s="79"/>
      <c r="F305" s="79"/>
      <c r="G305" s="50" t="s">
        <v>312</v>
      </c>
      <c r="H305" s="51" t="s">
        <v>25</v>
      </c>
      <c r="I305" s="52">
        <v>1</v>
      </c>
      <c r="J305" s="53">
        <v>3315854</v>
      </c>
      <c r="K305" s="54">
        <f t="shared" si="6"/>
        <v>3315854</v>
      </c>
      <c r="L305" s="11"/>
      <c r="M305" s="1"/>
    </row>
    <row r="306" spans="1:13" ht="30" customHeight="1" x14ac:dyDescent="0.3">
      <c r="A306" s="1"/>
      <c r="B306" s="8"/>
      <c r="C306" s="85">
        <v>8.1890000000000001</v>
      </c>
      <c r="D306" s="79"/>
      <c r="E306" s="79"/>
      <c r="F306" s="79"/>
      <c r="G306" s="50" t="s">
        <v>313</v>
      </c>
      <c r="H306" s="51" t="s">
        <v>25</v>
      </c>
      <c r="I306" s="52">
        <v>22</v>
      </c>
      <c r="J306" s="53">
        <v>932070</v>
      </c>
      <c r="K306" s="54">
        <f t="shared" si="6"/>
        <v>20505540</v>
      </c>
      <c r="L306" s="11"/>
      <c r="M306" s="1"/>
    </row>
    <row r="307" spans="1:13" ht="30" customHeight="1" x14ac:dyDescent="0.3">
      <c r="A307" s="1"/>
      <c r="B307" s="8"/>
      <c r="C307" s="85">
        <v>8.19</v>
      </c>
      <c r="D307" s="79"/>
      <c r="E307" s="79"/>
      <c r="F307" s="79"/>
      <c r="G307" s="50" t="s">
        <v>314</v>
      </c>
      <c r="H307" s="51" t="s">
        <v>25</v>
      </c>
      <c r="I307" s="52">
        <v>19</v>
      </c>
      <c r="J307" s="53">
        <v>1034199</v>
      </c>
      <c r="K307" s="54">
        <f t="shared" si="6"/>
        <v>19649781</v>
      </c>
      <c r="L307" s="11"/>
      <c r="M307" s="1"/>
    </row>
    <row r="308" spans="1:13" ht="48.75" customHeight="1" x14ac:dyDescent="0.3">
      <c r="A308" s="1"/>
      <c r="B308" s="8"/>
      <c r="C308" s="85"/>
      <c r="D308" s="79"/>
      <c r="E308" s="79"/>
      <c r="F308" s="79"/>
      <c r="G308" s="84" t="s">
        <v>315</v>
      </c>
      <c r="H308" s="51"/>
      <c r="I308" s="52"/>
      <c r="J308" s="53"/>
      <c r="K308" s="54"/>
      <c r="L308" s="11"/>
      <c r="M308" s="1"/>
    </row>
    <row r="309" spans="1:13" ht="46.5" customHeight="1" x14ac:dyDescent="0.3">
      <c r="A309" s="1"/>
      <c r="B309" s="8"/>
      <c r="C309" s="85">
        <v>8.1910000000000007</v>
      </c>
      <c r="D309" s="79"/>
      <c r="E309" s="79"/>
      <c r="F309" s="79"/>
      <c r="G309" s="50" t="s">
        <v>316</v>
      </c>
      <c r="H309" s="51" t="s">
        <v>25</v>
      </c>
      <c r="I309" s="52">
        <v>1</v>
      </c>
      <c r="J309" s="53">
        <v>5463727</v>
      </c>
      <c r="K309" s="54">
        <f t="shared" si="6"/>
        <v>5463727</v>
      </c>
      <c r="L309" s="11"/>
      <c r="M309" s="1"/>
    </row>
    <row r="310" spans="1:13" ht="48.75" customHeight="1" x14ac:dyDescent="0.3">
      <c r="A310" s="1"/>
      <c r="B310" s="8"/>
      <c r="C310" s="85">
        <v>8.1920000000000002</v>
      </c>
      <c r="D310" s="79"/>
      <c r="E310" s="79"/>
      <c r="F310" s="79"/>
      <c r="G310" s="50" t="s">
        <v>317</v>
      </c>
      <c r="H310" s="51" t="s">
        <v>25</v>
      </c>
      <c r="I310" s="52">
        <v>1</v>
      </c>
      <c r="J310" s="53">
        <v>16391180</v>
      </c>
      <c r="K310" s="54">
        <f t="shared" si="6"/>
        <v>16391180</v>
      </c>
      <c r="L310" s="11"/>
      <c r="M310" s="1"/>
    </row>
    <row r="311" spans="1:13" ht="72.75" customHeight="1" x14ac:dyDescent="0.3">
      <c r="A311" s="1"/>
      <c r="B311" s="8"/>
      <c r="C311" s="85">
        <v>8.1929999999999996</v>
      </c>
      <c r="D311" s="79"/>
      <c r="E311" s="79"/>
      <c r="F311" s="79"/>
      <c r="G311" s="50" t="s">
        <v>318</v>
      </c>
      <c r="H311" s="51" t="s">
        <v>25</v>
      </c>
      <c r="I311" s="52">
        <v>1</v>
      </c>
      <c r="J311" s="53">
        <v>7094634</v>
      </c>
      <c r="K311" s="54">
        <f t="shared" si="6"/>
        <v>7094634</v>
      </c>
      <c r="L311" s="11"/>
      <c r="M311" s="1"/>
    </row>
    <row r="312" spans="1:13" ht="46.5" customHeight="1" x14ac:dyDescent="0.3">
      <c r="A312" s="1"/>
      <c r="B312" s="8"/>
      <c r="C312" s="85">
        <v>8.1940000000000008</v>
      </c>
      <c r="D312" s="79"/>
      <c r="E312" s="79"/>
      <c r="F312" s="79"/>
      <c r="G312" s="50" t="s">
        <v>319</v>
      </c>
      <c r="H312" s="51" t="s">
        <v>25</v>
      </c>
      <c r="I312" s="52">
        <v>1</v>
      </c>
      <c r="J312" s="53">
        <v>3692632</v>
      </c>
      <c r="K312" s="54">
        <f t="shared" si="6"/>
        <v>3692632</v>
      </c>
      <c r="L312" s="11"/>
      <c r="M312" s="1"/>
    </row>
    <row r="313" spans="1:13" ht="46.5" customHeight="1" x14ac:dyDescent="0.3">
      <c r="A313" s="1"/>
      <c r="B313" s="8"/>
      <c r="C313" s="85">
        <v>8.1950000000000003</v>
      </c>
      <c r="D313" s="79"/>
      <c r="E313" s="79"/>
      <c r="F313" s="79"/>
      <c r="G313" s="50" t="s">
        <v>320</v>
      </c>
      <c r="H313" s="51" t="s">
        <v>25</v>
      </c>
      <c r="I313" s="52">
        <v>1</v>
      </c>
      <c r="J313" s="53">
        <v>3692632</v>
      </c>
      <c r="K313" s="54">
        <f t="shared" si="6"/>
        <v>3692632</v>
      </c>
      <c r="L313" s="11"/>
      <c r="M313" s="1"/>
    </row>
    <row r="314" spans="1:13" ht="46.5" customHeight="1" x14ac:dyDescent="0.3">
      <c r="A314" s="1"/>
      <c r="B314" s="8"/>
      <c r="C314" s="85">
        <v>8.1959999999999997</v>
      </c>
      <c r="D314" s="79"/>
      <c r="E314" s="79"/>
      <c r="F314" s="79"/>
      <c r="G314" s="50" t="s">
        <v>321</v>
      </c>
      <c r="H314" s="51" t="s">
        <v>25</v>
      </c>
      <c r="I314" s="52">
        <v>1</v>
      </c>
      <c r="J314" s="53">
        <v>8281739</v>
      </c>
      <c r="K314" s="54">
        <f t="shared" si="6"/>
        <v>8281739</v>
      </c>
      <c r="L314" s="11"/>
      <c r="M314" s="1"/>
    </row>
    <row r="315" spans="1:13" ht="30" customHeight="1" x14ac:dyDescent="0.3">
      <c r="A315" s="1"/>
      <c r="B315" s="8"/>
      <c r="C315" s="85">
        <v>8.1969999999999992</v>
      </c>
      <c r="D315" s="79"/>
      <c r="E315" s="79"/>
      <c r="F315" s="79"/>
      <c r="G315" s="50" t="s">
        <v>322</v>
      </c>
      <c r="H315" s="51" t="s">
        <v>25</v>
      </c>
      <c r="I315" s="52">
        <v>1</v>
      </c>
      <c r="J315" s="53">
        <v>10407489</v>
      </c>
      <c r="K315" s="54">
        <f t="shared" si="6"/>
        <v>10407489</v>
      </c>
      <c r="L315" s="11"/>
      <c r="M315" s="1"/>
    </row>
    <row r="316" spans="1:13" ht="30" customHeight="1" x14ac:dyDescent="0.3">
      <c r="A316" s="1"/>
      <c r="B316" s="8"/>
      <c r="C316" s="85">
        <v>8.1980000000000004</v>
      </c>
      <c r="D316" s="79"/>
      <c r="E316" s="79"/>
      <c r="F316" s="79"/>
      <c r="G316" s="50" t="s">
        <v>323</v>
      </c>
      <c r="H316" s="51" t="s">
        <v>25</v>
      </c>
      <c r="I316" s="52">
        <v>1</v>
      </c>
      <c r="J316" s="53">
        <v>5203745</v>
      </c>
      <c r="K316" s="54">
        <f t="shared" si="6"/>
        <v>5203745</v>
      </c>
      <c r="L316" s="11"/>
      <c r="M316" s="1"/>
    </row>
    <row r="317" spans="1:13" ht="76.5" customHeight="1" x14ac:dyDescent="0.3">
      <c r="A317" s="1"/>
      <c r="B317" s="8"/>
      <c r="C317" s="85">
        <v>8.1989999999999998</v>
      </c>
      <c r="D317" s="79"/>
      <c r="E317" s="79"/>
      <c r="F317" s="79"/>
      <c r="G317" s="50" t="s">
        <v>324</v>
      </c>
      <c r="H317" s="51" t="s">
        <v>25</v>
      </c>
      <c r="I317" s="52">
        <v>1</v>
      </c>
      <c r="J317" s="53">
        <v>1240336</v>
      </c>
      <c r="K317" s="54">
        <f t="shared" si="6"/>
        <v>1240336</v>
      </c>
      <c r="L317" s="11"/>
      <c r="M317" s="1"/>
    </row>
    <row r="318" spans="1:13" ht="62.25" customHeight="1" x14ac:dyDescent="0.3">
      <c r="A318" s="1"/>
      <c r="B318" s="8"/>
      <c r="C318" s="85">
        <v>8.1999999999999993</v>
      </c>
      <c r="D318" s="79"/>
      <c r="E318" s="79"/>
      <c r="F318" s="79"/>
      <c r="G318" s="50" t="s">
        <v>325</v>
      </c>
      <c r="H318" s="51" t="s">
        <v>25</v>
      </c>
      <c r="I318" s="52">
        <v>1</v>
      </c>
      <c r="J318" s="53">
        <v>2480670</v>
      </c>
      <c r="K318" s="54">
        <f t="shared" si="6"/>
        <v>2480670</v>
      </c>
      <c r="L318" s="11"/>
      <c r="M318" s="1"/>
    </row>
    <row r="319" spans="1:13" ht="30" customHeight="1" x14ac:dyDescent="0.3">
      <c r="A319" s="1"/>
      <c r="B319" s="8"/>
      <c r="C319" s="85"/>
      <c r="D319" s="79"/>
      <c r="E319" s="79"/>
      <c r="F319" s="79"/>
      <c r="G319" s="84" t="s">
        <v>326</v>
      </c>
      <c r="H319" s="51"/>
      <c r="I319" s="52"/>
      <c r="J319" s="53"/>
      <c r="K319" s="54"/>
      <c r="L319" s="11"/>
      <c r="M319" s="1"/>
    </row>
    <row r="320" spans="1:13" ht="30" customHeight="1" x14ac:dyDescent="0.3">
      <c r="A320" s="1"/>
      <c r="B320" s="8"/>
      <c r="C320" s="85">
        <v>8.2010000000000005</v>
      </c>
      <c r="D320" s="79"/>
      <c r="E320" s="79"/>
      <c r="F320" s="79"/>
      <c r="G320" s="50" t="s">
        <v>327</v>
      </c>
      <c r="H320" s="51" t="s">
        <v>21</v>
      </c>
      <c r="I320" s="52">
        <v>800</v>
      </c>
      <c r="J320" s="53">
        <v>24924</v>
      </c>
      <c r="K320" s="54">
        <f t="shared" si="6"/>
        <v>19939200</v>
      </c>
      <c r="L320" s="11"/>
      <c r="M320" s="1"/>
    </row>
    <row r="321" spans="1:13" ht="30" customHeight="1" x14ac:dyDescent="0.3">
      <c r="A321" s="1"/>
      <c r="B321" s="8"/>
      <c r="C321" s="85">
        <v>8.202</v>
      </c>
      <c r="D321" s="79"/>
      <c r="E321" s="79"/>
      <c r="F321" s="79"/>
      <c r="G321" s="50" t="s">
        <v>50</v>
      </c>
      <c r="H321" s="51" t="s">
        <v>31</v>
      </c>
      <c r="I321" s="52">
        <v>280</v>
      </c>
      <c r="J321" s="53">
        <v>32793</v>
      </c>
      <c r="K321" s="54">
        <f t="shared" si="6"/>
        <v>9182040</v>
      </c>
      <c r="L321" s="11"/>
      <c r="M321" s="1"/>
    </row>
    <row r="322" spans="1:13" ht="30" customHeight="1" x14ac:dyDescent="0.3">
      <c r="A322" s="1"/>
      <c r="B322" s="8"/>
      <c r="C322" s="85">
        <v>8.2029999999999994</v>
      </c>
      <c r="D322" s="79"/>
      <c r="E322" s="79"/>
      <c r="F322" s="79"/>
      <c r="G322" s="50" t="s">
        <v>328</v>
      </c>
      <c r="H322" s="51" t="s">
        <v>31</v>
      </c>
      <c r="I322" s="52">
        <v>260</v>
      </c>
      <c r="J322" s="53">
        <v>21200</v>
      </c>
      <c r="K322" s="54">
        <f t="shared" si="6"/>
        <v>5512000</v>
      </c>
      <c r="L322" s="11"/>
      <c r="M322" s="1"/>
    </row>
    <row r="323" spans="1:13" ht="30" customHeight="1" thickBot="1" x14ac:dyDescent="0.35">
      <c r="A323" s="1"/>
      <c r="B323" s="8"/>
      <c r="C323" s="55" t="s">
        <v>46</v>
      </c>
      <c r="D323" s="72"/>
      <c r="E323" s="72"/>
      <c r="F323" s="72"/>
      <c r="G323" s="81"/>
      <c r="H323" s="74"/>
      <c r="I323" s="58"/>
      <c r="J323" s="75"/>
      <c r="K323" s="59">
        <f>SUM(K104:K322)</f>
        <v>2316096954</v>
      </c>
      <c r="L323" s="11"/>
      <c r="M323" s="1"/>
    </row>
    <row r="324" spans="1:13" ht="30" customHeight="1" x14ac:dyDescent="0.3">
      <c r="A324" s="1"/>
      <c r="B324" s="8"/>
      <c r="C324" s="76"/>
      <c r="D324" s="77"/>
      <c r="E324" s="77"/>
      <c r="F324" s="77"/>
      <c r="G324" s="77"/>
      <c r="H324" s="77"/>
      <c r="I324" s="77"/>
      <c r="J324" s="77"/>
      <c r="K324" s="78"/>
      <c r="L324" s="11"/>
      <c r="M324" s="1"/>
    </row>
    <row r="325" spans="1:13" ht="30" customHeight="1" x14ac:dyDescent="0.3">
      <c r="A325" s="1"/>
      <c r="B325" s="8"/>
      <c r="C325" s="43" t="s">
        <v>329</v>
      </c>
      <c r="D325" s="79"/>
      <c r="E325" s="79"/>
      <c r="F325" s="79"/>
      <c r="G325" s="45" t="s">
        <v>330</v>
      </c>
      <c r="H325" s="46"/>
      <c r="I325" s="47"/>
      <c r="J325" s="71"/>
      <c r="K325" s="48"/>
      <c r="L325" s="11"/>
      <c r="M325" s="1"/>
    </row>
    <row r="326" spans="1:13" ht="30" customHeight="1" x14ac:dyDescent="0.3">
      <c r="A326" s="1"/>
      <c r="B326" s="8"/>
      <c r="C326" s="85">
        <v>9.0009999999999994</v>
      </c>
      <c r="D326" s="79"/>
      <c r="E326" s="79"/>
      <c r="F326" s="79"/>
      <c r="G326" s="50" t="s">
        <v>331</v>
      </c>
      <c r="H326" s="51" t="s">
        <v>21</v>
      </c>
      <c r="I326" s="52">
        <v>760</v>
      </c>
      <c r="J326" s="53">
        <v>3372</v>
      </c>
      <c r="K326" s="54">
        <f>IFERROR(ROUND(J326*I326,0),"")</f>
        <v>2562720</v>
      </c>
      <c r="L326" s="11"/>
      <c r="M326" s="1"/>
    </row>
    <row r="327" spans="1:13" ht="30" customHeight="1" x14ac:dyDescent="0.3">
      <c r="A327" s="1"/>
      <c r="B327" s="8"/>
      <c r="C327" s="85">
        <v>9.0020000000000007</v>
      </c>
      <c r="D327" s="79"/>
      <c r="E327" s="79"/>
      <c r="F327" s="79"/>
      <c r="G327" s="50" t="s">
        <v>50</v>
      </c>
      <c r="H327" s="51" t="s">
        <v>31</v>
      </c>
      <c r="I327" s="52">
        <v>120</v>
      </c>
      <c r="J327" s="53">
        <v>32793</v>
      </c>
      <c r="K327" s="54">
        <f t="shared" ref="K327:K390" si="7">IFERROR(ROUND(J327*I327,0),"")</f>
        <v>3935160</v>
      </c>
      <c r="L327" s="11"/>
      <c r="M327" s="1"/>
    </row>
    <row r="328" spans="1:13" ht="30" customHeight="1" x14ac:dyDescent="0.3">
      <c r="A328" s="1"/>
      <c r="B328" s="8"/>
      <c r="C328" s="85">
        <v>9.0030000000000001</v>
      </c>
      <c r="D328" s="79"/>
      <c r="E328" s="79"/>
      <c r="F328" s="79"/>
      <c r="G328" s="50" t="s">
        <v>332</v>
      </c>
      <c r="H328" s="51" t="s">
        <v>23</v>
      </c>
      <c r="I328" s="52">
        <v>200</v>
      </c>
      <c r="J328" s="53">
        <v>8023</v>
      </c>
      <c r="K328" s="54">
        <f t="shared" si="7"/>
        <v>1604600</v>
      </c>
      <c r="L328" s="11"/>
      <c r="M328" s="1"/>
    </row>
    <row r="329" spans="1:13" ht="30" customHeight="1" x14ac:dyDescent="0.3">
      <c r="A329" s="1"/>
      <c r="B329" s="8"/>
      <c r="C329" s="85">
        <v>9.0039999999999996</v>
      </c>
      <c r="D329" s="79"/>
      <c r="E329" s="79"/>
      <c r="F329" s="79"/>
      <c r="G329" s="50" t="s">
        <v>333</v>
      </c>
      <c r="H329" s="51" t="s">
        <v>31</v>
      </c>
      <c r="I329" s="52">
        <v>120</v>
      </c>
      <c r="J329" s="53">
        <v>50951</v>
      </c>
      <c r="K329" s="54">
        <f t="shared" si="7"/>
        <v>6114120</v>
      </c>
      <c r="L329" s="11"/>
      <c r="M329" s="1"/>
    </row>
    <row r="330" spans="1:13" ht="30" customHeight="1" x14ac:dyDescent="0.3">
      <c r="A330" s="1"/>
      <c r="B330" s="8"/>
      <c r="C330" s="85">
        <v>9.0050000000000008</v>
      </c>
      <c r="D330" s="79"/>
      <c r="E330" s="79"/>
      <c r="F330" s="79"/>
      <c r="G330" s="50" t="s">
        <v>334</v>
      </c>
      <c r="H330" s="51" t="s">
        <v>31</v>
      </c>
      <c r="I330" s="52">
        <v>40</v>
      </c>
      <c r="J330" s="53">
        <v>100147</v>
      </c>
      <c r="K330" s="54">
        <f t="shared" si="7"/>
        <v>4005880</v>
      </c>
      <c r="L330" s="11"/>
      <c r="M330" s="1"/>
    </row>
    <row r="331" spans="1:13" ht="30" customHeight="1" x14ac:dyDescent="0.3">
      <c r="A331" s="1"/>
      <c r="B331" s="8"/>
      <c r="C331" s="85">
        <v>9.0060000000000109</v>
      </c>
      <c r="D331" s="79"/>
      <c r="E331" s="79"/>
      <c r="F331" s="79"/>
      <c r="G331" s="50" t="s">
        <v>335</v>
      </c>
      <c r="H331" s="51" t="s">
        <v>54</v>
      </c>
      <c r="I331" s="52">
        <v>16</v>
      </c>
      <c r="J331" s="53">
        <v>209770</v>
      </c>
      <c r="K331" s="54">
        <f t="shared" si="7"/>
        <v>3356320</v>
      </c>
      <c r="L331" s="11"/>
      <c r="M331" s="1"/>
    </row>
    <row r="332" spans="1:13" ht="30" customHeight="1" x14ac:dyDescent="0.3">
      <c r="A332" s="1"/>
      <c r="B332" s="8"/>
      <c r="C332" s="85">
        <v>9.0070000000000103</v>
      </c>
      <c r="D332" s="79"/>
      <c r="E332" s="79"/>
      <c r="F332" s="79"/>
      <c r="G332" s="50" t="s">
        <v>336</v>
      </c>
      <c r="H332" s="51" t="s">
        <v>25</v>
      </c>
      <c r="I332" s="52">
        <v>6</v>
      </c>
      <c r="J332" s="53">
        <v>45031</v>
      </c>
      <c r="K332" s="54">
        <f t="shared" si="7"/>
        <v>270186</v>
      </c>
      <c r="L332" s="11"/>
      <c r="M332" s="1"/>
    </row>
    <row r="333" spans="1:13" ht="30" customHeight="1" x14ac:dyDescent="0.3">
      <c r="A333" s="1"/>
      <c r="B333" s="8"/>
      <c r="C333" s="85">
        <v>9.0080000000000098</v>
      </c>
      <c r="D333" s="79"/>
      <c r="E333" s="79"/>
      <c r="F333" s="79"/>
      <c r="G333" s="50" t="s">
        <v>337</v>
      </c>
      <c r="H333" s="51" t="s">
        <v>25</v>
      </c>
      <c r="I333" s="52">
        <v>2</v>
      </c>
      <c r="J333" s="53">
        <v>1055654</v>
      </c>
      <c r="K333" s="54">
        <f t="shared" si="7"/>
        <v>2111308</v>
      </c>
      <c r="L333" s="11"/>
      <c r="M333" s="1"/>
    </row>
    <row r="334" spans="1:13" ht="30" customHeight="1" x14ac:dyDescent="0.3">
      <c r="A334" s="1"/>
      <c r="B334" s="8"/>
      <c r="C334" s="85">
        <v>9.0090000000000092</v>
      </c>
      <c r="D334" s="79"/>
      <c r="E334" s="79"/>
      <c r="F334" s="79"/>
      <c r="G334" s="50" t="s">
        <v>338</v>
      </c>
      <c r="H334" s="51" t="s">
        <v>25</v>
      </c>
      <c r="I334" s="52">
        <v>8</v>
      </c>
      <c r="J334" s="53">
        <v>167159</v>
      </c>
      <c r="K334" s="54">
        <f t="shared" si="7"/>
        <v>1337272</v>
      </c>
      <c r="L334" s="11"/>
      <c r="M334" s="1"/>
    </row>
    <row r="335" spans="1:13" ht="30" customHeight="1" x14ac:dyDescent="0.3">
      <c r="A335" s="1"/>
      <c r="B335" s="8"/>
      <c r="C335" s="85">
        <v>9.0100000000000104</v>
      </c>
      <c r="D335" s="79"/>
      <c r="E335" s="79"/>
      <c r="F335" s="79"/>
      <c r="G335" s="50" t="s">
        <v>339</v>
      </c>
      <c r="H335" s="51" t="s">
        <v>25</v>
      </c>
      <c r="I335" s="52">
        <v>1</v>
      </c>
      <c r="J335" s="53">
        <v>537098</v>
      </c>
      <c r="K335" s="54">
        <f t="shared" si="7"/>
        <v>537098</v>
      </c>
      <c r="L335" s="11"/>
      <c r="M335" s="1"/>
    </row>
    <row r="336" spans="1:13" ht="30" customHeight="1" x14ac:dyDescent="0.3">
      <c r="A336" s="1"/>
      <c r="B336" s="8"/>
      <c r="C336" s="85">
        <v>9.0110000000000099</v>
      </c>
      <c r="D336" s="79"/>
      <c r="E336" s="79"/>
      <c r="F336" s="79"/>
      <c r="G336" s="50" t="s">
        <v>340</v>
      </c>
      <c r="H336" s="51" t="s">
        <v>25</v>
      </c>
      <c r="I336" s="52">
        <v>2</v>
      </c>
      <c r="J336" s="53">
        <v>598047</v>
      </c>
      <c r="K336" s="54">
        <f t="shared" si="7"/>
        <v>1196094</v>
      </c>
      <c r="L336" s="11"/>
      <c r="M336" s="1"/>
    </row>
    <row r="337" spans="1:13" ht="30" customHeight="1" x14ac:dyDescent="0.3">
      <c r="A337" s="1"/>
      <c r="B337" s="8"/>
      <c r="C337" s="85">
        <v>9.0120000000000093</v>
      </c>
      <c r="D337" s="79"/>
      <c r="E337" s="79"/>
      <c r="F337" s="79"/>
      <c r="G337" s="50" t="s">
        <v>341</v>
      </c>
      <c r="H337" s="51" t="s">
        <v>25</v>
      </c>
      <c r="I337" s="52">
        <v>1</v>
      </c>
      <c r="J337" s="53">
        <v>948408</v>
      </c>
      <c r="K337" s="54">
        <f t="shared" si="7"/>
        <v>948408</v>
      </c>
      <c r="L337" s="11"/>
      <c r="M337" s="1"/>
    </row>
    <row r="338" spans="1:13" ht="30" customHeight="1" x14ac:dyDescent="0.3">
      <c r="A338" s="1"/>
      <c r="B338" s="8"/>
      <c r="C338" s="85">
        <v>9.0130000000000106</v>
      </c>
      <c r="D338" s="79"/>
      <c r="E338" s="79"/>
      <c r="F338" s="79"/>
      <c r="G338" s="50" t="s">
        <v>342</v>
      </c>
      <c r="H338" s="51" t="s">
        <v>25</v>
      </c>
      <c r="I338" s="52">
        <v>2</v>
      </c>
      <c r="J338" s="53">
        <v>196213</v>
      </c>
      <c r="K338" s="54">
        <f t="shared" si="7"/>
        <v>392426</v>
      </c>
      <c r="L338" s="11"/>
      <c r="M338" s="1"/>
    </row>
    <row r="339" spans="1:13" ht="30" customHeight="1" x14ac:dyDescent="0.3">
      <c r="A339" s="1"/>
      <c r="B339" s="8"/>
      <c r="C339" s="85">
        <v>9.0140000000000207</v>
      </c>
      <c r="D339" s="79"/>
      <c r="E339" s="79"/>
      <c r="F339" s="79"/>
      <c r="G339" s="50" t="s">
        <v>343</v>
      </c>
      <c r="H339" s="51" t="s">
        <v>25</v>
      </c>
      <c r="I339" s="52">
        <v>1</v>
      </c>
      <c r="J339" s="53">
        <v>834614</v>
      </c>
      <c r="K339" s="54">
        <f t="shared" si="7"/>
        <v>834614</v>
      </c>
      <c r="L339" s="11"/>
      <c r="M339" s="1"/>
    </row>
    <row r="340" spans="1:13" ht="30" customHeight="1" x14ac:dyDescent="0.3">
      <c r="A340" s="1"/>
      <c r="B340" s="8"/>
      <c r="C340" s="85">
        <v>9.0150000000000201</v>
      </c>
      <c r="D340" s="79"/>
      <c r="E340" s="79"/>
      <c r="F340" s="79"/>
      <c r="G340" s="50" t="s">
        <v>344</v>
      </c>
      <c r="H340" s="51" t="s">
        <v>25</v>
      </c>
      <c r="I340" s="52">
        <v>8</v>
      </c>
      <c r="J340" s="53">
        <v>260906</v>
      </c>
      <c r="K340" s="54">
        <f t="shared" si="7"/>
        <v>2087248</v>
      </c>
      <c r="L340" s="11"/>
      <c r="M340" s="1"/>
    </row>
    <row r="341" spans="1:13" ht="30" customHeight="1" x14ac:dyDescent="0.3">
      <c r="A341" s="1"/>
      <c r="B341" s="8"/>
      <c r="C341" s="85">
        <v>9.0160000000000196</v>
      </c>
      <c r="D341" s="79"/>
      <c r="E341" s="79"/>
      <c r="F341" s="79"/>
      <c r="G341" s="50" t="s">
        <v>345</v>
      </c>
      <c r="H341" s="51" t="s">
        <v>21</v>
      </c>
      <c r="I341" s="52">
        <v>17</v>
      </c>
      <c r="J341" s="53">
        <v>62841</v>
      </c>
      <c r="K341" s="54">
        <f t="shared" si="7"/>
        <v>1068297</v>
      </c>
      <c r="L341" s="11"/>
      <c r="M341" s="1"/>
    </row>
    <row r="342" spans="1:13" ht="30" customHeight="1" x14ac:dyDescent="0.3">
      <c r="A342" s="1"/>
      <c r="B342" s="8"/>
      <c r="C342" s="85">
        <v>9.0170000000000208</v>
      </c>
      <c r="D342" s="79"/>
      <c r="E342" s="79"/>
      <c r="F342" s="79"/>
      <c r="G342" s="50" t="s">
        <v>346</v>
      </c>
      <c r="H342" s="51" t="s">
        <v>21</v>
      </c>
      <c r="I342" s="52">
        <v>70</v>
      </c>
      <c r="J342" s="53">
        <v>43188</v>
      </c>
      <c r="K342" s="54">
        <f t="shared" si="7"/>
        <v>3023160</v>
      </c>
      <c r="L342" s="11"/>
      <c r="M342" s="1"/>
    </row>
    <row r="343" spans="1:13" ht="30" customHeight="1" x14ac:dyDescent="0.3">
      <c r="A343" s="1"/>
      <c r="B343" s="8"/>
      <c r="C343" s="85">
        <v>9.0180000000000202</v>
      </c>
      <c r="D343" s="79"/>
      <c r="E343" s="79"/>
      <c r="F343" s="79"/>
      <c r="G343" s="50" t="s">
        <v>347</v>
      </c>
      <c r="H343" s="51" t="s">
        <v>25</v>
      </c>
      <c r="I343" s="52">
        <v>3</v>
      </c>
      <c r="J343" s="53">
        <v>76715</v>
      </c>
      <c r="K343" s="54">
        <f t="shared" si="7"/>
        <v>230145</v>
      </c>
      <c r="L343" s="11"/>
      <c r="M343" s="1"/>
    </row>
    <row r="344" spans="1:13" ht="30" customHeight="1" x14ac:dyDescent="0.3">
      <c r="A344" s="1"/>
      <c r="B344" s="8"/>
      <c r="C344" s="85">
        <v>9.0190000000000197</v>
      </c>
      <c r="D344" s="79"/>
      <c r="E344" s="79"/>
      <c r="F344" s="79"/>
      <c r="G344" s="50" t="s">
        <v>348</v>
      </c>
      <c r="H344" s="51" t="s">
        <v>25</v>
      </c>
      <c r="I344" s="52">
        <v>2</v>
      </c>
      <c r="J344" s="53">
        <v>29489</v>
      </c>
      <c r="K344" s="54">
        <f t="shared" si="7"/>
        <v>58978</v>
      </c>
      <c r="L344" s="11"/>
      <c r="M344" s="1"/>
    </row>
    <row r="345" spans="1:13" ht="30" customHeight="1" x14ac:dyDescent="0.3">
      <c r="A345" s="1"/>
      <c r="B345" s="8"/>
      <c r="C345" s="85">
        <v>9.0200000000000191</v>
      </c>
      <c r="D345" s="79"/>
      <c r="E345" s="79"/>
      <c r="F345" s="79"/>
      <c r="G345" s="50" t="s">
        <v>349</v>
      </c>
      <c r="H345" s="51" t="s">
        <v>25</v>
      </c>
      <c r="I345" s="52">
        <v>1</v>
      </c>
      <c r="J345" s="53">
        <v>83176</v>
      </c>
      <c r="K345" s="54">
        <f t="shared" si="7"/>
        <v>83176</v>
      </c>
      <c r="L345" s="11"/>
      <c r="M345" s="1"/>
    </row>
    <row r="346" spans="1:13" ht="30" customHeight="1" x14ac:dyDescent="0.3">
      <c r="A346" s="1"/>
      <c r="B346" s="8"/>
      <c r="C346" s="85">
        <v>9.0210000000000203</v>
      </c>
      <c r="D346" s="79"/>
      <c r="E346" s="79"/>
      <c r="F346" s="79"/>
      <c r="G346" s="50" t="s">
        <v>350</v>
      </c>
      <c r="H346" s="51" t="s">
        <v>25</v>
      </c>
      <c r="I346" s="52">
        <v>5</v>
      </c>
      <c r="J346" s="53">
        <v>33161</v>
      </c>
      <c r="K346" s="54">
        <f t="shared" si="7"/>
        <v>165805</v>
      </c>
      <c r="L346" s="11"/>
      <c r="M346" s="1"/>
    </row>
    <row r="347" spans="1:13" ht="30" customHeight="1" x14ac:dyDescent="0.3">
      <c r="A347" s="1"/>
      <c r="B347" s="8"/>
      <c r="C347" s="85">
        <v>9.0220000000000304</v>
      </c>
      <c r="D347" s="79"/>
      <c r="E347" s="79"/>
      <c r="F347" s="79"/>
      <c r="G347" s="50" t="s">
        <v>351</v>
      </c>
      <c r="H347" s="51" t="s">
        <v>25</v>
      </c>
      <c r="I347" s="52">
        <v>1</v>
      </c>
      <c r="J347" s="53">
        <v>39957</v>
      </c>
      <c r="K347" s="54">
        <f t="shared" si="7"/>
        <v>39957</v>
      </c>
      <c r="L347" s="11"/>
      <c r="M347" s="1"/>
    </row>
    <row r="348" spans="1:13" ht="30" customHeight="1" x14ac:dyDescent="0.3">
      <c r="A348" s="1"/>
      <c r="B348" s="8"/>
      <c r="C348" s="85">
        <v>9.0230000000000299</v>
      </c>
      <c r="D348" s="79"/>
      <c r="E348" s="79"/>
      <c r="F348" s="79"/>
      <c r="G348" s="50" t="s">
        <v>352</v>
      </c>
      <c r="H348" s="51" t="s">
        <v>25</v>
      </c>
      <c r="I348" s="52">
        <v>1</v>
      </c>
      <c r="J348" s="53">
        <v>238782</v>
      </c>
      <c r="K348" s="54">
        <f t="shared" si="7"/>
        <v>238782</v>
      </c>
      <c r="L348" s="11"/>
      <c r="M348" s="1"/>
    </row>
    <row r="349" spans="1:13" ht="30" customHeight="1" x14ac:dyDescent="0.3">
      <c r="A349" s="1"/>
      <c r="B349" s="8"/>
      <c r="C349" s="85">
        <v>9.0240000000000293</v>
      </c>
      <c r="D349" s="79"/>
      <c r="E349" s="79"/>
      <c r="F349" s="79"/>
      <c r="G349" s="50" t="s">
        <v>353</v>
      </c>
      <c r="H349" s="51" t="s">
        <v>21</v>
      </c>
      <c r="I349" s="52">
        <v>70</v>
      </c>
      <c r="J349" s="53">
        <v>27338</v>
      </c>
      <c r="K349" s="54">
        <f t="shared" si="7"/>
        <v>1913660</v>
      </c>
      <c r="L349" s="11"/>
      <c r="M349" s="1"/>
    </row>
    <row r="350" spans="1:13" ht="30" customHeight="1" x14ac:dyDescent="0.3">
      <c r="A350" s="1"/>
      <c r="B350" s="8"/>
      <c r="C350" s="85">
        <v>9.0250000000000306</v>
      </c>
      <c r="D350" s="79"/>
      <c r="E350" s="79"/>
      <c r="F350" s="79"/>
      <c r="G350" s="50" t="s">
        <v>354</v>
      </c>
      <c r="H350" s="51" t="s">
        <v>21</v>
      </c>
      <c r="I350" s="52">
        <v>188</v>
      </c>
      <c r="J350" s="53">
        <v>17463</v>
      </c>
      <c r="K350" s="54">
        <f t="shared" si="7"/>
        <v>3283044</v>
      </c>
      <c r="L350" s="11"/>
      <c r="M350" s="1"/>
    </row>
    <row r="351" spans="1:13" ht="30" customHeight="1" x14ac:dyDescent="0.3">
      <c r="A351" s="1"/>
      <c r="B351" s="8"/>
      <c r="C351" s="85">
        <v>9.02600000000003</v>
      </c>
      <c r="D351" s="79"/>
      <c r="E351" s="79"/>
      <c r="F351" s="79"/>
      <c r="G351" s="50" t="s">
        <v>355</v>
      </c>
      <c r="H351" s="51" t="s">
        <v>21</v>
      </c>
      <c r="I351" s="52">
        <v>150</v>
      </c>
      <c r="J351" s="53">
        <v>14027</v>
      </c>
      <c r="K351" s="54">
        <f t="shared" si="7"/>
        <v>2104050</v>
      </c>
      <c r="L351" s="11"/>
      <c r="M351" s="1"/>
    </row>
    <row r="352" spans="1:13" ht="30" customHeight="1" x14ac:dyDescent="0.3">
      <c r="A352" s="1"/>
      <c r="B352" s="8"/>
      <c r="C352" s="85">
        <v>9.0270000000000294</v>
      </c>
      <c r="D352" s="79"/>
      <c r="E352" s="79"/>
      <c r="F352" s="79"/>
      <c r="G352" s="50" t="s">
        <v>356</v>
      </c>
      <c r="H352" s="51" t="s">
        <v>21</v>
      </c>
      <c r="I352" s="52">
        <v>259</v>
      </c>
      <c r="J352" s="53">
        <v>11199</v>
      </c>
      <c r="K352" s="54">
        <f t="shared" si="7"/>
        <v>2900541</v>
      </c>
      <c r="L352" s="11"/>
      <c r="M352" s="1"/>
    </row>
    <row r="353" spans="1:13" ht="30" customHeight="1" x14ac:dyDescent="0.3">
      <c r="A353" s="1"/>
      <c r="B353" s="8"/>
      <c r="C353" s="85">
        <v>9.0280000000000307</v>
      </c>
      <c r="D353" s="79"/>
      <c r="E353" s="79"/>
      <c r="F353" s="79"/>
      <c r="G353" s="50" t="s">
        <v>357</v>
      </c>
      <c r="H353" s="51" t="s">
        <v>25</v>
      </c>
      <c r="I353" s="52">
        <v>6</v>
      </c>
      <c r="J353" s="53">
        <v>39957</v>
      </c>
      <c r="K353" s="54">
        <f t="shared" si="7"/>
        <v>239742</v>
      </c>
      <c r="L353" s="11"/>
      <c r="M353" s="1"/>
    </row>
    <row r="354" spans="1:13" ht="30" customHeight="1" x14ac:dyDescent="0.3">
      <c r="A354" s="1"/>
      <c r="B354" s="8"/>
      <c r="C354" s="85">
        <v>9.0290000000000301</v>
      </c>
      <c r="D354" s="79"/>
      <c r="E354" s="79"/>
      <c r="F354" s="79"/>
      <c r="G354" s="50" t="s">
        <v>358</v>
      </c>
      <c r="H354" s="51" t="s">
        <v>25</v>
      </c>
      <c r="I354" s="52">
        <v>8</v>
      </c>
      <c r="J354" s="53">
        <v>13566</v>
      </c>
      <c r="K354" s="54">
        <f t="shared" si="7"/>
        <v>108528</v>
      </c>
      <c r="L354" s="11"/>
      <c r="M354" s="1"/>
    </row>
    <row r="355" spans="1:13" ht="30" customHeight="1" x14ac:dyDescent="0.3">
      <c r="A355" s="1"/>
      <c r="B355" s="8"/>
      <c r="C355" s="85">
        <v>9.0300000000000296</v>
      </c>
      <c r="D355" s="79"/>
      <c r="E355" s="79"/>
      <c r="F355" s="79"/>
      <c r="G355" s="50" t="s">
        <v>359</v>
      </c>
      <c r="H355" s="51" t="s">
        <v>25</v>
      </c>
      <c r="I355" s="52">
        <v>5</v>
      </c>
      <c r="J355" s="53">
        <v>13566</v>
      </c>
      <c r="K355" s="54">
        <f t="shared" si="7"/>
        <v>67830</v>
      </c>
      <c r="L355" s="11"/>
      <c r="M355" s="1"/>
    </row>
    <row r="356" spans="1:13" ht="30" customHeight="1" x14ac:dyDescent="0.3">
      <c r="A356" s="1"/>
      <c r="B356" s="8"/>
      <c r="C356" s="85">
        <v>9.0310000000000397</v>
      </c>
      <c r="D356" s="79"/>
      <c r="E356" s="79"/>
      <c r="F356" s="79"/>
      <c r="G356" s="50" t="s">
        <v>360</v>
      </c>
      <c r="H356" s="51" t="s">
        <v>25</v>
      </c>
      <c r="I356" s="52">
        <v>21</v>
      </c>
      <c r="J356" s="53">
        <v>5928</v>
      </c>
      <c r="K356" s="54">
        <f t="shared" si="7"/>
        <v>124488</v>
      </c>
      <c r="L356" s="11"/>
      <c r="M356" s="1"/>
    </row>
    <row r="357" spans="1:13" ht="30" customHeight="1" x14ac:dyDescent="0.3">
      <c r="A357" s="1"/>
      <c r="B357" s="8"/>
      <c r="C357" s="85">
        <v>9.0320000000000409</v>
      </c>
      <c r="D357" s="79"/>
      <c r="E357" s="79"/>
      <c r="F357" s="79"/>
      <c r="G357" s="50" t="s">
        <v>361</v>
      </c>
      <c r="H357" s="51" t="s">
        <v>25</v>
      </c>
      <c r="I357" s="52">
        <v>43</v>
      </c>
      <c r="J357" s="53">
        <v>5928</v>
      </c>
      <c r="K357" s="54">
        <f t="shared" si="7"/>
        <v>254904</v>
      </c>
      <c r="L357" s="11"/>
      <c r="M357" s="1"/>
    </row>
    <row r="358" spans="1:13" ht="30" customHeight="1" x14ac:dyDescent="0.3">
      <c r="A358" s="1"/>
      <c r="B358" s="8"/>
      <c r="C358" s="85">
        <v>9.0330000000000403</v>
      </c>
      <c r="D358" s="79"/>
      <c r="E358" s="79"/>
      <c r="F358" s="79"/>
      <c r="G358" s="50" t="s">
        <v>362</v>
      </c>
      <c r="H358" s="51" t="s">
        <v>25</v>
      </c>
      <c r="I358" s="52">
        <v>65</v>
      </c>
      <c r="J358" s="53">
        <v>2284</v>
      </c>
      <c r="K358" s="54">
        <f t="shared" si="7"/>
        <v>148460</v>
      </c>
      <c r="L358" s="11"/>
      <c r="M358" s="1"/>
    </row>
    <row r="359" spans="1:13" ht="30" customHeight="1" x14ac:dyDescent="0.3">
      <c r="A359" s="1"/>
      <c r="B359" s="8"/>
      <c r="C359" s="85">
        <v>9.0340000000000398</v>
      </c>
      <c r="D359" s="79"/>
      <c r="E359" s="79"/>
      <c r="F359" s="79"/>
      <c r="G359" s="50" t="s">
        <v>363</v>
      </c>
      <c r="H359" s="51" t="s">
        <v>25</v>
      </c>
      <c r="I359" s="52">
        <v>29</v>
      </c>
      <c r="J359" s="53">
        <v>292683</v>
      </c>
      <c r="K359" s="54">
        <f t="shared" si="7"/>
        <v>8487807</v>
      </c>
      <c r="L359" s="11"/>
      <c r="M359" s="1"/>
    </row>
    <row r="360" spans="1:13" ht="30" customHeight="1" x14ac:dyDescent="0.3">
      <c r="A360" s="1"/>
      <c r="B360" s="8"/>
      <c r="C360" s="85">
        <v>9.0350000000000392</v>
      </c>
      <c r="D360" s="79"/>
      <c r="E360" s="79"/>
      <c r="F360" s="79"/>
      <c r="G360" s="50" t="s">
        <v>364</v>
      </c>
      <c r="H360" s="51" t="s">
        <v>25</v>
      </c>
      <c r="I360" s="52">
        <v>12</v>
      </c>
      <c r="J360" s="53">
        <v>486774</v>
      </c>
      <c r="K360" s="54">
        <f t="shared" si="7"/>
        <v>5841288</v>
      </c>
      <c r="L360" s="11"/>
      <c r="M360" s="1"/>
    </row>
    <row r="361" spans="1:13" ht="30" customHeight="1" x14ac:dyDescent="0.3">
      <c r="A361" s="1"/>
      <c r="B361" s="8"/>
      <c r="C361" s="85">
        <v>9.0360000000000404</v>
      </c>
      <c r="D361" s="79"/>
      <c r="E361" s="79"/>
      <c r="F361" s="79"/>
      <c r="G361" s="50" t="s">
        <v>365</v>
      </c>
      <c r="H361" s="51" t="s">
        <v>25</v>
      </c>
      <c r="I361" s="52">
        <v>24</v>
      </c>
      <c r="J361" s="53">
        <v>4443</v>
      </c>
      <c r="K361" s="54">
        <f t="shared" si="7"/>
        <v>106632</v>
      </c>
      <c r="L361" s="11"/>
      <c r="M361" s="1"/>
    </row>
    <row r="362" spans="1:13" ht="30" customHeight="1" x14ac:dyDescent="0.3">
      <c r="A362" s="1"/>
      <c r="B362" s="8"/>
      <c r="C362" s="85">
        <v>9.0370000000000399</v>
      </c>
      <c r="D362" s="79"/>
      <c r="E362" s="79"/>
      <c r="F362" s="79"/>
      <c r="G362" s="50" t="s">
        <v>366</v>
      </c>
      <c r="H362" s="51" t="s">
        <v>25</v>
      </c>
      <c r="I362" s="52">
        <v>58</v>
      </c>
      <c r="J362" s="53">
        <v>3596</v>
      </c>
      <c r="K362" s="54">
        <f t="shared" si="7"/>
        <v>208568</v>
      </c>
      <c r="L362" s="11"/>
      <c r="M362" s="1"/>
    </row>
    <row r="363" spans="1:13" ht="30" customHeight="1" x14ac:dyDescent="0.3">
      <c r="A363" s="1"/>
      <c r="B363" s="8"/>
      <c r="C363" s="85">
        <v>9.0380000000000393</v>
      </c>
      <c r="D363" s="79"/>
      <c r="E363" s="79"/>
      <c r="F363" s="79"/>
      <c r="G363" s="50" t="s">
        <v>367</v>
      </c>
      <c r="H363" s="51" t="s">
        <v>25</v>
      </c>
      <c r="I363" s="52">
        <v>114</v>
      </c>
      <c r="J363" s="53">
        <v>1768</v>
      </c>
      <c r="K363" s="54">
        <f t="shared" si="7"/>
        <v>201552</v>
      </c>
      <c r="L363" s="11"/>
      <c r="M363" s="1"/>
    </row>
    <row r="364" spans="1:13" ht="47.25" customHeight="1" x14ac:dyDescent="0.3">
      <c r="A364" s="1"/>
      <c r="B364" s="8"/>
      <c r="C364" s="85">
        <v>9.0390000000000494</v>
      </c>
      <c r="D364" s="79"/>
      <c r="E364" s="79"/>
      <c r="F364" s="79"/>
      <c r="G364" s="50" t="s">
        <v>368</v>
      </c>
      <c r="H364" s="51" t="s">
        <v>25</v>
      </c>
      <c r="I364" s="52">
        <v>114</v>
      </c>
      <c r="J364" s="53">
        <v>4579</v>
      </c>
      <c r="K364" s="54">
        <f t="shared" si="7"/>
        <v>522006</v>
      </c>
      <c r="L364" s="11"/>
      <c r="M364" s="1"/>
    </row>
    <row r="365" spans="1:13" ht="30" customHeight="1" x14ac:dyDescent="0.3">
      <c r="A365" s="1"/>
      <c r="B365" s="8"/>
      <c r="C365" s="85">
        <v>9.0400000000000507</v>
      </c>
      <c r="D365" s="79"/>
      <c r="E365" s="79"/>
      <c r="F365" s="79"/>
      <c r="G365" s="50" t="s">
        <v>369</v>
      </c>
      <c r="H365" s="51" t="s">
        <v>25</v>
      </c>
      <c r="I365" s="52">
        <v>11</v>
      </c>
      <c r="J365" s="53">
        <v>20771</v>
      </c>
      <c r="K365" s="54">
        <f t="shared" si="7"/>
        <v>228481</v>
      </c>
      <c r="L365" s="11"/>
      <c r="M365" s="1"/>
    </row>
    <row r="366" spans="1:13" ht="30" customHeight="1" x14ac:dyDescent="0.3">
      <c r="A366" s="1"/>
      <c r="B366" s="8"/>
      <c r="C366" s="85">
        <v>9.0410000000000501</v>
      </c>
      <c r="D366" s="79"/>
      <c r="E366" s="79"/>
      <c r="F366" s="79"/>
      <c r="G366" s="50" t="s">
        <v>370</v>
      </c>
      <c r="H366" s="51" t="s">
        <v>25</v>
      </c>
      <c r="I366" s="52">
        <v>58</v>
      </c>
      <c r="J366" s="53">
        <v>7668</v>
      </c>
      <c r="K366" s="54">
        <f t="shared" si="7"/>
        <v>444744</v>
      </c>
      <c r="L366" s="11"/>
      <c r="M366" s="1"/>
    </row>
    <row r="367" spans="1:13" ht="30" customHeight="1" x14ac:dyDescent="0.3">
      <c r="A367" s="1"/>
      <c r="B367" s="8"/>
      <c r="C367" s="85">
        <v>9.0420000000000496</v>
      </c>
      <c r="D367" s="79"/>
      <c r="E367" s="79"/>
      <c r="F367" s="79"/>
      <c r="G367" s="50" t="s">
        <v>371</v>
      </c>
      <c r="H367" s="51" t="s">
        <v>25</v>
      </c>
      <c r="I367" s="52">
        <v>42</v>
      </c>
      <c r="J367" s="53">
        <v>4369</v>
      </c>
      <c r="K367" s="54">
        <f t="shared" si="7"/>
        <v>183498</v>
      </c>
      <c r="L367" s="11"/>
      <c r="M367" s="1"/>
    </row>
    <row r="368" spans="1:13" ht="30" customHeight="1" x14ac:dyDescent="0.3">
      <c r="A368" s="1"/>
      <c r="B368" s="8"/>
      <c r="C368" s="85">
        <v>9.0430000000000508</v>
      </c>
      <c r="D368" s="79"/>
      <c r="E368" s="79"/>
      <c r="F368" s="79"/>
      <c r="G368" s="50" t="s">
        <v>372</v>
      </c>
      <c r="H368" s="51" t="s">
        <v>25</v>
      </c>
      <c r="I368" s="52">
        <v>11</v>
      </c>
      <c r="J368" s="53">
        <v>2572</v>
      </c>
      <c r="K368" s="54">
        <f t="shared" si="7"/>
        <v>28292</v>
      </c>
      <c r="L368" s="11"/>
      <c r="M368" s="1"/>
    </row>
    <row r="369" spans="1:13" ht="30" customHeight="1" x14ac:dyDescent="0.3">
      <c r="A369" s="1"/>
      <c r="B369" s="8"/>
      <c r="C369" s="85">
        <v>9.0440000000000502</v>
      </c>
      <c r="D369" s="79"/>
      <c r="E369" s="79"/>
      <c r="F369" s="79"/>
      <c r="G369" s="50" t="s">
        <v>373</v>
      </c>
      <c r="H369" s="51" t="s">
        <v>25</v>
      </c>
      <c r="I369" s="52">
        <v>106</v>
      </c>
      <c r="J369" s="53">
        <v>7159</v>
      </c>
      <c r="K369" s="54">
        <f t="shared" si="7"/>
        <v>758854</v>
      </c>
      <c r="L369" s="11"/>
      <c r="M369" s="1"/>
    </row>
    <row r="370" spans="1:13" ht="30" customHeight="1" x14ac:dyDescent="0.3">
      <c r="A370" s="1"/>
      <c r="B370" s="8"/>
      <c r="C370" s="85">
        <v>9.0450000000000497</v>
      </c>
      <c r="D370" s="79"/>
      <c r="E370" s="79"/>
      <c r="F370" s="79"/>
      <c r="G370" s="50" t="s">
        <v>374</v>
      </c>
      <c r="H370" s="51" t="s">
        <v>25</v>
      </c>
      <c r="I370" s="52">
        <v>178</v>
      </c>
      <c r="J370" s="53">
        <v>2935</v>
      </c>
      <c r="K370" s="54">
        <f t="shared" si="7"/>
        <v>522430</v>
      </c>
      <c r="L370" s="11"/>
      <c r="M370" s="1"/>
    </row>
    <row r="371" spans="1:13" ht="30" customHeight="1" x14ac:dyDescent="0.3">
      <c r="A371" s="1"/>
      <c r="B371" s="8"/>
      <c r="C371" s="85">
        <v>9.0460000000000491</v>
      </c>
      <c r="D371" s="79"/>
      <c r="E371" s="79"/>
      <c r="F371" s="79"/>
      <c r="G371" s="50" t="s">
        <v>375</v>
      </c>
      <c r="H371" s="51" t="s">
        <v>25</v>
      </c>
      <c r="I371" s="52">
        <v>256</v>
      </c>
      <c r="J371" s="53">
        <v>2179</v>
      </c>
      <c r="K371" s="54">
        <f t="shared" si="7"/>
        <v>557824</v>
      </c>
      <c r="L371" s="11"/>
      <c r="M371" s="1"/>
    </row>
    <row r="372" spans="1:13" ht="30" customHeight="1" x14ac:dyDescent="0.3">
      <c r="A372" s="1"/>
      <c r="B372" s="8"/>
      <c r="C372" s="85">
        <v>9.0470000000000592</v>
      </c>
      <c r="D372" s="79"/>
      <c r="E372" s="79"/>
      <c r="F372" s="79"/>
      <c r="G372" s="50" t="s">
        <v>376</v>
      </c>
      <c r="H372" s="51" t="s">
        <v>25</v>
      </c>
      <c r="I372" s="52">
        <v>29</v>
      </c>
      <c r="J372" s="53">
        <v>19655</v>
      </c>
      <c r="K372" s="54">
        <f t="shared" si="7"/>
        <v>569995</v>
      </c>
      <c r="L372" s="11"/>
      <c r="M372" s="1"/>
    </row>
    <row r="373" spans="1:13" ht="30" customHeight="1" x14ac:dyDescent="0.3">
      <c r="A373" s="1"/>
      <c r="B373" s="8"/>
      <c r="C373" s="85">
        <v>9.0480000000000604</v>
      </c>
      <c r="D373" s="79"/>
      <c r="E373" s="79"/>
      <c r="F373" s="79"/>
      <c r="G373" s="50" t="s">
        <v>377</v>
      </c>
      <c r="H373" s="51" t="s">
        <v>25</v>
      </c>
      <c r="I373" s="52">
        <v>12</v>
      </c>
      <c r="J373" s="53">
        <v>11775</v>
      </c>
      <c r="K373" s="54">
        <f t="shared" si="7"/>
        <v>141300</v>
      </c>
      <c r="L373" s="11"/>
      <c r="M373" s="1"/>
    </row>
    <row r="374" spans="1:13" ht="30" customHeight="1" x14ac:dyDescent="0.3">
      <c r="A374" s="1"/>
      <c r="B374" s="8"/>
      <c r="C374" s="85">
        <v>9.0490000000000599</v>
      </c>
      <c r="D374" s="79"/>
      <c r="E374" s="79"/>
      <c r="F374" s="79"/>
      <c r="G374" s="50" t="s">
        <v>378</v>
      </c>
      <c r="H374" s="51" t="s">
        <v>82</v>
      </c>
      <c r="I374" s="52">
        <v>114</v>
      </c>
      <c r="J374" s="53">
        <v>95153</v>
      </c>
      <c r="K374" s="54">
        <f t="shared" si="7"/>
        <v>10847442</v>
      </c>
      <c r="L374" s="11"/>
      <c r="M374" s="1"/>
    </row>
    <row r="375" spans="1:13" ht="30" customHeight="1" x14ac:dyDescent="0.3">
      <c r="A375" s="1"/>
      <c r="B375" s="8"/>
      <c r="C375" s="85">
        <v>9.0500000000000593</v>
      </c>
      <c r="D375" s="79"/>
      <c r="E375" s="79"/>
      <c r="F375" s="79"/>
      <c r="G375" s="50" t="s">
        <v>379</v>
      </c>
      <c r="H375" s="51" t="s">
        <v>25</v>
      </c>
      <c r="I375" s="52">
        <v>4</v>
      </c>
      <c r="J375" s="53">
        <v>13566</v>
      </c>
      <c r="K375" s="54">
        <f t="shared" si="7"/>
        <v>54264</v>
      </c>
      <c r="L375" s="11"/>
      <c r="M375" s="1"/>
    </row>
    <row r="376" spans="1:13" ht="30" customHeight="1" x14ac:dyDescent="0.3">
      <c r="A376" s="1"/>
      <c r="B376" s="8"/>
      <c r="C376" s="85">
        <v>9.0510000000000606</v>
      </c>
      <c r="D376" s="79"/>
      <c r="E376" s="79"/>
      <c r="F376" s="79"/>
      <c r="G376" s="50" t="s">
        <v>380</v>
      </c>
      <c r="H376" s="51" t="s">
        <v>25</v>
      </c>
      <c r="I376" s="52">
        <v>1</v>
      </c>
      <c r="J376" s="53">
        <v>18631</v>
      </c>
      <c r="K376" s="54">
        <f t="shared" si="7"/>
        <v>18631</v>
      </c>
      <c r="L376" s="11"/>
      <c r="M376" s="1"/>
    </row>
    <row r="377" spans="1:13" ht="30" customHeight="1" x14ac:dyDescent="0.3">
      <c r="A377" s="1"/>
      <c r="B377" s="8"/>
      <c r="C377" s="85">
        <v>9.05200000000006</v>
      </c>
      <c r="D377" s="79"/>
      <c r="E377" s="79"/>
      <c r="F377" s="79"/>
      <c r="G377" s="50" t="s">
        <v>337</v>
      </c>
      <c r="H377" s="51" t="s">
        <v>25</v>
      </c>
      <c r="I377" s="52">
        <v>5</v>
      </c>
      <c r="J377" s="53">
        <v>1055654</v>
      </c>
      <c r="K377" s="54">
        <f t="shared" si="7"/>
        <v>5278270</v>
      </c>
      <c r="L377" s="11"/>
      <c r="M377" s="1"/>
    </row>
    <row r="378" spans="1:13" ht="30" customHeight="1" x14ac:dyDescent="0.3">
      <c r="A378" s="1"/>
      <c r="B378" s="8"/>
      <c r="C378" s="85"/>
      <c r="D378" s="79"/>
      <c r="E378" s="79"/>
      <c r="F378" s="79"/>
      <c r="G378" s="84" t="s">
        <v>381</v>
      </c>
      <c r="H378" s="51"/>
      <c r="I378" s="52"/>
      <c r="J378" s="53"/>
      <c r="K378" s="54"/>
      <c r="L378" s="11"/>
      <c r="M378" s="1"/>
    </row>
    <row r="379" spans="1:13" ht="30" customHeight="1" x14ac:dyDescent="0.3">
      <c r="A379" s="1"/>
      <c r="B379" s="8"/>
      <c r="C379" s="85">
        <v>9.0530000000000008</v>
      </c>
      <c r="D379" s="79"/>
      <c r="E379" s="79"/>
      <c r="F379" s="79"/>
      <c r="G379" s="50" t="s">
        <v>331</v>
      </c>
      <c r="H379" s="51" t="s">
        <v>21</v>
      </c>
      <c r="I379" s="52">
        <v>100</v>
      </c>
      <c r="J379" s="53">
        <v>3372</v>
      </c>
      <c r="K379" s="54">
        <f t="shared" si="7"/>
        <v>337200</v>
      </c>
      <c r="L379" s="11"/>
      <c r="M379" s="1"/>
    </row>
    <row r="380" spans="1:13" ht="30" customHeight="1" x14ac:dyDescent="0.3">
      <c r="A380" s="1"/>
      <c r="B380" s="8"/>
      <c r="C380" s="85">
        <v>9.0540000000000003</v>
      </c>
      <c r="D380" s="79"/>
      <c r="E380" s="79"/>
      <c r="F380" s="79"/>
      <c r="G380" s="50" t="s">
        <v>50</v>
      </c>
      <c r="H380" s="51" t="s">
        <v>31</v>
      </c>
      <c r="I380" s="52">
        <v>30</v>
      </c>
      <c r="J380" s="53">
        <v>32793</v>
      </c>
      <c r="K380" s="54">
        <f t="shared" si="7"/>
        <v>983790</v>
      </c>
      <c r="L380" s="11"/>
      <c r="M380" s="1"/>
    </row>
    <row r="381" spans="1:13" ht="30" customHeight="1" x14ac:dyDescent="0.3">
      <c r="A381" s="1"/>
      <c r="B381" s="8"/>
      <c r="C381" s="85">
        <v>9.0549999999999997</v>
      </c>
      <c r="D381" s="79"/>
      <c r="E381" s="79"/>
      <c r="F381" s="79"/>
      <c r="G381" s="50" t="s">
        <v>332</v>
      </c>
      <c r="H381" s="51" t="s">
        <v>23</v>
      </c>
      <c r="I381" s="52">
        <v>40</v>
      </c>
      <c r="J381" s="53">
        <v>8023</v>
      </c>
      <c r="K381" s="54">
        <f t="shared" si="7"/>
        <v>320920</v>
      </c>
      <c r="L381" s="11"/>
      <c r="M381" s="1"/>
    </row>
    <row r="382" spans="1:13" ht="30" customHeight="1" x14ac:dyDescent="0.3">
      <c r="A382" s="1"/>
      <c r="B382" s="8"/>
      <c r="C382" s="85">
        <v>9.0559999999999992</v>
      </c>
      <c r="D382" s="79"/>
      <c r="E382" s="79"/>
      <c r="F382" s="79"/>
      <c r="G382" s="50" t="s">
        <v>333</v>
      </c>
      <c r="H382" s="51" t="s">
        <v>31</v>
      </c>
      <c r="I382" s="52">
        <v>20</v>
      </c>
      <c r="J382" s="53">
        <v>50951</v>
      </c>
      <c r="K382" s="54">
        <f t="shared" si="7"/>
        <v>1019020</v>
      </c>
      <c r="L382" s="11"/>
      <c r="M382" s="1"/>
    </row>
    <row r="383" spans="1:13" ht="30" customHeight="1" x14ac:dyDescent="0.3">
      <c r="A383" s="1"/>
      <c r="B383" s="8"/>
      <c r="C383" s="85">
        <v>9.0570000000000004</v>
      </c>
      <c r="D383" s="79"/>
      <c r="E383" s="79"/>
      <c r="F383" s="79"/>
      <c r="G383" s="50" t="s">
        <v>382</v>
      </c>
      <c r="H383" s="51" t="s">
        <v>31</v>
      </c>
      <c r="I383" s="52">
        <v>8</v>
      </c>
      <c r="J383" s="53">
        <v>100265</v>
      </c>
      <c r="K383" s="54">
        <f t="shared" si="7"/>
        <v>802120</v>
      </c>
      <c r="L383" s="11"/>
      <c r="M383" s="1"/>
    </row>
    <row r="384" spans="1:13" ht="30" customHeight="1" x14ac:dyDescent="0.3">
      <c r="A384" s="1"/>
      <c r="B384" s="8"/>
      <c r="C384" s="85">
        <v>9.0579999999999998</v>
      </c>
      <c r="D384" s="79"/>
      <c r="E384" s="79"/>
      <c r="F384" s="79"/>
      <c r="G384" s="50" t="s">
        <v>383</v>
      </c>
      <c r="H384" s="51" t="s">
        <v>21</v>
      </c>
      <c r="I384" s="52">
        <v>6</v>
      </c>
      <c r="J384" s="53">
        <v>91975</v>
      </c>
      <c r="K384" s="54">
        <f t="shared" si="7"/>
        <v>551850</v>
      </c>
      <c r="L384" s="11"/>
      <c r="M384" s="1"/>
    </row>
    <row r="385" spans="1:13" ht="30" customHeight="1" x14ac:dyDescent="0.3">
      <c r="A385" s="1"/>
      <c r="B385" s="8"/>
      <c r="C385" s="85">
        <v>9.0589999999999993</v>
      </c>
      <c r="D385" s="79"/>
      <c r="E385" s="79"/>
      <c r="F385" s="79"/>
      <c r="G385" s="50" t="s">
        <v>384</v>
      </c>
      <c r="H385" s="51" t="s">
        <v>21</v>
      </c>
      <c r="I385" s="52">
        <v>80</v>
      </c>
      <c r="J385" s="53">
        <v>169580</v>
      </c>
      <c r="K385" s="54">
        <f t="shared" si="7"/>
        <v>13566400</v>
      </c>
      <c r="L385" s="11"/>
      <c r="M385" s="1"/>
    </row>
    <row r="386" spans="1:13" ht="30" customHeight="1" x14ac:dyDescent="0.3">
      <c r="A386" s="1"/>
      <c r="B386" s="8"/>
      <c r="C386" s="85">
        <v>9.06</v>
      </c>
      <c r="D386" s="79"/>
      <c r="E386" s="79"/>
      <c r="F386" s="79"/>
      <c r="G386" s="50" t="s">
        <v>385</v>
      </c>
      <c r="H386" s="51" t="s">
        <v>25</v>
      </c>
      <c r="I386" s="52">
        <v>8</v>
      </c>
      <c r="J386" s="53">
        <v>1514466</v>
      </c>
      <c r="K386" s="54">
        <f t="shared" si="7"/>
        <v>12115728</v>
      </c>
      <c r="L386" s="11"/>
      <c r="M386" s="1"/>
    </row>
    <row r="387" spans="1:13" ht="30" customHeight="1" x14ac:dyDescent="0.3">
      <c r="A387" s="1"/>
      <c r="B387" s="8"/>
      <c r="C387" s="85">
        <v>9.0609999999999999</v>
      </c>
      <c r="D387" s="79"/>
      <c r="E387" s="79"/>
      <c r="F387" s="79"/>
      <c r="G387" s="50" t="s">
        <v>386</v>
      </c>
      <c r="H387" s="51" t="s">
        <v>25</v>
      </c>
      <c r="I387" s="52">
        <v>2</v>
      </c>
      <c r="J387" s="53">
        <v>2397516</v>
      </c>
      <c r="K387" s="54">
        <f t="shared" si="7"/>
        <v>4795032</v>
      </c>
      <c r="L387" s="11"/>
      <c r="M387" s="1"/>
    </row>
    <row r="388" spans="1:13" ht="30" customHeight="1" x14ac:dyDescent="0.3">
      <c r="A388" s="1"/>
      <c r="B388" s="8"/>
      <c r="C388" s="85">
        <v>9.0619999999999994</v>
      </c>
      <c r="D388" s="79"/>
      <c r="E388" s="79"/>
      <c r="F388" s="79"/>
      <c r="G388" s="50" t="s">
        <v>387</v>
      </c>
      <c r="H388" s="51" t="s">
        <v>25</v>
      </c>
      <c r="I388" s="52">
        <v>1</v>
      </c>
      <c r="J388" s="53">
        <v>2397516</v>
      </c>
      <c r="K388" s="54">
        <f t="shared" si="7"/>
        <v>2397516</v>
      </c>
      <c r="L388" s="11"/>
      <c r="M388" s="1"/>
    </row>
    <row r="389" spans="1:13" ht="30" customHeight="1" x14ac:dyDescent="0.3">
      <c r="A389" s="1"/>
      <c r="B389" s="8"/>
      <c r="C389" s="85">
        <v>9.0630000000000006</v>
      </c>
      <c r="D389" s="79"/>
      <c r="E389" s="79"/>
      <c r="F389" s="79"/>
      <c r="G389" s="50" t="s">
        <v>388</v>
      </c>
      <c r="H389" s="51" t="s">
        <v>25</v>
      </c>
      <c r="I389" s="52">
        <v>2</v>
      </c>
      <c r="J389" s="53">
        <v>114034</v>
      </c>
      <c r="K389" s="54">
        <f t="shared" si="7"/>
        <v>228068</v>
      </c>
      <c r="L389" s="11"/>
      <c r="M389" s="1"/>
    </row>
    <row r="390" spans="1:13" ht="30" customHeight="1" x14ac:dyDescent="0.3">
      <c r="A390" s="1"/>
      <c r="B390" s="8"/>
      <c r="C390" s="85">
        <v>9.0639999999999894</v>
      </c>
      <c r="D390" s="79"/>
      <c r="E390" s="79"/>
      <c r="F390" s="79"/>
      <c r="G390" s="50" t="s">
        <v>389</v>
      </c>
      <c r="H390" s="51" t="s">
        <v>25</v>
      </c>
      <c r="I390" s="52">
        <v>2</v>
      </c>
      <c r="J390" s="53">
        <v>242830</v>
      </c>
      <c r="K390" s="54">
        <f t="shared" si="7"/>
        <v>485660</v>
      </c>
      <c r="L390" s="11"/>
      <c r="M390" s="1"/>
    </row>
    <row r="391" spans="1:13" ht="30" customHeight="1" x14ac:dyDescent="0.3">
      <c r="A391" s="1"/>
      <c r="B391" s="8"/>
      <c r="C391" s="85">
        <v>9.0649999999999906</v>
      </c>
      <c r="D391" s="79"/>
      <c r="E391" s="79"/>
      <c r="F391" s="79"/>
      <c r="G391" s="50" t="s">
        <v>390</v>
      </c>
      <c r="H391" s="51" t="s">
        <v>25</v>
      </c>
      <c r="I391" s="52">
        <v>2</v>
      </c>
      <c r="J391" s="53">
        <v>675685</v>
      </c>
      <c r="K391" s="54">
        <f t="shared" ref="K391:K454" si="8">IFERROR(ROUND(J391*I391,0),"")</f>
        <v>1351370</v>
      </c>
      <c r="L391" s="11"/>
      <c r="M391" s="1"/>
    </row>
    <row r="392" spans="1:13" ht="30" customHeight="1" x14ac:dyDescent="0.3">
      <c r="A392" s="1"/>
      <c r="B392" s="8"/>
      <c r="C392" s="85">
        <v>9.0659999999999901</v>
      </c>
      <c r="D392" s="79"/>
      <c r="E392" s="79"/>
      <c r="F392" s="79"/>
      <c r="G392" s="50" t="s">
        <v>391</v>
      </c>
      <c r="H392" s="51" t="s">
        <v>25</v>
      </c>
      <c r="I392" s="52">
        <v>4</v>
      </c>
      <c r="J392" s="53">
        <v>69766</v>
      </c>
      <c r="K392" s="54">
        <f t="shared" si="8"/>
        <v>279064</v>
      </c>
      <c r="L392" s="11"/>
      <c r="M392" s="1"/>
    </row>
    <row r="393" spans="1:13" ht="30" customHeight="1" x14ac:dyDescent="0.3">
      <c r="A393" s="1"/>
      <c r="B393" s="8"/>
      <c r="C393" s="85">
        <v>9.0669999999999895</v>
      </c>
      <c r="D393" s="79"/>
      <c r="E393" s="79"/>
      <c r="F393" s="79"/>
      <c r="G393" s="50" t="s">
        <v>392</v>
      </c>
      <c r="H393" s="51" t="s">
        <v>25</v>
      </c>
      <c r="I393" s="52">
        <v>2</v>
      </c>
      <c r="J393" s="53">
        <v>35886</v>
      </c>
      <c r="K393" s="54">
        <f t="shared" si="8"/>
        <v>71772</v>
      </c>
      <c r="L393" s="11"/>
      <c r="M393" s="1"/>
    </row>
    <row r="394" spans="1:13" ht="30" customHeight="1" x14ac:dyDescent="0.3">
      <c r="A394" s="1"/>
      <c r="B394" s="8"/>
      <c r="C394" s="85">
        <v>9.0679999999999907</v>
      </c>
      <c r="D394" s="79"/>
      <c r="E394" s="79"/>
      <c r="F394" s="79"/>
      <c r="G394" s="50" t="s">
        <v>393</v>
      </c>
      <c r="H394" s="51" t="s">
        <v>25</v>
      </c>
      <c r="I394" s="52">
        <v>1</v>
      </c>
      <c r="J394" s="53">
        <v>640736</v>
      </c>
      <c r="K394" s="54">
        <f t="shared" si="8"/>
        <v>640736</v>
      </c>
      <c r="L394" s="11"/>
      <c r="M394" s="1"/>
    </row>
    <row r="395" spans="1:13" ht="30" customHeight="1" x14ac:dyDescent="0.3">
      <c r="A395" s="1"/>
      <c r="B395" s="8"/>
      <c r="C395" s="85">
        <v>9.0689999999999902</v>
      </c>
      <c r="D395" s="79"/>
      <c r="E395" s="79"/>
      <c r="F395" s="79"/>
      <c r="G395" s="50" t="s">
        <v>394</v>
      </c>
      <c r="H395" s="51" t="s">
        <v>25</v>
      </c>
      <c r="I395" s="52">
        <v>1</v>
      </c>
      <c r="J395" s="53">
        <v>1818210</v>
      </c>
      <c r="K395" s="54">
        <f t="shared" si="8"/>
        <v>1818210</v>
      </c>
      <c r="L395" s="11"/>
      <c r="M395" s="1"/>
    </row>
    <row r="396" spans="1:13" ht="30" customHeight="1" x14ac:dyDescent="0.3">
      <c r="A396" s="1"/>
      <c r="B396" s="8"/>
      <c r="C396" s="85">
        <v>9.0699999999999896</v>
      </c>
      <c r="D396" s="79"/>
      <c r="E396" s="79"/>
      <c r="F396" s="79"/>
      <c r="G396" s="50" t="s">
        <v>395</v>
      </c>
      <c r="H396" s="51" t="s">
        <v>25</v>
      </c>
      <c r="I396" s="52">
        <v>1</v>
      </c>
      <c r="J396" s="53">
        <v>976248</v>
      </c>
      <c r="K396" s="54">
        <f t="shared" si="8"/>
        <v>976248</v>
      </c>
      <c r="L396" s="11"/>
      <c r="M396" s="1"/>
    </row>
    <row r="397" spans="1:13" ht="30" customHeight="1" x14ac:dyDescent="0.3">
      <c r="A397" s="1"/>
      <c r="B397" s="8"/>
      <c r="C397" s="85">
        <v>9.0709999999999908</v>
      </c>
      <c r="D397" s="79"/>
      <c r="E397" s="79"/>
      <c r="F397" s="79"/>
      <c r="G397" s="50" t="s">
        <v>396</v>
      </c>
      <c r="H397" s="51" t="s">
        <v>25</v>
      </c>
      <c r="I397" s="52">
        <v>1</v>
      </c>
      <c r="J397" s="53">
        <v>7517995</v>
      </c>
      <c r="K397" s="54">
        <f t="shared" si="8"/>
        <v>7517995</v>
      </c>
      <c r="L397" s="11"/>
      <c r="M397" s="1"/>
    </row>
    <row r="398" spans="1:13" ht="30" customHeight="1" x14ac:dyDescent="0.3">
      <c r="A398" s="1"/>
      <c r="B398" s="8"/>
      <c r="C398" s="85"/>
      <c r="D398" s="79"/>
      <c r="E398" s="79"/>
      <c r="F398" s="79"/>
      <c r="G398" s="84" t="s">
        <v>397</v>
      </c>
      <c r="H398" s="51"/>
      <c r="I398" s="52"/>
      <c r="J398" s="53"/>
      <c r="K398" s="54"/>
      <c r="L398" s="11"/>
      <c r="M398" s="1"/>
    </row>
    <row r="399" spans="1:13" ht="30" customHeight="1" x14ac:dyDescent="0.3">
      <c r="A399" s="1"/>
      <c r="B399" s="8"/>
      <c r="C399" s="85">
        <f>+C397+0.001</f>
        <v>9.0719999999999903</v>
      </c>
      <c r="D399" s="79"/>
      <c r="E399" s="79"/>
      <c r="F399" s="79"/>
      <c r="G399" s="50" t="s">
        <v>331</v>
      </c>
      <c r="H399" s="51" t="s">
        <v>21</v>
      </c>
      <c r="I399" s="52">
        <v>720</v>
      </c>
      <c r="J399" s="53">
        <v>3372</v>
      </c>
      <c r="K399" s="54">
        <f t="shared" si="8"/>
        <v>2427840</v>
      </c>
      <c r="L399" s="11"/>
      <c r="M399" s="1"/>
    </row>
    <row r="400" spans="1:13" ht="30" customHeight="1" x14ac:dyDescent="0.3">
      <c r="A400" s="1"/>
      <c r="B400" s="8"/>
      <c r="C400" s="85">
        <f t="shared" ref="C400:C463" si="9">+C399+0.001</f>
        <v>9.0729999999999897</v>
      </c>
      <c r="D400" s="79"/>
      <c r="E400" s="79"/>
      <c r="F400" s="79"/>
      <c r="G400" s="50" t="s">
        <v>50</v>
      </c>
      <c r="H400" s="51" t="s">
        <v>31</v>
      </c>
      <c r="I400" s="52">
        <v>320</v>
      </c>
      <c r="J400" s="53">
        <v>32793</v>
      </c>
      <c r="K400" s="54">
        <f t="shared" si="8"/>
        <v>10493760</v>
      </c>
      <c r="L400" s="11"/>
      <c r="M400" s="1"/>
    </row>
    <row r="401" spans="1:13" ht="30" customHeight="1" x14ac:dyDescent="0.3">
      <c r="A401" s="1"/>
      <c r="B401" s="8"/>
      <c r="C401" s="85">
        <f t="shared" si="9"/>
        <v>9.0739999999999892</v>
      </c>
      <c r="D401" s="79"/>
      <c r="E401" s="79"/>
      <c r="F401" s="79"/>
      <c r="G401" s="50" t="s">
        <v>332</v>
      </c>
      <c r="H401" s="51" t="s">
        <v>23</v>
      </c>
      <c r="I401" s="52">
        <v>320</v>
      </c>
      <c r="J401" s="53">
        <v>8023</v>
      </c>
      <c r="K401" s="54">
        <f t="shared" si="8"/>
        <v>2567360</v>
      </c>
      <c r="L401" s="11"/>
      <c r="M401" s="1"/>
    </row>
    <row r="402" spans="1:13" ht="30" customHeight="1" x14ac:dyDescent="0.3">
      <c r="A402" s="1"/>
      <c r="B402" s="8"/>
      <c r="C402" s="85">
        <f t="shared" si="9"/>
        <v>9.0749999999999886</v>
      </c>
      <c r="D402" s="79"/>
      <c r="E402" s="79"/>
      <c r="F402" s="79"/>
      <c r="G402" s="50" t="s">
        <v>333</v>
      </c>
      <c r="H402" s="51" t="s">
        <v>31</v>
      </c>
      <c r="I402" s="52">
        <v>250</v>
      </c>
      <c r="J402" s="53">
        <v>50951</v>
      </c>
      <c r="K402" s="54">
        <f t="shared" si="8"/>
        <v>12737750</v>
      </c>
      <c r="L402" s="11"/>
      <c r="M402" s="1"/>
    </row>
    <row r="403" spans="1:13" ht="30" customHeight="1" x14ac:dyDescent="0.3">
      <c r="A403" s="1"/>
      <c r="B403" s="8"/>
      <c r="C403" s="85">
        <f t="shared" si="9"/>
        <v>9.0759999999999881</v>
      </c>
      <c r="D403" s="79"/>
      <c r="E403" s="79"/>
      <c r="F403" s="79"/>
      <c r="G403" s="50" t="s">
        <v>382</v>
      </c>
      <c r="H403" s="51" t="s">
        <v>31</v>
      </c>
      <c r="I403" s="52">
        <v>60</v>
      </c>
      <c r="J403" s="53">
        <v>100265</v>
      </c>
      <c r="K403" s="54">
        <f t="shared" si="8"/>
        <v>6015900</v>
      </c>
      <c r="L403" s="11"/>
      <c r="M403" s="1"/>
    </row>
    <row r="404" spans="1:13" ht="30" customHeight="1" x14ac:dyDescent="0.3">
      <c r="A404" s="1"/>
      <c r="B404" s="8"/>
      <c r="C404" s="85">
        <f t="shared" si="9"/>
        <v>9.0769999999999875</v>
      </c>
      <c r="D404" s="79"/>
      <c r="E404" s="79"/>
      <c r="F404" s="79"/>
      <c r="G404" s="50" t="s">
        <v>398</v>
      </c>
      <c r="H404" s="51" t="s">
        <v>21</v>
      </c>
      <c r="I404" s="52">
        <v>76</v>
      </c>
      <c r="J404" s="53">
        <v>105877</v>
      </c>
      <c r="K404" s="54">
        <f t="shared" si="8"/>
        <v>8046652</v>
      </c>
      <c r="L404" s="11"/>
      <c r="M404" s="1"/>
    </row>
    <row r="405" spans="1:13" ht="30" customHeight="1" x14ac:dyDescent="0.3">
      <c r="A405" s="1"/>
      <c r="B405" s="8"/>
      <c r="C405" s="85">
        <f t="shared" si="9"/>
        <v>9.077999999999987</v>
      </c>
      <c r="D405" s="79"/>
      <c r="E405" s="79"/>
      <c r="F405" s="79"/>
      <c r="G405" s="50" t="s">
        <v>399</v>
      </c>
      <c r="H405" s="51" t="s">
        <v>21</v>
      </c>
      <c r="I405" s="52">
        <v>125</v>
      </c>
      <c r="J405" s="53">
        <v>140951</v>
      </c>
      <c r="K405" s="54">
        <f t="shared" si="8"/>
        <v>17618875</v>
      </c>
      <c r="L405" s="11"/>
      <c r="M405" s="1"/>
    </row>
    <row r="406" spans="1:13" ht="30" customHeight="1" x14ac:dyDescent="0.3">
      <c r="A406" s="1"/>
      <c r="B406" s="8"/>
      <c r="C406" s="85">
        <f t="shared" si="9"/>
        <v>9.0789999999999864</v>
      </c>
      <c r="D406" s="79"/>
      <c r="E406" s="79"/>
      <c r="F406" s="79"/>
      <c r="G406" s="50" t="s">
        <v>400</v>
      </c>
      <c r="H406" s="51" t="s">
        <v>21</v>
      </c>
      <c r="I406" s="52">
        <v>42</v>
      </c>
      <c r="J406" s="53">
        <v>188954</v>
      </c>
      <c r="K406" s="54">
        <f t="shared" si="8"/>
        <v>7936068</v>
      </c>
      <c r="L406" s="11"/>
      <c r="M406" s="1"/>
    </row>
    <row r="407" spans="1:13" ht="30" customHeight="1" x14ac:dyDescent="0.3">
      <c r="A407" s="1"/>
      <c r="B407" s="8"/>
      <c r="C407" s="85">
        <f t="shared" si="9"/>
        <v>9.0799999999999859</v>
      </c>
      <c r="D407" s="79"/>
      <c r="E407" s="79"/>
      <c r="F407" s="79"/>
      <c r="G407" s="50" t="s">
        <v>401</v>
      </c>
      <c r="H407" s="51" t="s">
        <v>25</v>
      </c>
      <c r="I407" s="52">
        <v>11</v>
      </c>
      <c r="J407" s="53">
        <v>433730</v>
      </c>
      <c r="K407" s="54">
        <f t="shared" si="8"/>
        <v>4771030</v>
      </c>
      <c r="L407" s="11"/>
      <c r="M407" s="1"/>
    </row>
    <row r="408" spans="1:13" ht="30" customHeight="1" x14ac:dyDescent="0.3">
      <c r="A408" s="1"/>
      <c r="B408" s="8"/>
      <c r="C408" s="85">
        <f t="shared" si="9"/>
        <v>9.0809999999999853</v>
      </c>
      <c r="D408" s="79"/>
      <c r="E408" s="79"/>
      <c r="F408" s="79"/>
      <c r="G408" s="50" t="s">
        <v>402</v>
      </c>
      <c r="H408" s="51" t="s">
        <v>25</v>
      </c>
      <c r="I408" s="52">
        <v>11</v>
      </c>
      <c r="J408" s="53">
        <v>365077</v>
      </c>
      <c r="K408" s="54">
        <f t="shared" si="8"/>
        <v>4015847</v>
      </c>
      <c r="L408" s="11"/>
      <c r="M408" s="1"/>
    </row>
    <row r="409" spans="1:13" ht="30" customHeight="1" x14ac:dyDescent="0.3">
      <c r="A409" s="1"/>
      <c r="B409" s="8"/>
      <c r="C409" s="85">
        <f t="shared" si="9"/>
        <v>9.0819999999999848</v>
      </c>
      <c r="D409" s="79"/>
      <c r="E409" s="79"/>
      <c r="F409" s="79"/>
      <c r="G409" s="50" t="s">
        <v>403</v>
      </c>
      <c r="H409" s="51" t="s">
        <v>25</v>
      </c>
      <c r="I409" s="52">
        <v>18</v>
      </c>
      <c r="J409" s="53">
        <v>796058</v>
      </c>
      <c r="K409" s="54">
        <f t="shared" si="8"/>
        <v>14329044</v>
      </c>
      <c r="L409" s="11"/>
      <c r="M409" s="1"/>
    </row>
    <row r="410" spans="1:13" ht="30" customHeight="1" x14ac:dyDescent="0.3">
      <c r="A410" s="1"/>
      <c r="B410" s="8"/>
      <c r="C410" s="85">
        <f t="shared" si="9"/>
        <v>9.0829999999999842</v>
      </c>
      <c r="D410" s="79"/>
      <c r="E410" s="79"/>
      <c r="F410" s="79"/>
      <c r="G410" s="50" t="s">
        <v>404</v>
      </c>
      <c r="H410" s="51" t="s">
        <v>25</v>
      </c>
      <c r="I410" s="52">
        <v>18</v>
      </c>
      <c r="J410" s="53">
        <v>420518</v>
      </c>
      <c r="K410" s="54">
        <f t="shared" si="8"/>
        <v>7569324</v>
      </c>
      <c r="L410" s="11"/>
      <c r="M410" s="1"/>
    </row>
    <row r="411" spans="1:13" ht="30" customHeight="1" x14ac:dyDescent="0.3">
      <c r="A411" s="1"/>
      <c r="B411" s="8"/>
      <c r="C411" s="85">
        <f t="shared" si="9"/>
        <v>9.0839999999999836</v>
      </c>
      <c r="D411" s="79"/>
      <c r="E411" s="79"/>
      <c r="F411" s="79"/>
      <c r="G411" s="50" t="s">
        <v>405</v>
      </c>
      <c r="H411" s="51" t="s">
        <v>25</v>
      </c>
      <c r="I411" s="52">
        <v>14</v>
      </c>
      <c r="J411" s="53">
        <v>990485</v>
      </c>
      <c r="K411" s="54">
        <f t="shared" si="8"/>
        <v>13866790</v>
      </c>
      <c r="L411" s="11"/>
      <c r="M411" s="1"/>
    </row>
    <row r="412" spans="1:13" ht="30" customHeight="1" x14ac:dyDescent="0.3">
      <c r="A412" s="1"/>
      <c r="B412" s="8"/>
      <c r="C412" s="85">
        <f t="shared" si="9"/>
        <v>9.0849999999999831</v>
      </c>
      <c r="D412" s="79"/>
      <c r="E412" s="79"/>
      <c r="F412" s="79"/>
      <c r="G412" s="50" t="s">
        <v>406</v>
      </c>
      <c r="H412" s="51" t="s">
        <v>25</v>
      </c>
      <c r="I412" s="52">
        <v>14</v>
      </c>
      <c r="J412" s="53">
        <v>666595</v>
      </c>
      <c r="K412" s="54">
        <f t="shared" si="8"/>
        <v>9332330</v>
      </c>
      <c r="L412" s="11"/>
      <c r="M412" s="1"/>
    </row>
    <row r="413" spans="1:13" ht="30" customHeight="1" x14ac:dyDescent="0.3">
      <c r="A413" s="1"/>
      <c r="B413" s="8"/>
      <c r="C413" s="85">
        <f t="shared" si="9"/>
        <v>9.0859999999999825</v>
      </c>
      <c r="D413" s="79"/>
      <c r="E413" s="79"/>
      <c r="F413" s="79"/>
      <c r="G413" s="50" t="s">
        <v>407</v>
      </c>
      <c r="H413" s="51" t="s">
        <v>21</v>
      </c>
      <c r="I413" s="52">
        <v>106</v>
      </c>
      <c r="J413" s="53">
        <v>66544</v>
      </c>
      <c r="K413" s="54">
        <f t="shared" si="8"/>
        <v>7053664</v>
      </c>
      <c r="L413" s="11"/>
      <c r="M413" s="1"/>
    </row>
    <row r="414" spans="1:13" ht="30" customHeight="1" x14ac:dyDescent="0.3">
      <c r="A414" s="1"/>
      <c r="B414" s="8"/>
      <c r="C414" s="85">
        <f t="shared" si="9"/>
        <v>9.086999999999982</v>
      </c>
      <c r="D414" s="79"/>
      <c r="E414" s="79"/>
      <c r="F414" s="79"/>
      <c r="G414" s="50" t="s">
        <v>408</v>
      </c>
      <c r="H414" s="51" t="s">
        <v>21</v>
      </c>
      <c r="I414" s="52">
        <v>200</v>
      </c>
      <c r="J414" s="53">
        <v>39853</v>
      </c>
      <c r="K414" s="54">
        <f t="shared" si="8"/>
        <v>7970600</v>
      </c>
      <c r="L414" s="11"/>
      <c r="M414" s="1"/>
    </row>
    <row r="415" spans="1:13" ht="30" customHeight="1" x14ac:dyDescent="0.3">
      <c r="A415" s="1"/>
      <c r="B415" s="8"/>
      <c r="C415" s="85">
        <f t="shared" si="9"/>
        <v>9.0879999999999814</v>
      </c>
      <c r="D415" s="79"/>
      <c r="E415" s="79"/>
      <c r="F415" s="79"/>
      <c r="G415" s="50" t="s">
        <v>409</v>
      </c>
      <c r="H415" s="51" t="s">
        <v>25</v>
      </c>
      <c r="I415" s="52">
        <v>47</v>
      </c>
      <c r="J415" s="53">
        <v>55205</v>
      </c>
      <c r="K415" s="54">
        <f t="shared" si="8"/>
        <v>2594635</v>
      </c>
      <c r="L415" s="11"/>
      <c r="M415" s="1"/>
    </row>
    <row r="416" spans="1:13" ht="30" customHeight="1" x14ac:dyDescent="0.3">
      <c r="A416" s="1"/>
      <c r="B416" s="8"/>
      <c r="C416" s="85">
        <f t="shared" si="9"/>
        <v>9.0889999999999809</v>
      </c>
      <c r="D416" s="79"/>
      <c r="E416" s="79"/>
      <c r="F416" s="79"/>
      <c r="G416" s="50" t="s">
        <v>410</v>
      </c>
      <c r="H416" s="51" t="s">
        <v>25</v>
      </c>
      <c r="I416" s="52">
        <v>62</v>
      </c>
      <c r="J416" s="53">
        <v>25113</v>
      </c>
      <c r="K416" s="54">
        <f t="shared" si="8"/>
        <v>1557006</v>
      </c>
      <c r="L416" s="11"/>
      <c r="M416" s="1"/>
    </row>
    <row r="417" spans="1:13" ht="30" customHeight="1" x14ac:dyDescent="0.3">
      <c r="A417" s="1"/>
      <c r="B417" s="8"/>
      <c r="C417" s="85">
        <f t="shared" si="9"/>
        <v>9.0899999999999803</v>
      </c>
      <c r="D417" s="79"/>
      <c r="E417" s="79"/>
      <c r="F417" s="79"/>
      <c r="G417" s="50" t="s">
        <v>411</v>
      </c>
      <c r="H417" s="51" t="s">
        <v>25</v>
      </c>
      <c r="I417" s="52">
        <v>63</v>
      </c>
      <c r="J417" s="53">
        <v>37415</v>
      </c>
      <c r="K417" s="54">
        <f t="shared" si="8"/>
        <v>2357145</v>
      </c>
      <c r="L417" s="11"/>
      <c r="M417" s="1"/>
    </row>
    <row r="418" spans="1:13" ht="30" customHeight="1" x14ac:dyDescent="0.3">
      <c r="A418" s="1"/>
      <c r="B418" s="8"/>
      <c r="C418" s="85">
        <f t="shared" si="9"/>
        <v>9.0909999999999798</v>
      </c>
      <c r="D418" s="79"/>
      <c r="E418" s="79"/>
      <c r="F418" s="79"/>
      <c r="G418" s="50" t="s">
        <v>412</v>
      </c>
      <c r="H418" s="51" t="s">
        <v>25</v>
      </c>
      <c r="I418" s="52">
        <v>391</v>
      </c>
      <c r="J418" s="53">
        <v>15461</v>
      </c>
      <c r="K418" s="54">
        <f t="shared" si="8"/>
        <v>6045251</v>
      </c>
      <c r="L418" s="11"/>
      <c r="M418" s="1"/>
    </row>
    <row r="419" spans="1:13" ht="30" customHeight="1" x14ac:dyDescent="0.3">
      <c r="A419" s="1"/>
      <c r="B419" s="8"/>
      <c r="C419" s="85">
        <f t="shared" si="9"/>
        <v>9.0919999999999792</v>
      </c>
      <c r="D419" s="79"/>
      <c r="E419" s="79"/>
      <c r="F419" s="79"/>
      <c r="G419" s="50" t="s">
        <v>413</v>
      </c>
      <c r="H419" s="51" t="s">
        <v>25</v>
      </c>
      <c r="I419" s="52">
        <v>1</v>
      </c>
      <c r="J419" s="53">
        <v>34173</v>
      </c>
      <c r="K419" s="54">
        <f t="shared" si="8"/>
        <v>34173</v>
      </c>
      <c r="L419" s="11"/>
      <c r="M419" s="1"/>
    </row>
    <row r="420" spans="1:13" ht="30" customHeight="1" x14ac:dyDescent="0.3">
      <c r="A420" s="1"/>
      <c r="B420" s="8"/>
      <c r="C420" s="85">
        <f t="shared" si="9"/>
        <v>9.0929999999999787</v>
      </c>
      <c r="D420" s="79"/>
      <c r="E420" s="79"/>
      <c r="F420" s="79"/>
      <c r="G420" s="50" t="s">
        <v>414</v>
      </c>
      <c r="H420" s="51" t="s">
        <v>25</v>
      </c>
      <c r="I420" s="52">
        <v>54</v>
      </c>
      <c r="J420" s="53">
        <v>14189</v>
      </c>
      <c r="K420" s="54">
        <f t="shared" si="8"/>
        <v>766206</v>
      </c>
      <c r="L420" s="11"/>
      <c r="M420" s="1"/>
    </row>
    <row r="421" spans="1:13" ht="30" customHeight="1" x14ac:dyDescent="0.3">
      <c r="A421" s="1"/>
      <c r="B421" s="8"/>
      <c r="C421" s="85">
        <f t="shared" si="9"/>
        <v>9.0939999999999781</v>
      </c>
      <c r="D421" s="79"/>
      <c r="E421" s="79"/>
      <c r="F421" s="79"/>
      <c r="G421" s="50" t="s">
        <v>415</v>
      </c>
      <c r="H421" s="51" t="s">
        <v>25</v>
      </c>
      <c r="I421" s="52">
        <v>29</v>
      </c>
      <c r="J421" s="53">
        <v>61672</v>
      </c>
      <c r="K421" s="54">
        <f t="shared" si="8"/>
        <v>1788488</v>
      </c>
      <c r="L421" s="11"/>
      <c r="M421" s="1"/>
    </row>
    <row r="422" spans="1:13" ht="30" customHeight="1" x14ac:dyDescent="0.3">
      <c r="A422" s="1"/>
      <c r="B422" s="8"/>
      <c r="C422" s="85">
        <f t="shared" si="9"/>
        <v>9.0949999999999775</v>
      </c>
      <c r="D422" s="79"/>
      <c r="E422" s="79"/>
      <c r="F422" s="79"/>
      <c r="G422" s="50" t="s">
        <v>416</v>
      </c>
      <c r="H422" s="51" t="s">
        <v>25</v>
      </c>
      <c r="I422" s="52">
        <v>37</v>
      </c>
      <c r="J422" s="53">
        <v>54367</v>
      </c>
      <c r="K422" s="54">
        <f t="shared" si="8"/>
        <v>2011579</v>
      </c>
      <c r="L422" s="11"/>
      <c r="M422" s="1"/>
    </row>
    <row r="423" spans="1:13" ht="30" customHeight="1" x14ac:dyDescent="0.3">
      <c r="A423" s="1"/>
      <c r="B423" s="8"/>
      <c r="C423" s="85">
        <f t="shared" si="9"/>
        <v>9.095999999999977</v>
      </c>
      <c r="D423" s="79"/>
      <c r="E423" s="79"/>
      <c r="F423" s="79"/>
      <c r="G423" s="50" t="s">
        <v>417</v>
      </c>
      <c r="H423" s="51" t="s">
        <v>25</v>
      </c>
      <c r="I423" s="52">
        <v>83</v>
      </c>
      <c r="J423" s="53">
        <v>24373</v>
      </c>
      <c r="K423" s="54">
        <f t="shared" si="8"/>
        <v>2022959</v>
      </c>
      <c r="L423" s="11"/>
      <c r="M423" s="1"/>
    </row>
    <row r="424" spans="1:13" ht="30" customHeight="1" x14ac:dyDescent="0.3">
      <c r="A424" s="1"/>
      <c r="B424" s="8"/>
      <c r="C424" s="85">
        <f t="shared" si="9"/>
        <v>9.0969999999999764</v>
      </c>
      <c r="D424" s="79"/>
      <c r="E424" s="79"/>
      <c r="F424" s="79"/>
      <c r="G424" s="50" t="s">
        <v>418</v>
      </c>
      <c r="H424" s="51" t="s">
        <v>25</v>
      </c>
      <c r="I424" s="52">
        <v>10</v>
      </c>
      <c r="J424" s="53">
        <v>21232</v>
      </c>
      <c r="K424" s="54">
        <f t="shared" si="8"/>
        <v>212320</v>
      </c>
      <c r="L424" s="11"/>
      <c r="M424" s="1"/>
    </row>
    <row r="425" spans="1:13" ht="30" customHeight="1" x14ac:dyDescent="0.3">
      <c r="A425" s="1"/>
      <c r="B425" s="8"/>
      <c r="C425" s="85">
        <f t="shared" si="9"/>
        <v>9.0979999999999759</v>
      </c>
      <c r="D425" s="79"/>
      <c r="E425" s="79"/>
      <c r="F425" s="79"/>
      <c r="G425" s="50" t="s">
        <v>419</v>
      </c>
      <c r="H425" s="51" t="s">
        <v>25</v>
      </c>
      <c r="I425" s="52">
        <v>14</v>
      </c>
      <c r="J425" s="53">
        <v>51032</v>
      </c>
      <c r="K425" s="54">
        <f t="shared" si="8"/>
        <v>714448</v>
      </c>
      <c r="L425" s="11"/>
      <c r="M425" s="1"/>
    </row>
    <row r="426" spans="1:13" ht="30" customHeight="1" x14ac:dyDescent="0.3">
      <c r="A426" s="1"/>
      <c r="B426" s="8"/>
      <c r="C426" s="85">
        <f t="shared" si="9"/>
        <v>9.0989999999999753</v>
      </c>
      <c r="D426" s="79"/>
      <c r="E426" s="79"/>
      <c r="F426" s="79"/>
      <c r="G426" s="50" t="s">
        <v>420</v>
      </c>
      <c r="H426" s="51" t="s">
        <v>25</v>
      </c>
      <c r="I426" s="52">
        <v>94</v>
      </c>
      <c r="J426" s="53">
        <v>15234</v>
      </c>
      <c r="K426" s="54">
        <f t="shared" si="8"/>
        <v>1431996</v>
      </c>
      <c r="L426" s="11"/>
      <c r="M426" s="1"/>
    </row>
    <row r="427" spans="1:13" ht="30" customHeight="1" x14ac:dyDescent="0.3">
      <c r="A427" s="1"/>
      <c r="B427" s="8"/>
      <c r="C427" s="85">
        <f t="shared" si="9"/>
        <v>9.0999999999999748</v>
      </c>
      <c r="D427" s="79"/>
      <c r="E427" s="79"/>
      <c r="F427" s="79"/>
      <c r="G427" s="50" t="s">
        <v>421</v>
      </c>
      <c r="H427" s="51" t="s">
        <v>25</v>
      </c>
      <c r="I427" s="52">
        <v>47</v>
      </c>
      <c r="J427" s="53">
        <v>29619</v>
      </c>
      <c r="K427" s="54">
        <f t="shared" si="8"/>
        <v>1392093</v>
      </c>
      <c r="L427" s="11"/>
      <c r="M427" s="1"/>
    </row>
    <row r="428" spans="1:13" ht="30" customHeight="1" x14ac:dyDescent="0.3">
      <c r="A428" s="1"/>
      <c r="B428" s="8"/>
      <c r="C428" s="85">
        <f t="shared" si="9"/>
        <v>9.1009999999999742</v>
      </c>
      <c r="D428" s="79"/>
      <c r="E428" s="79"/>
      <c r="F428" s="79"/>
      <c r="G428" s="50" t="s">
        <v>422</v>
      </c>
      <c r="H428" s="51" t="s">
        <v>21</v>
      </c>
      <c r="I428" s="52">
        <v>103</v>
      </c>
      <c r="J428" s="53">
        <v>34758</v>
      </c>
      <c r="K428" s="54">
        <f t="shared" si="8"/>
        <v>3580074</v>
      </c>
      <c r="L428" s="11"/>
      <c r="M428" s="1"/>
    </row>
    <row r="429" spans="1:13" ht="30" customHeight="1" x14ac:dyDescent="0.3">
      <c r="A429" s="1"/>
      <c r="B429" s="8"/>
      <c r="C429" s="85">
        <f t="shared" si="9"/>
        <v>9.1019999999999737</v>
      </c>
      <c r="D429" s="79"/>
      <c r="E429" s="79"/>
      <c r="F429" s="79"/>
      <c r="G429" s="50" t="s">
        <v>423</v>
      </c>
      <c r="H429" s="51" t="s">
        <v>21</v>
      </c>
      <c r="I429" s="52">
        <v>60.400000000000006</v>
      </c>
      <c r="J429" s="53">
        <v>27986</v>
      </c>
      <c r="K429" s="54">
        <f t="shared" si="8"/>
        <v>1690354</v>
      </c>
      <c r="L429" s="11"/>
      <c r="M429" s="1"/>
    </row>
    <row r="430" spans="1:13" ht="30" customHeight="1" x14ac:dyDescent="0.3">
      <c r="A430" s="1"/>
      <c r="B430" s="8"/>
      <c r="C430" s="85">
        <f t="shared" si="9"/>
        <v>9.1029999999999731</v>
      </c>
      <c r="D430" s="79"/>
      <c r="E430" s="79"/>
      <c r="F430" s="79"/>
      <c r="G430" s="50" t="s">
        <v>424</v>
      </c>
      <c r="H430" s="51" t="s">
        <v>31</v>
      </c>
      <c r="I430" s="52">
        <v>1</v>
      </c>
      <c r="J430" s="53">
        <v>1401973</v>
      </c>
      <c r="K430" s="54">
        <f t="shared" si="8"/>
        <v>1401973</v>
      </c>
      <c r="L430" s="11"/>
      <c r="M430" s="1"/>
    </row>
    <row r="431" spans="1:13" ht="30" customHeight="1" x14ac:dyDescent="0.3">
      <c r="A431" s="1"/>
      <c r="B431" s="8"/>
      <c r="C431" s="85">
        <f t="shared" si="9"/>
        <v>9.1039999999999726</v>
      </c>
      <c r="D431" s="79"/>
      <c r="E431" s="79"/>
      <c r="F431" s="79"/>
      <c r="G431" s="50" t="s">
        <v>425</v>
      </c>
      <c r="H431" s="51" t="s">
        <v>82</v>
      </c>
      <c r="I431" s="52">
        <v>83</v>
      </c>
      <c r="J431" s="53">
        <v>76573</v>
      </c>
      <c r="K431" s="54">
        <f t="shared" si="8"/>
        <v>6355559</v>
      </c>
      <c r="L431" s="11"/>
      <c r="M431" s="1"/>
    </row>
    <row r="432" spans="1:13" ht="30" customHeight="1" x14ac:dyDescent="0.3">
      <c r="A432" s="1"/>
      <c r="B432" s="8"/>
      <c r="C432" s="85">
        <f t="shared" si="9"/>
        <v>9.104999999999972</v>
      </c>
      <c r="D432" s="79"/>
      <c r="E432" s="79"/>
      <c r="F432" s="79"/>
      <c r="G432" s="50" t="s">
        <v>426</v>
      </c>
      <c r="H432" s="51" t="s">
        <v>82</v>
      </c>
      <c r="I432" s="52">
        <v>47</v>
      </c>
      <c r="J432" s="53">
        <v>149317</v>
      </c>
      <c r="K432" s="54">
        <f t="shared" si="8"/>
        <v>7017899</v>
      </c>
      <c r="L432" s="11"/>
      <c r="M432" s="1"/>
    </row>
    <row r="433" spans="1:13" ht="30" customHeight="1" x14ac:dyDescent="0.3">
      <c r="A433" s="1"/>
      <c r="B433" s="8"/>
      <c r="C433" s="85">
        <f t="shared" si="9"/>
        <v>9.1059999999999715</v>
      </c>
      <c r="D433" s="79"/>
      <c r="E433" s="79"/>
      <c r="F433" s="79"/>
      <c r="G433" s="50" t="s">
        <v>427</v>
      </c>
      <c r="H433" s="51" t="s">
        <v>21</v>
      </c>
      <c r="I433" s="52">
        <v>26</v>
      </c>
      <c r="J433" s="53">
        <v>127765</v>
      </c>
      <c r="K433" s="54">
        <f t="shared" si="8"/>
        <v>3321890</v>
      </c>
      <c r="L433" s="11"/>
      <c r="M433" s="1"/>
    </row>
    <row r="434" spans="1:13" ht="36" customHeight="1" x14ac:dyDescent="0.3">
      <c r="A434" s="1"/>
      <c r="B434" s="8"/>
      <c r="C434" s="85">
        <f t="shared" si="9"/>
        <v>9.1069999999999709</v>
      </c>
      <c r="D434" s="79"/>
      <c r="E434" s="79"/>
      <c r="F434" s="79"/>
      <c r="G434" s="50" t="s">
        <v>428</v>
      </c>
      <c r="H434" s="51" t="s">
        <v>25</v>
      </c>
      <c r="I434" s="52">
        <v>12</v>
      </c>
      <c r="J434" s="53">
        <v>106331</v>
      </c>
      <c r="K434" s="54">
        <f t="shared" si="8"/>
        <v>1275972</v>
      </c>
      <c r="L434" s="11"/>
      <c r="M434" s="1"/>
    </row>
    <row r="435" spans="1:13" ht="30" customHeight="1" x14ac:dyDescent="0.3">
      <c r="A435" s="1"/>
      <c r="B435" s="8"/>
      <c r="C435" s="85">
        <f t="shared" si="9"/>
        <v>9.1079999999999703</v>
      </c>
      <c r="D435" s="79"/>
      <c r="E435" s="79"/>
      <c r="F435" s="79"/>
      <c r="G435" s="50" t="s">
        <v>429</v>
      </c>
      <c r="H435" s="51" t="s">
        <v>25</v>
      </c>
      <c r="I435" s="52">
        <v>4</v>
      </c>
      <c r="J435" s="53">
        <v>257547</v>
      </c>
      <c r="K435" s="54">
        <f t="shared" si="8"/>
        <v>1030188</v>
      </c>
      <c r="L435" s="11"/>
      <c r="M435" s="1"/>
    </row>
    <row r="436" spans="1:13" ht="30" customHeight="1" x14ac:dyDescent="0.3">
      <c r="A436" s="1"/>
      <c r="B436" s="8"/>
      <c r="C436" s="85">
        <f t="shared" si="9"/>
        <v>9.1089999999999698</v>
      </c>
      <c r="D436" s="79"/>
      <c r="E436" s="79"/>
      <c r="F436" s="79"/>
      <c r="G436" s="50" t="s">
        <v>430</v>
      </c>
      <c r="H436" s="51" t="s">
        <v>25</v>
      </c>
      <c r="I436" s="52">
        <v>8</v>
      </c>
      <c r="J436" s="53">
        <v>22687</v>
      </c>
      <c r="K436" s="54">
        <f t="shared" si="8"/>
        <v>181496</v>
      </c>
      <c r="L436" s="11"/>
      <c r="M436" s="1"/>
    </row>
    <row r="437" spans="1:13" ht="30" customHeight="1" x14ac:dyDescent="0.3">
      <c r="A437" s="1"/>
      <c r="B437" s="8"/>
      <c r="C437" s="85">
        <f t="shared" si="9"/>
        <v>9.1099999999999692</v>
      </c>
      <c r="D437" s="79"/>
      <c r="E437" s="79"/>
      <c r="F437" s="79"/>
      <c r="G437" s="50" t="s">
        <v>431</v>
      </c>
      <c r="H437" s="51" t="s">
        <v>25</v>
      </c>
      <c r="I437" s="52">
        <v>4</v>
      </c>
      <c r="J437" s="53">
        <v>81741</v>
      </c>
      <c r="K437" s="54">
        <f t="shared" si="8"/>
        <v>326964</v>
      </c>
      <c r="L437" s="11"/>
      <c r="M437" s="1"/>
    </row>
    <row r="438" spans="1:13" ht="30" customHeight="1" x14ac:dyDescent="0.3">
      <c r="A438" s="1"/>
      <c r="B438" s="8"/>
      <c r="C438" s="85">
        <f t="shared" si="9"/>
        <v>9.1109999999999687</v>
      </c>
      <c r="D438" s="79"/>
      <c r="E438" s="79"/>
      <c r="F438" s="79"/>
      <c r="G438" s="50" t="s">
        <v>432</v>
      </c>
      <c r="H438" s="51" t="s">
        <v>25</v>
      </c>
      <c r="I438" s="52">
        <v>8</v>
      </c>
      <c r="J438" s="53">
        <v>27171</v>
      </c>
      <c r="K438" s="54">
        <f t="shared" si="8"/>
        <v>217368</v>
      </c>
      <c r="L438" s="11"/>
      <c r="M438" s="1"/>
    </row>
    <row r="439" spans="1:13" ht="30" customHeight="1" x14ac:dyDescent="0.3">
      <c r="A439" s="1"/>
      <c r="B439" s="8"/>
      <c r="C439" s="85">
        <f t="shared" si="9"/>
        <v>9.1119999999999681</v>
      </c>
      <c r="D439" s="79"/>
      <c r="E439" s="79"/>
      <c r="F439" s="79"/>
      <c r="G439" s="50" t="s">
        <v>433</v>
      </c>
      <c r="H439" s="51" t="s">
        <v>25</v>
      </c>
      <c r="I439" s="52">
        <v>4</v>
      </c>
      <c r="J439" s="53">
        <v>76619</v>
      </c>
      <c r="K439" s="54">
        <f t="shared" si="8"/>
        <v>306476</v>
      </c>
      <c r="L439" s="11"/>
      <c r="M439" s="1"/>
    </row>
    <row r="440" spans="1:13" ht="30" customHeight="1" x14ac:dyDescent="0.3">
      <c r="A440" s="1"/>
      <c r="B440" s="8"/>
      <c r="C440" s="85">
        <f t="shared" si="9"/>
        <v>9.1129999999999676</v>
      </c>
      <c r="D440" s="79"/>
      <c r="E440" s="79"/>
      <c r="F440" s="79"/>
      <c r="G440" s="50" t="s">
        <v>434</v>
      </c>
      <c r="H440" s="51" t="s">
        <v>25</v>
      </c>
      <c r="I440" s="52">
        <v>11</v>
      </c>
      <c r="J440" s="53">
        <v>67583</v>
      </c>
      <c r="K440" s="54">
        <f t="shared" si="8"/>
        <v>743413</v>
      </c>
      <c r="L440" s="11"/>
      <c r="M440" s="1"/>
    </row>
    <row r="441" spans="1:13" ht="30" customHeight="1" x14ac:dyDescent="0.3">
      <c r="A441" s="1"/>
      <c r="B441" s="8"/>
      <c r="C441" s="85">
        <f t="shared" si="9"/>
        <v>9.113999999999967</v>
      </c>
      <c r="D441" s="79"/>
      <c r="E441" s="79"/>
      <c r="F441" s="79"/>
      <c r="G441" s="50" t="s">
        <v>435</v>
      </c>
      <c r="H441" s="51" t="s">
        <v>25</v>
      </c>
      <c r="I441" s="52">
        <v>4</v>
      </c>
      <c r="J441" s="53">
        <v>38523</v>
      </c>
      <c r="K441" s="54">
        <f t="shared" si="8"/>
        <v>154092</v>
      </c>
      <c r="L441" s="11"/>
      <c r="M441" s="1"/>
    </row>
    <row r="442" spans="1:13" ht="30" customHeight="1" x14ac:dyDescent="0.3">
      <c r="A442" s="1"/>
      <c r="B442" s="8"/>
      <c r="C442" s="85">
        <f t="shared" si="9"/>
        <v>9.1149999999999665</v>
      </c>
      <c r="D442" s="79"/>
      <c r="E442" s="79"/>
      <c r="F442" s="79"/>
      <c r="G442" s="50" t="s">
        <v>436</v>
      </c>
      <c r="H442" s="51" t="s">
        <v>25</v>
      </c>
      <c r="I442" s="52">
        <v>16</v>
      </c>
      <c r="J442" s="53">
        <v>9487</v>
      </c>
      <c r="K442" s="54">
        <f t="shared" si="8"/>
        <v>151792</v>
      </c>
      <c r="L442" s="11"/>
      <c r="M442" s="1"/>
    </row>
    <row r="443" spans="1:13" ht="30" customHeight="1" x14ac:dyDescent="0.3">
      <c r="A443" s="1"/>
      <c r="B443" s="8"/>
      <c r="C443" s="85">
        <f t="shared" si="9"/>
        <v>9.1159999999999659</v>
      </c>
      <c r="D443" s="79"/>
      <c r="E443" s="79"/>
      <c r="F443" s="79"/>
      <c r="G443" s="50" t="s">
        <v>437</v>
      </c>
      <c r="H443" s="51" t="s">
        <v>25</v>
      </c>
      <c r="I443" s="52">
        <v>33</v>
      </c>
      <c r="J443" s="53">
        <v>67543</v>
      </c>
      <c r="K443" s="54">
        <f t="shared" si="8"/>
        <v>2228919</v>
      </c>
      <c r="L443" s="11"/>
      <c r="M443" s="1"/>
    </row>
    <row r="444" spans="1:13" ht="30" customHeight="1" x14ac:dyDescent="0.3">
      <c r="A444" s="1"/>
      <c r="B444" s="8"/>
      <c r="C444" s="85">
        <f t="shared" si="9"/>
        <v>9.1169999999999654</v>
      </c>
      <c r="D444" s="79"/>
      <c r="E444" s="79"/>
      <c r="F444" s="79"/>
      <c r="G444" s="50" t="s">
        <v>438</v>
      </c>
      <c r="H444" s="51" t="s">
        <v>25</v>
      </c>
      <c r="I444" s="52">
        <v>60</v>
      </c>
      <c r="J444" s="53">
        <v>39299</v>
      </c>
      <c r="K444" s="54">
        <f t="shared" si="8"/>
        <v>2357940</v>
      </c>
      <c r="L444" s="11"/>
      <c r="M444" s="1"/>
    </row>
    <row r="445" spans="1:13" ht="30" customHeight="1" x14ac:dyDescent="0.3">
      <c r="A445" s="1"/>
      <c r="B445" s="8"/>
      <c r="C445" s="85"/>
      <c r="D445" s="79"/>
      <c r="E445" s="79"/>
      <c r="F445" s="79"/>
      <c r="G445" s="84" t="s">
        <v>439</v>
      </c>
      <c r="H445" s="51"/>
      <c r="I445" s="52"/>
      <c r="J445" s="53"/>
      <c r="K445" s="54"/>
      <c r="L445" s="11"/>
      <c r="M445" s="1"/>
    </row>
    <row r="446" spans="1:13" ht="30" customHeight="1" x14ac:dyDescent="0.3">
      <c r="A446" s="1"/>
      <c r="B446" s="8"/>
      <c r="C446" s="85">
        <f>+C444+0.001</f>
        <v>9.1179999999999648</v>
      </c>
      <c r="D446" s="79"/>
      <c r="E446" s="79"/>
      <c r="F446" s="79"/>
      <c r="G446" s="50" t="s">
        <v>331</v>
      </c>
      <c r="H446" s="51" t="s">
        <v>21</v>
      </c>
      <c r="I446" s="52">
        <v>1100</v>
      </c>
      <c r="J446" s="53">
        <v>3372</v>
      </c>
      <c r="K446" s="54">
        <f t="shared" si="8"/>
        <v>3709200</v>
      </c>
      <c r="L446" s="11"/>
      <c r="M446" s="1"/>
    </row>
    <row r="447" spans="1:13" ht="30" customHeight="1" x14ac:dyDescent="0.3">
      <c r="A447" s="1"/>
      <c r="B447" s="8"/>
      <c r="C447" s="85">
        <f t="shared" si="9"/>
        <v>9.1189999999999642</v>
      </c>
      <c r="D447" s="79"/>
      <c r="E447" s="79"/>
      <c r="F447" s="79"/>
      <c r="G447" s="50" t="s">
        <v>50</v>
      </c>
      <c r="H447" s="51" t="s">
        <v>31</v>
      </c>
      <c r="I447" s="52">
        <v>600</v>
      </c>
      <c r="J447" s="53">
        <v>32793</v>
      </c>
      <c r="K447" s="54">
        <f t="shared" si="8"/>
        <v>19675800</v>
      </c>
      <c r="L447" s="11"/>
      <c r="M447" s="1"/>
    </row>
    <row r="448" spans="1:13" ht="30" customHeight="1" x14ac:dyDescent="0.3">
      <c r="A448" s="1"/>
      <c r="B448" s="8"/>
      <c r="C448" s="85">
        <f t="shared" si="9"/>
        <v>9.1199999999999637</v>
      </c>
      <c r="D448" s="79"/>
      <c r="E448" s="79"/>
      <c r="F448" s="79"/>
      <c r="G448" s="50" t="s">
        <v>332</v>
      </c>
      <c r="H448" s="51" t="s">
        <v>23</v>
      </c>
      <c r="I448" s="52">
        <v>580</v>
      </c>
      <c r="J448" s="53">
        <v>8023</v>
      </c>
      <c r="K448" s="54">
        <f t="shared" si="8"/>
        <v>4653340</v>
      </c>
      <c r="L448" s="11"/>
      <c r="M448" s="1"/>
    </row>
    <row r="449" spans="1:13" ht="30" customHeight="1" x14ac:dyDescent="0.3">
      <c r="A449" s="1"/>
      <c r="B449" s="8"/>
      <c r="C449" s="85">
        <f t="shared" si="9"/>
        <v>9.1209999999999631</v>
      </c>
      <c r="D449" s="79"/>
      <c r="E449" s="79"/>
      <c r="F449" s="79"/>
      <c r="G449" s="50" t="s">
        <v>333</v>
      </c>
      <c r="H449" s="51" t="s">
        <v>31</v>
      </c>
      <c r="I449" s="52">
        <v>500</v>
      </c>
      <c r="J449" s="53">
        <v>50951</v>
      </c>
      <c r="K449" s="54">
        <f t="shared" si="8"/>
        <v>25475500</v>
      </c>
      <c r="L449" s="11"/>
      <c r="M449" s="1"/>
    </row>
    <row r="450" spans="1:13" ht="24" customHeight="1" x14ac:dyDescent="0.3">
      <c r="A450" s="1"/>
      <c r="B450" s="8"/>
      <c r="C450" s="85">
        <f t="shared" si="9"/>
        <v>9.1219999999999626</v>
      </c>
      <c r="D450" s="79"/>
      <c r="E450" s="79"/>
      <c r="F450" s="79"/>
      <c r="G450" s="50" t="s">
        <v>382</v>
      </c>
      <c r="H450" s="51" t="s">
        <v>31</v>
      </c>
      <c r="I450" s="52">
        <v>90</v>
      </c>
      <c r="J450" s="53">
        <v>100265</v>
      </c>
      <c r="K450" s="54">
        <f t="shared" si="8"/>
        <v>9023850</v>
      </c>
      <c r="L450" s="11"/>
      <c r="M450" s="1"/>
    </row>
    <row r="451" spans="1:13" ht="30" customHeight="1" x14ac:dyDescent="0.3">
      <c r="A451" s="1"/>
      <c r="B451" s="8"/>
      <c r="C451" s="85">
        <f t="shared" si="9"/>
        <v>9.122999999999962</v>
      </c>
      <c r="D451" s="79"/>
      <c r="E451" s="79"/>
      <c r="F451" s="79"/>
      <c r="G451" s="50" t="s">
        <v>440</v>
      </c>
      <c r="H451" s="51" t="s">
        <v>25</v>
      </c>
      <c r="I451" s="52">
        <v>320</v>
      </c>
      <c r="J451" s="53">
        <v>184728</v>
      </c>
      <c r="K451" s="54">
        <f t="shared" si="8"/>
        <v>59112960</v>
      </c>
      <c r="L451" s="11"/>
      <c r="M451" s="1"/>
    </row>
    <row r="452" spans="1:13" ht="30" customHeight="1" x14ac:dyDescent="0.3">
      <c r="A452" s="1"/>
      <c r="B452" s="8"/>
      <c r="C452" s="85">
        <f t="shared" si="9"/>
        <v>9.1239999999999615</v>
      </c>
      <c r="D452" s="79"/>
      <c r="E452" s="79"/>
      <c r="F452" s="79"/>
      <c r="G452" s="50" t="s">
        <v>441</v>
      </c>
      <c r="H452" s="51" t="s">
        <v>21</v>
      </c>
      <c r="I452" s="52">
        <v>160</v>
      </c>
      <c r="J452" s="53">
        <v>176301</v>
      </c>
      <c r="K452" s="54">
        <f t="shared" si="8"/>
        <v>28208160</v>
      </c>
      <c r="L452" s="11"/>
      <c r="M452" s="1"/>
    </row>
    <row r="453" spans="1:13" ht="30" customHeight="1" x14ac:dyDescent="0.3">
      <c r="A453" s="1"/>
      <c r="B453" s="8"/>
      <c r="C453" s="85">
        <f t="shared" si="9"/>
        <v>9.1249999999999609</v>
      </c>
      <c r="D453" s="79"/>
      <c r="E453" s="79"/>
      <c r="F453" s="79"/>
      <c r="G453" s="50" t="s">
        <v>442</v>
      </c>
      <c r="H453" s="51" t="s">
        <v>25</v>
      </c>
      <c r="I453" s="52">
        <v>400</v>
      </c>
      <c r="J453" s="53">
        <v>148197</v>
      </c>
      <c r="K453" s="54">
        <f t="shared" si="8"/>
        <v>59278800</v>
      </c>
      <c r="L453" s="11"/>
      <c r="M453" s="1"/>
    </row>
    <row r="454" spans="1:13" ht="30" customHeight="1" x14ac:dyDescent="0.3">
      <c r="A454" s="1"/>
      <c r="B454" s="8"/>
      <c r="C454" s="85">
        <f t="shared" si="9"/>
        <v>9.1259999999999604</v>
      </c>
      <c r="D454" s="79"/>
      <c r="E454" s="79"/>
      <c r="F454" s="79"/>
      <c r="G454" s="50" t="s">
        <v>443</v>
      </c>
      <c r="H454" s="51" t="s">
        <v>25</v>
      </c>
      <c r="I454" s="52">
        <v>400</v>
      </c>
      <c r="J454" s="53">
        <v>74387</v>
      </c>
      <c r="K454" s="54">
        <f t="shared" si="8"/>
        <v>29754800</v>
      </c>
      <c r="L454" s="11"/>
      <c r="M454" s="1"/>
    </row>
    <row r="455" spans="1:13" ht="30" customHeight="1" x14ac:dyDescent="0.3">
      <c r="A455" s="1"/>
      <c r="B455" s="8"/>
      <c r="C455" s="85">
        <f t="shared" si="9"/>
        <v>9.1269999999999598</v>
      </c>
      <c r="D455" s="79"/>
      <c r="E455" s="79"/>
      <c r="F455" s="79"/>
      <c r="G455" s="50" t="s">
        <v>444</v>
      </c>
      <c r="H455" s="51" t="s">
        <v>25</v>
      </c>
      <c r="I455" s="52">
        <v>35</v>
      </c>
      <c r="J455" s="53">
        <v>54582</v>
      </c>
      <c r="K455" s="54">
        <f t="shared" ref="K455:K518" si="10">IFERROR(ROUND(J455*I455,0),"")</f>
        <v>1910370</v>
      </c>
      <c r="L455" s="11"/>
      <c r="M455" s="1"/>
    </row>
    <row r="456" spans="1:13" ht="30" customHeight="1" x14ac:dyDescent="0.3">
      <c r="A456" s="1"/>
      <c r="B456" s="8"/>
      <c r="C456" s="85">
        <f t="shared" si="9"/>
        <v>9.1279999999999593</v>
      </c>
      <c r="D456" s="79"/>
      <c r="E456" s="79"/>
      <c r="F456" s="79"/>
      <c r="G456" s="50" t="s">
        <v>435</v>
      </c>
      <c r="H456" s="51" t="s">
        <v>25</v>
      </c>
      <c r="I456" s="52">
        <v>70</v>
      </c>
      <c r="J456" s="53">
        <v>38523</v>
      </c>
      <c r="K456" s="54">
        <f t="shared" si="10"/>
        <v>2696610</v>
      </c>
      <c r="L456" s="11"/>
      <c r="M456" s="1"/>
    </row>
    <row r="457" spans="1:13" ht="30" customHeight="1" x14ac:dyDescent="0.3">
      <c r="A457" s="1"/>
      <c r="B457" s="8"/>
      <c r="C457" s="85">
        <f t="shared" si="9"/>
        <v>9.1289999999999587</v>
      </c>
      <c r="D457" s="79"/>
      <c r="E457" s="79"/>
      <c r="F457" s="79"/>
      <c r="G457" s="50" t="s">
        <v>407</v>
      </c>
      <c r="H457" s="51" t="s">
        <v>21</v>
      </c>
      <c r="I457" s="52">
        <v>250</v>
      </c>
      <c r="J457" s="53">
        <v>66544</v>
      </c>
      <c r="K457" s="54">
        <f t="shared" si="10"/>
        <v>16636000</v>
      </c>
      <c r="L457" s="11"/>
      <c r="M457" s="1"/>
    </row>
    <row r="458" spans="1:13" ht="30" customHeight="1" x14ac:dyDescent="0.3">
      <c r="A458" s="1"/>
      <c r="B458" s="8"/>
      <c r="C458" s="85">
        <f t="shared" si="9"/>
        <v>9.1299999999999581</v>
      </c>
      <c r="D458" s="79"/>
      <c r="E458" s="79"/>
      <c r="F458" s="79"/>
      <c r="G458" s="50" t="s">
        <v>411</v>
      </c>
      <c r="H458" s="51" t="s">
        <v>25</v>
      </c>
      <c r="I458" s="52">
        <v>175</v>
      </c>
      <c r="J458" s="53">
        <v>37415</v>
      </c>
      <c r="K458" s="54">
        <f t="shared" si="10"/>
        <v>6547625</v>
      </c>
      <c r="L458" s="11"/>
      <c r="M458" s="1"/>
    </row>
    <row r="459" spans="1:13" ht="30" customHeight="1" x14ac:dyDescent="0.3">
      <c r="A459" s="1"/>
      <c r="B459" s="8"/>
      <c r="C459" s="85">
        <f t="shared" si="9"/>
        <v>9.1309999999999576</v>
      </c>
      <c r="D459" s="79"/>
      <c r="E459" s="79"/>
      <c r="F459" s="79"/>
      <c r="G459" s="50" t="s">
        <v>403</v>
      </c>
      <c r="H459" s="51" t="s">
        <v>25</v>
      </c>
      <c r="I459" s="52">
        <v>41</v>
      </c>
      <c r="J459" s="53">
        <v>796058</v>
      </c>
      <c r="K459" s="54">
        <f t="shared" si="10"/>
        <v>32638378</v>
      </c>
      <c r="L459" s="11"/>
      <c r="M459" s="1"/>
    </row>
    <row r="460" spans="1:13" ht="30" customHeight="1" x14ac:dyDescent="0.3">
      <c r="A460" s="1"/>
      <c r="B460" s="8"/>
      <c r="C460" s="85">
        <f t="shared" si="9"/>
        <v>9.131999999999957</v>
      </c>
      <c r="D460" s="79"/>
      <c r="E460" s="79"/>
      <c r="F460" s="79"/>
      <c r="G460" s="50" t="s">
        <v>404</v>
      </c>
      <c r="H460" s="51" t="s">
        <v>25</v>
      </c>
      <c r="I460" s="52">
        <v>51</v>
      </c>
      <c r="J460" s="53">
        <v>420518</v>
      </c>
      <c r="K460" s="54">
        <f t="shared" si="10"/>
        <v>21446418</v>
      </c>
      <c r="L460" s="11"/>
      <c r="M460" s="1"/>
    </row>
    <row r="461" spans="1:13" ht="30" customHeight="1" x14ac:dyDescent="0.3">
      <c r="A461" s="1"/>
      <c r="B461" s="8"/>
      <c r="C461" s="85">
        <f t="shared" si="9"/>
        <v>9.1329999999999565</v>
      </c>
      <c r="D461" s="79"/>
      <c r="E461" s="79"/>
      <c r="F461" s="79"/>
      <c r="G461" s="50" t="s">
        <v>399</v>
      </c>
      <c r="H461" s="51" t="s">
        <v>21</v>
      </c>
      <c r="I461" s="52">
        <v>80</v>
      </c>
      <c r="J461" s="53">
        <v>140951</v>
      </c>
      <c r="K461" s="54">
        <f t="shared" si="10"/>
        <v>11276080</v>
      </c>
      <c r="L461" s="11"/>
      <c r="M461" s="1"/>
    </row>
    <row r="462" spans="1:13" ht="30" customHeight="1" x14ac:dyDescent="0.3">
      <c r="A462" s="1"/>
      <c r="B462" s="8"/>
      <c r="C462" s="85">
        <f t="shared" si="9"/>
        <v>9.1339999999999559</v>
      </c>
      <c r="D462" s="79"/>
      <c r="E462" s="79"/>
      <c r="F462" s="79"/>
      <c r="G462" s="50" t="s">
        <v>400</v>
      </c>
      <c r="H462" s="51" t="s">
        <v>21</v>
      </c>
      <c r="I462" s="52">
        <v>40</v>
      </c>
      <c r="J462" s="53">
        <v>188954</v>
      </c>
      <c r="K462" s="54">
        <f t="shared" si="10"/>
        <v>7558160</v>
      </c>
      <c r="L462" s="11"/>
      <c r="M462" s="1"/>
    </row>
    <row r="463" spans="1:13" ht="30" customHeight="1" x14ac:dyDescent="0.3">
      <c r="A463" s="1"/>
      <c r="B463" s="8"/>
      <c r="C463" s="85">
        <f t="shared" si="9"/>
        <v>9.1349999999999554</v>
      </c>
      <c r="D463" s="79"/>
      <c r="E463" s="79"/>
      <c r="F463" s="79"/>
      <c r="G463" s="50" t="s">
        <v>421</v>
      </c>
      <c r="H463" s="51" t="s">
        <v>25</v>
      </c>
      <c r="I463" s="52">
        <v>35</v>
      </c>
      <c r="J463" s="53">
        <v>29619</v>
      </c>
      <c r="K463" s="54">
        <f t="shared" si="10"/>
        <v>1036665</v>
      </c>
      <c r="L463" s="11"/>
      <c r="M463" s="1"/>
    </row>
    <row r="464" spans="1:13" ht="30" customHeight="1" x14ac:dyDescent="0.3">
      <c r="A464" s="1"/>
      <c r="B464" s="8"/>
      <c r="C464" s="85">
        <f t="shared" ref="C464:C527" si="11">+C463+0.001</f>
        <v>9.1359999999999548</v>
      </c>
      <c r="D464" s="79"/>
      <c r="E464" s="79"/>
      <c r="F464" s="79"/>
      <c r="G464" s="50" t="s">
        <v>445</v>
      </c>
      <c r="H464" s="51" t="s">
        <v>21</v>
      </c>
      <c r="I464" s="52">
        <v>105</v>
      </c>
      <c r="J464" s="53">
        <v>24375</v>
      </c>
      <c r="K464" s="54">
        <f t="shared" si="10"/>
        <v>2559375</v>
      </c>
      <c r="L464" s="11"/>
      <c r="M464" s="1"/>
    </row>
    <row r="465" spans="1:13" ht="30" customHeight="1" x14ac:dyDescent="0.3">
      <c r="A465" s="1"/>
      <c r="B465" s="8"/>
      <c r="C465" s="85">
        <f t="shared" si="11"/>
        <v>9.1369999999999543</v>
      </c>
      <c r="D465" s="79"/>
      <c r="E465" s="79"/>
      <c r="F465" s="79"/>
      <c r="G465" s="50" t="s">
        <v>446</v>
      </c>
      <c r="H465" s="51" t="s">
        <v>54</v>
      </c>
      <c r="I465" s="52">
        <v>40</v>
      </c>
      <c r="J465" s="53">
        <v>424797</v>
      </c>
      <c r="K465" s="54">
        <f t="shared" si="10"/>
        <v>16991880</v>
      </c>
      <c r="L465" s="11"/>
      <c r="M465" s="1"/>
    </row>
    <row r="466" spans="1:13" ht="30" customHeight="1" x14ac:dyDescent="0.3">
      <c r="A466" s="1"/>
      <c r="B466" s="8"/>
      <c r="C466" s="85">
        <f t="shared" si="11"/>
        <v>9.1379999999999537</v>
      </c>
      <c r="D466" s="79"/>
      <c r="E466" s="79"/>
      <c r="F466" s="79"/>
      <c r="G466" s="50" t="s">
        <v>447</v>
      </c>
      <c r="H466" s="51" t="s">
        <v>21</v>
      </c>
      <c r="I466" s="52">
        <v>40</v>
      </c>
      <c r="J466" s="53">
        <v>454147</v>
      </c>
      <c r="K466" s="54">
        <f t="shared" si="10"/>
        <v>18165880</v>
      </c>
      <c r="L466" s="11"/>
      <c r="M466" s="1"/>
    </row>
    <row r="467" spans="1:13" ht="30" customHeight="1" x14ac:dyDescent="0.3">
      <c r="A467" s="1"/>
      <c r="B467" s="8"/>
      <c r="C467" s="85">
        <f t="shared" si="11"/>
        <v>9.1389999999999532</v>
      </c>
      <c r="D467" s="79"/>
      <c r="E467" s="79"/>
      <c r="F467" s="79"/>
      <c r="G467" s="50" t="s">
        <v>448</v>
      </c>
      <c r="H467" s="51" t="s">
        <v>25</v>
      </c>
      <c r="I467" s="52">
        <v>6</v>
      </c>
      <c r="J467" s="53">
        <v>118000</v>
      </c>
      <c r="K467" s="54">
        <f t="shared" si="10"/>
        <v>708000</v>
      </c>
      <c r="L467" s="11"/>
      <c r="M467" s="1"/>
    </row>
    <row r="468" spans="1:13" ht="30" customHeight="1" x14ac:dyDescent="0.3">
      <c r="A468" s="1"/>
      <c r="B468" s="8"/>
      <c r="C468" s="85">
        <f t="shared" si="11"/>
        <v>9.1399999999999526</v>
      </c>
      <c r="D468" s="79"/>
      <c r="E468" s="79"/>
      <c r="F468" s="79"/>
      <c r="G468" s="50" t="s">
        <v>398</v>
      </c>
      <c r="H468" s="51" t="s">
        <v>21</v>
      </c>
      <c r="I468" s="52">
        <v>60</v>
      </c>
      <c r="J468" s="53">
        <v>105877</v>
      </c>
      <c r="K468" s="54">
        <f t="shared" si="10"/>
        <v>6352620</v>
      </c>
      <c r="L468" s="11"/>
      <c r="M468" s="1"/>
    </row>
    <row r="469" spans="1:13" ht="30" customHeight="1" x14ac:dyDescent="0.3">
      <c r="A469" s="1"/>
      <c r="B469" s="8"/>
      <c r="C469" s="85">
        <f t="shared" si="11"/>
        <v>9.1409999999999521</v>
      </c>
      <c r="D469" s="79"/>
      <c r="E469" s="79"/>
      <c r="F469" s="79"/>
      <c r="G469" s="50" t="s">
        <v>415</v>
      </c>
      <c r="H469" s="51" t="s">
        <v>25</v>
      </c>
      <c r="I469" s="52">
        <v>2</v>
      </c>
      <c r="J469" s="53">
        <v>61672</v>
      </c>
      <c r="K469" s="54">
        <f t="shared" si="10"/>
        <v>123344</v>
      </c>
      <c r="L469" s="11"/>
      <c r="M469" s="1"/>
    </row>
    <row r="470" spans="1:13" ht="30" customHeight="1" x14ac:dyDescent="0.3">
      <c r="A470" s="1"/>
      <c r="B470" s="8"/>
      <c r="C470" s="85">
        <f t="shared" si="11"/>
        <v>9.1419999999999515</v>
      </c>
      <c r="D470" s="79"/>
      <c r="E470" s="79"/>
      <c r="F470" s="79"/>
      <c r="G470" s="50" t="s">
        <v>449</v>
      </c>
      <c r="H470" s="51" t="s">
        <v>25</v>
      </c>
      <c r="I470" s="52">
        <v>1</v>
      </c>
      <c r="J470" s="53">
        <v>3024750</v>
      </c>
      <c r="K470" s="54">
        <f t="shared" si="10"/>
        <v>3024750</v>
      </c>
      <c r="L470" s="11"/>
      <c r="M470" s="1"/>
    </row>
    <row r="471" spans="1:13" ht="30" customHeight="1" x14ac:dyDescent="0.3">
      <c r="A471" s="1"/>
      <c r="B471" s="8"/>
      <c r="C471" s="85">
        <f t="shared" si="11"/>
        <v>9.1429999999999509</v>
      </c>
      <c r="D471" s="79"/>
      <c r="E471" s="79"/>
      <c r="F471" s="79"/>
      <c r="G471" s="50" t="s">
        <v>450</v>
      </c>
      <c r="H471" s="51" t="s">
        <v>25</v>
      </c>
      <c r="I471" s="52">
        <v>1</v>
      </c>
      <c r="J471" s="53">
        <v>463912</v>
      </c>
      <c r="K471" s="54">
        <f t="shared" si="10"/>
        <v>463912</v>
      </c>
      <c r="L471" s="11"/>
      <c r="M471" s="1"/>
    </row>
    <row r="472" spans="1:13" ht="30" customHeight="1" x14ac:dyDescent="0.3">
      <c r="A472" s="1"/>
      <c r="B472" s="8"/>
      <c r="C472" s="85">
        <f t="shared" si="11"/>
        <v>9.1439999999999504</v>
      </c>
      <c r="D472" s="79"/>
      <c r="E472" s="79"/>
      <c r="F472" s="79"/>
      <c r="G472" s="50" t="s">
        <v>451</v>
      </c>
      <c r="H472" s="51" t="s">
        <v>25</v>
      </c>
      <c r="I472" s="52">
        <v>23</v>
      </c>
      <c r="J472" s="53">
        <v>367476</v>
      </c>
      <c r="K472" s="54">
        <f t="shared" si="10"/>
        <v>8451948</v>
      </c>
      <c r="L472" s="11"/>
      <c r="M472" s="1"/>
    </row>
    <row r="473" spans="1:13" ht="30" customHeight="1" x14ac:dyDescent="0.3">
      <c r="A473" s="1"/>
      <c r="B473" s="8"/>
      <c r="C473" s="85">
        <f t="shared" si="11"/>
        <v>9.1449999999999498</v>
      </c>
      <c r="D473" s="79"/>
      <c r="E473" s="79"/>
      <c r="F473" s="79"/>
      <c r="G473" s="50" t="s">
        <v>452</v>
      </c>
      <c r="H473" s="51" t="s">
        <v>31</v>
      </c>
      <c r="I473" s="52">
        <v>4</v>
      </c>
      <c r="J473" s="53">
        <v>1644928</v>
      </c>
      <c r="K473" s="54">
        <f t="shared" si="10"/>
        <v>6579712</v>
      </c>
      <c r="L473" s="11"/>
      <c r="M473" s="1"/>
    </row>
    <row r="474" spans="1:13" ht="30" customHeight="1" x14ac:dyDescent="0.3">
      <c r="A474" s="1"/>
      <c r="B474" s="8"/>
      <c r="C474" s="85">
        <f t="shared" si="11"/>
        <v>9.1459999999999493</v>
      </c>
      <c r="D474" s="79"/>
      <c r="E474" s="79"/>
      <c r="F474" s="79"/>
      <c r="G474" s="50" t="s">
        <v>453</v>
      </c>
      <c r="H474" s="51" t="s">
        <v>31</v>
      </c>
      <c r="I474" s="52">
        <v>4</v>
      </c>
      <c r="J474" s="53">
        <v>708370</v>
      </c>
      <c r="K474" s="54">
        <f t="shared" si="10"/>
        <v>2833480</v>
      </c>
      <c r="L474" s="11"/>
      <c r="M474" s="1"/>
    </row>
    <row r="475" spans="1:13" ht="30" customHeight="1" x14ac:dyDescent="0.3">
      <c r="A475" s="1"/>
      <c r="B475" s="8"/>
      <c r="C475" s="85">
        <f t="shared" si="11"/>
        <v>9.1469999999999487</v>
      </c>
      <c r="D475" s="79"/>
      <c r="E475" s="79"/>
      <c r="F475" s="79"/>
      <c r="G475" s="50" t="s">
        <v>454</v>
      </c>
      <c r="H475" s="51" t="s">
        <v>23</v>
      </c>
      <c r="I475" s="52">
        <v>4</v>
      </c>
      <c r="J475" s="53">
        <v>43197</v>
      </c>
      <c r="K475" s="54">
        <f t="shared" si="10"/>
        <v>172788</v>
      </c>
      <c r="L475" s="11"/>
      <c r="M475" s="1"/>
    </row>
    <row r="476" spans="1:13" ht="30" customHeight="1" x14ac:dyDescent="0.3">
      <c r="A476" s="1"/>
      <c r="B476" s="8"/>
      <c r="C476" s="85">
        <f t="shared" si="11"/>
        <v>9.1479999999999482</v>
      </c>
      <c r="D476" s="79"/>
      <c r="E476" s="79"/>
      <c r="F476" s="79"/>
      <c r="G476" s="50" t="s">
        <v>455</v>
      </c>
      <c r="H476" s="51" t="s">
        <v>21</v>
      </c>
      <c r="I476" s="52">
        <v>40</v>
      </c>
      <c r="J476" s="53">
        <v>729402</v>
      </c>
      <c r="K476" s="54">
        <f t="shared" si="10"/>
        <v>29176080</v>
      </c>
      <c r="L476" s="11"/>
      <c r="M476" s="1"/>
    </row>
    <row r="477" spans="1:13" ht="30" customHeight="1" x14ac:dyDescent="0.3">
      <c r="A477" s="1"/>
      <c r="B477" s="8"/>
      <c r="C477" s="85">
        <f t="shared" si="11"/>
        <v>9.1489999999999476</v>
      </c>
      <c r="D477" s="79"/>
      <c r="E477" s="79"/>
      <c r="F477" s="79"/>
      <c r="G477" s="50" t="s">
        <v>456</v>
      </c>
      <c r="H477" s="51" t="s">
        <v>23</v>
      </c>
      <c r="I477" s="52">
        <v>520</v>
      </c>
      <c r="J477" s="53">
        <v>17161</v>
      </c>
      <c r="K477" s="54">
        <f t="shared" si="10"/>
        <v>8923720</v>
      </c>
      <c r="L477" s="11"/>
      <c r="M477" s="1"/>
    </row>
    <row r="478" spans="1:13" ht="30" customHeight="1" x14ac:dyDescent="0.3">
      <c r="A478" s="1"/>
      <c r="B478" s="8"/>
      <c r="C478" s="85">
        <f t="shared" si="11"/>
        <v>9.1499999999999471</v>
      </c>
      <c r="D478" s="79"/>
      <c r="E478" s="79"/>
      <c r="F478" s="79"/>
      <c r="G478" s="50" t="s">
        <v>457</v>
      </c>
      <c r="H478" s="51" t="s">
        <v>31</v>
      </c>
      <c r="I478" s="52">
        <v>14</v>
      </c>
      <c r="J478" s="53">
        <v>162714</v>
      </c>
      <c r="K478" s="54">
        <f t="shared" si="10"/>
        <v>2277996</v>
      </c>
      <c r="L478" s="11"/>
      <c r="M478" s="1"/>
    </row>
    <row r="479" spans="1:13" ht="30" customHeight="1" x14ac:dyDescent="0.3">
      <c r="A479" s="1"/>
      <c r="B479" s="8"/>
      <c r="C479" s="85">
        <f t="shared" si="11"/>
        <v>9.1509999999999465</v>
      </c>
      <c r="D479" s="79"/>
      <c r="E479" s="79"/>
      <c r="F479" s="79"/>
      <c r="G479" s="50" t="s">
        <v>458</v>
      </c>
      <c r="H479" s="51" t="s">
        <v>23</v>
      </c>
      <c r="I479" s="52">
        <v>320</v>
      </c>
      <c r="J479" s="53">
        <v>20170</v>
      </c>
      <c r="K479" s="54">
        <f t="shared" si="10"/>
        <v>6454400</v>
      </c>
      <c r="L479" s="11"/>
      <c r="M479" s="1"/>
    </row>
    <row r="480" spans="1:13" ht="46.5" customHeight="1" x14ac:dyDescent="0.3">
      <c r="A480" s="1"/>
      <c r="B480" s="8"/>
      <c r="C480" s="85">
        <f t="shared" si="11"/>
        <v>9.151999999999946</v>
      </c>
      <c r="D480" s="79"/>
      <c r="E480" s="79"/>
      <c r="F480" s="79"/>
      <c r="G480" s="50" t="s">
        <v>459</v>
      </c>
      <c r="H480" s="51" t="s">
        <v>23</v>
      </c>
      <c r="I480" s="52">
        <v>320</v>
      </c>
      <c r="J480" s="53">
        <v>14249</v>
      </c>
      <c r="K480" s="54">
        <f t="shared" si="10"/>
        <v>4559680</v>
      </c>
      <c r="L480" s="11"/>
      <c r="M480" s="1"/>
    </row>
    <row r="481" spans="1:13" ht="48" customHeight="1" x14ac:dyDescent="0.3">
      <c r="A481" s="1"/>
      <c r="B481" s="8"/>
      <c r="C481" s="85">
        <f t="shared" si="11"/>
        <v>9.1529999999999454</v>
      </c>
      <c r="D481" s="79"/>
      <c r="E481" s="79"/>
      <c r="F481" s="79"/>
      <c r="G481" s="50" t="s">
        <v>460</v>
      </c>
      <c r="H481" s="51" t="s">
        <v>23</v>
      </c>
      <c r="I481" s="52">
        <v>220</v>
      </c>
      <c r="J481" s="53">
        <v>43238</v>
      </c>
      <c r="K481" s="54">
        <f t="shared" si="10"/>
        <v>9512360</v>
      </c>
      <c r="L481" s="11"/>
      <c r="M481" s="1"/>
    </row>
    <row r="482" spans="1:13" ht="30" customHeight="1" x14ac:dyDescent="0.3">
      <c r="A482" s="1"/>
      <c r="B482" s="8"/>
      <c r="C482" s="85">
        <f t="shared" si="11"/>
        <v>9.1539999999999448</v>
      </c>
      <c r="D482" s="79"/>
      <c r="E482" s="79"/>
      <c r="F482" s="79"/>
      <c r="G482" s="50" t="s">
        <v>461</v>
      </c>
      <c r="H482" s="51" t="s">
        <v>31</v>
      </c>
      <c r="I482" s="52">
        <v>40</v>
      </c>
      <c r="J482" s="53">
        <v>489886</v>
      </c>
      <c r="K482" s="54">
        <f t="shared" si="10"/>
        <v>19595440</v>
      </c>
      <c r="L482" s="11"/>
      <c r="M482" s="1"/>
    </row>
    <row r="483" spans="1:13" ht="30" customHeight="1" x14ac:dyDescent="0.3">
      <c r="A483" s="1"/>
      <c r="B483" s="8"/>
      <c r="C483" s="85">
        <f t="shared" si="11"/>
        <v>9.1549999999999443</v>
      </c>
      <c r="D483" s="79"/>
      <c r="E483" s="79"/>
      <c r="F483" s="79"/>
      <c r="G483" s="50" t="s">
        <v>462</v>
      </c>
      <c r="H483" s="51" t="s">
        <v>25</v>
      </c>
      <c r="I483" s="52">
        <v>8</v>
      </c>
      <c r="J483" s="53">
        <v>2753203</v>
      </c>
      <c r="K483" s="54">
        <f t="shared" si="10"/>
        <v>22025624</v>
      </c>
      <c r="L483" s="11"/>
      <c r="M483" s="1"/>
    </row>
    <row r="484" spans="1:13" ht="30" customHeight="1" x14ac:dyDescent="0.3">
      <c r="A484" s="1"/>
      <c r="B484" s="8"/>
      <c r="C484" s="85">
        <f t="shared" si="11"/>
        <v>9.1559999999999437</v>
      </c>
      <c r="D484" s="79"/>
      <c r="E484" s="79"/>
      <c r="F484" s="79"/>
      <c r="G484" s="50" t="s">
        <v>463</v>
      </c>
      <c r="H484" s="51" t="s">
        <v>31</v>
      </c>
      <c r="I484" s="52">
        <v>40</v>
      </c>
      <c r="J484" s="53">
        <v>912354</v>
      </c>
      <c r="K484" s="54">
        <f t="shared" si="10"/>
        <v>36494160</v>
      </c>
      <c r="L484" s="11"/>
      <c r="M484" s="1"/>
    </row>
    <row r="485" spans="1:13" ht="30" customHeight="1" x14ac:dyDescent="0.3">
      <c r="A485" s="1"/>
      <c r="B485" s="8"/>
      <c r="C485" s="85">
        <f t="shared" si="11"/>
        <v>9.1569999999999432</v>
      </c>
      <c r="D485" s="79"/>
      <c r="E485" s="79"/>
      <c r="F485" s="79"/>
      <c r="G485" s="50" t="s">
        <v>65</v>
      </c>
      <c r="H485" s="51" t="s">
        <v>66</v>
      </c>
      <c r="I485" s="52">
        <v>4000</v>
      </c>
      <c r="J485" s="53">
        <v>8465</v>
      </c>
      <c r="K485" s="54">
        <f t="shared" si="10"/>
        <v>33860000</v>
      </c>
      <c r="L485" s="11"/>
      <c r="M485" s="1"/>
    </row>
    <row r="486" spans="1:13" ht="40.5" customHeight="1" x14ac:dyDescent="0.3">
      <c r="A486" s="1"/>
      <c r="B486" s="8"/>
      <c r="C486" s="85">
        <f t="shared" si="11"/>
        <v>9.1579999999999426</v>
      </c>
      <c r="D486" s="79"/>
      <c r="E486" s="79"/>
      <c r="F486" s="79"/>
      <c r="G486" s="50" t="s">
        <v>464</v>
      </c>
      <c r="H486" s="51" t="s">
        <v>25</v>
      </c>
      <c r="I486" s="52">
        <v>2</v>
      </c>
      <c r="J486" s="53">
        <v>8708434</v>
      </c>
      <c r="K486" s="54">
        <f t="shared" si="10"/>
        <v>17416868</v>
      </c>
      <c r="L486" s="11"/>
      <c r="M486" s="1"/>
    </row>
    <row r="487" spans="1:13" ht="30" customHeight="1" x14ac:dyDescent="0.3">
      <c r="A487" s="1"/>
      <c r="B487" s="8"/>
      <c r="C487" s="85">
        <f t="shared" si="11"/>
        <v>9.1589999999999421</v>
      </c>
      <c r="D487" s="79"/>
      <c r="E487" s="79"/>
      <c r="F487" s="79"/>
      <c r="G487" s="50" t="s">
        <v>465</v>
      </c>
      <c r="H487" s="51" t="s">
        <v>25</v>
      </c>
      <c r="I487" s="52">
        <v>9</v>
      </c>
      <c r="J487" s="53">
        <v>237126</v>
      </c>
      <c r="K487" s="54">
        <f t="shared" si="10"/>
        <v>2134134</v>
      </c>
      <c r="L487" s="11"/>
      <c r="M487" s="1"/>
    </row>
    <row r="488" spans="1:13" ht="30" customHeight="1" x14ac:dyDescent="0.3">
      <c r="A488" s="1"/>
      <c r="B488" s="8"/>
      <c r="C488" s="85"/>
      <c r="D488" s="79"/>
      <c r="E488" s="79"/>
      <c r="F488" s="79"/>
      <c r="G488" s="84" t="s">
        <v>466</v>
      </c>
      <c r="H488" s="51" t="s">
        <v>251</v>
      </c>
      <c r="I488" s="52"/>
      <c r="J488" s="53"/>
      <c r="K488" s="54"/>
      <c r="L488" s="11"/>
      <c r="M488" s="1"/>
    </row>
    <row r="489" spans="1:13" ht="30" customHeight="1" x14ac:dyDescent="0.3">
      <c r="A489" s="1"/>
      <c r="B489" s="8"/>
      <c r="C489" s="85">
        <f>+C487+0.001</f>
        <v>9.1599999999999415</v>
      </c>
      <c r="D489" s="79"/>
      <c r="E489" s="79"/>
      <c r="F489" s="79"/>
      <c r="G489" s="50" t="s">
        <v>331</v>
      </c>
      <c r="H489" s="51" t="s">
        <v>21</v>
      </c>
      <c r="I489" s="52">
        <v>78</v>
      </c>
      <c r="J489" s="53">
        <v>3372</v>
      </c>
      <c r="K489" s="54">
        <f t="shared" si="10"/>
        <v>263016</v>
      </c>
      <c r="L489" s="11"/>
      <c r="M489" s="1"/>
    </row>
    <row r="490" spans="1:13" ht="30" customHeight="1" x14ac:dyDescent="0.3">
      <c r="A490" s="1"/>
      <c r="B490" s="8"/>
      <c r="C490" s="85">
        <f t="shared" si="11"/>
        <v>9.160999999999941</v>
      </c>
      <c r="D490" s="79"/>
      <c r="E490" s="79"/>
      <c r="F490" s="79"/>
      <c r="G490" s="50" t="s">
        <v>50</v>
      </c>
      <c r="H490" s="51" t="s">
        <v>21</v>
      </c>
      <c r="I490" s="52">
        <v>12</v>
      </c>
      <c r="J490" s="53">
        <v>32793</v>
      </c>
      <c r="K490" s="54">
        <f t="shared" si="10"/>
        <v>393516</v>
      </c>
      <c r="L490" s="11"/>
      <c r="M490" s="1"/>
    </row>
    <row r="491" spans="1:13" ht="30" customHeight="1" x14ac:dyDescent="0.3">
      <c r="A491" s="1"/>
      <c r="B491" s="8"/>
      <c r="C491" s="85">
        <f t="shared" si="11"/>
        <v>9.1619999999999404</v>
      </c>
      <c r="D491" s="79"/>
      <c r="E491" s="79"/>
      <c r="F491" s="79"/>
      <c r="G491" s="50" t="s">
        <v>332</v>
      </c>
      <c r="H491" s="51" t="s">
        <v>31</v>
      </c>
      <c r="I491" s="52">
        <v>20</v>
      </c>
      <c r="J491" s="53">
        <v>8023</v>
      </c>
      <c r="K491" s="54">
        <f t="shared" si="10"/>
        <v>160460</v>
      </c>
      <c r="L491" s="11"/>
      <c r="M491" s="1"/>
    </row>
    <row r="492" spans="1:13" ht="30" customHeight="1" x14ac:dyDescent="0.3">
      <c r="A492" s="1"/>
      <c r="B492" s="8"/>
      <c r="C492" s="85">
        <f t="shared" si="11"/>
        <v>9.1629999999999399</v>
      </c>
      <c r="D492" s="79"/>
      <c r="E492" s="79"/>
      <c r="F492" s="79"/>
      <c r="G492" s="50" t="s">
        <v>333</v>
      </c>
      <c r="H492" s="51" t="s">
        <v>23</v>
      </c>
      <c r="I492" s="52">
        <v>12</v>
      </c>
      <c r="J492" s="53">
        <v>50951</v>
      </c>
      <c r="K492" s="54">
        <f t="shared" si="10"/>
        <v>611412</v>
      </c>
      <c r="L492" s="11"/>
      <c r="M492" s="1"/>
    </row>
    <row r="493" spans="1:13" ht="30" customHeight="1" x14ac:dyDescent="0.3">
      <c r="A493" s="1"/>
      <c r="B493" s="8"/>
      <c r="C493" s="85">
        <f t="shared" si="11"/>
        <v>9.1639999999999393</v>
      </c>
      <c r="D493" s="79"/>
      <c r="E493" s="79"/>
      <c r="F493" s="79"/>
      <c r="G493" s="50" t="s">
        <v>334</v>
      </c>
      <c r="H493" s="51" t="s">
        <v>31</v>
      </c>
      <c r="I493" s="52">
        <v>4</v>
      </c>
      <c r="J493" s="53">
        <v>100147</v>
      </c>
      <c r="K493" s="54">
        <f t="shared" si="10"/>
        <v>400588</v>
      </c>
      <c r="L493" s="11"/>
      <c r="M493" s="1"/>
    </row>
    <row r="494" spans="1:13" ht="30" customHeight="1" x14ac:dyDescent="0.3">
      <c r="A494" s="1"/>
      <c r="B494" s="8"/>
      <c r="C494" s="85">
        <f t="shared" si="11"/>
        <v>9.1649999999999388</v>
      </c>
      <c r="D494" s="79"/>
      <c r="E494" s="79"/>
      <c r="F494" s="79"/>
      <c r="G494" s="50" t="s">
        <v>44</v>
      </c>
      <c r="H494" s="51" t="s">
        <v>31</v>
      </c>
      <c r="I494" s="52">
        <v>6</v>
      </c>
      <c r="J494" s="53">
        <v>16272</v>
      </c>
      <c r="K494" s="54">
        <f t="shared" si="10"/>
        <v>97632</v>
      </c>
      <c r="L494" s="11"/>
      <c r="M494" s="1"/>
    </row>
    <row r="495" spans="1:13" ht="49.5" customHeight="1" x14ac:dyDescent="0.3">
      <c r="A495" s="1"/>
      <c r="B495" s="8"/>
      <c r="C495" s="85">
        <f t="shared" si="11"/>
        <v>9.1659999999999382</v>
      </c>
      <c r="D495" s="79"/>
      <c r="E495" s="79"/>
      <c r="F495" s="79"/>
      <c r="G495" s="50" t="s">
        <v>467</v>
      </c>
      <c r="H495" s="51" t="s">
        <v>31</v>
      </c>
      <c r="I495" s="52">
        <v>1</v>
      </c>
      <c r="J495" s="53">
        <v>35546633</v>
      </c>
      <c r="K495" s="54">
        <f t="shared" si="10"/>
        <v>35546633</v>
      </c>
      <c r="L495" s="11"/>
      <c r="M495" s="1"/>
    </row>
    <row r="496" spans="1:13" ht="49.5" customHeight="1" x14ac:dyDescent="0.3">
      <c r="A496" s="1"/>
      <c r="B496" s="8"/>
      <c r="C496" s="85">
        <f t="shared" si="11"/>
        <v>9.1669999999999376</v>
      </c>
      <c r="D496" s="79"/>
      <c r="E496" s="79"/>
      <c r="F496" s="79"/>
      <c r="G496" s="50" t="s">
        <v>468</v>
      </c>
      <c r="H496" s="51" t="s">
        <v>25</v>
      </c>
      <c r="I496" s="52">
        <v>1</v>
      </c>
      <c r="J496" s="53">
        <v>31230256</v>
      </c>
      <c r="K496" s="54">
        <f t="shared" si="10"/>
        <v>31230256</v>
      </c>
      <c r="L496" s="11"/>
      <c r="M496" s="1"/>
    </row>
    <row r="497" spans="1:13" ht="49.5" customHeight="1" x14ac:dyDescent="0.3">
      <c r="A497" s="1"/>
      <c r="B497" s="8"/>
      <c r="C497" s="85">
        <f t="shared" si="11"/>
        <v>9.1679999999999371</v>
      </c>
      <c r="D497" s="79"/>
      <c r="E497" s="79"/>
      <c r="F497" s="79"/>
      <c r="G497" s="50" t="s">
        <v>469</v>
      </c>
      <c r="H497" s="51" t="s">
        <v>25</v>
      </c>
      <c r="I497" s="52">
        <v>1</v>
      </c>
      <c r="J497" s="53">
        <v>9648372</v>
      </c>
      <c r="K497" s="54">
        <f t="shared" si="10"/>
        <v>9648372</v>
      </c>
      <c r="L497" s="11"/>
      <c r="M497" s="1"/>
    </row>
    <row r="498" spans="1:13" ht="30" customHeight="1" x14ac:dyDescent="0.3">
      <c r="A498" s="1"/>
      <c r="B498" s="8"/>
      <c r="C498" s="85">
        <f t="shared" si="11"/>
        <v>9.1689999999999365</v>
      </c>
      <c r="D498" s="79"/>
      <c r="E498" s="79"/>
      <c r="F498" s="79"/>
      <c r="G498" s="50" t="s">
        <v>413</v>
      </c>
      <c r="H498" s="51" t="s">
        <v>25</v>
      </c>
      <c r="I498" s="52">
        <v>6</v>
      </c>
      <c r="J498" s="53">
        <v>34173</v>
      </c>
      <c r="K498" s="54">
        <f t="shared" si="10"/>
        <v>205038</v>
      </c>
      <c r="L498" s="11"/>
      <c r="M498" s="1"/>
    </row>
    <row r="499" spans="1:13" ht="30" customHeight="1" x14ac:dyDescent="0.3">
      <c r="A499" s="1"/>
      <c r="B499" s="8"/>
      <c r="C499" s="85">
        <f t="shared" si="11"/>
        <v>9.169999999999936</v>
      </c>
      <c r="D499" s="79"/>
      <c r="E499" s="79"/>
      <c r="F499" s="79"/>
      <c r="G499" s="50" t="s">
        <v>407</v>
      </c>
      <c r="H499" s="51" t="s">
        <v>25</v>
      </c>
      <c r="I499" s="52">
        <v>20</v>
      </c>
      <c r="J499" s="53">
        <v>66544</v>
      </c>
      <c r="K499" s="54">
        <f t="shared" si="10"/>
        <v>1330880</v>
      </c>
      <c r="L499" s="11"/>
      <c r="M499" s="1"/>
    </row>
    <row r="500" spans="1:13" ht="30" customHeight="1" x14ac:dyDescent="0.3">
      <c r="A500" s="1"/>
      <c r="B500" s="8"/>
      <c r="C500" s="85">
        <f t="shared" si="11"/>
        <v>9.1709999999999354</v>
      </c>
      <c r="D500" s="79"/>
      <c r="E500" s="79"/>
      <c r="F500" s="79"/>
      <c r="G500" s="50" t="s">
        <v>411</v>
      </c>
      <c r="H500" s="51" t="s">
        <v>21</v>
      </c>
      <c r="I500" s="52">
        <v>20</v>
      </c>
      <c r="J500" s="53">
        <v>37415</v>
      </c>
      <c r="K500" s="54">
        <f t="shared" si="10"/>
        <v>748300</v>
      </c>
      <c r="L500" s="11"/>
      <c r="M500" s="1"/>
    </row>
    <row r="501" spans="1:13" ht="30" customHeight="1" x14ac:dyDescent="0.3">
      <c r="A501" s="1"/>
      <c r="B501" s="8"/>
      <c r="C501" s="85">
        <f t="shared" si="11"/>
        <v>9.1719999999999349</v>
      </c>
      <c r="D501" s="79"/>
      <c r="E501" s="79"/>
      <c r="F501" s="79"/>
      <c r="G501" s="50" t="s">
        <v>470</v>
      </c>
      <c r="H501" s="51" t="s">
        <v>25</v>
      </c>
      <c r="I501" s="52">
        <v>20</v>
      </c>
      <c r="J501" s="53">
        <v>389469</v>
      </c>
      <c r="K501" s="54">
        <f t="shared" si="10"/>
        <v>7789380</v>
      </c>
      <c r="L501" s="11"/>
      <c r="M501" s="1"/>
    </row>
    <row r="502" spans="1:13" ht="30" customHeight="1" x14ac:dyDescent="0.3">
      <c r="A502" s="1"/>
      <c r="B502" s="8"/>
      <c r="C502" s="85">
        <f t="shared" si="11"/>
        <v>9.1729999999999343</v>
      </c>
      <c r="D502" s="79"/>
      <c r="E502" s="79"/>
      <c r="F502" s="79"/>
      <c r="G502" s="50" t="s">
        <v>471</v>
      </c>
      <c r="H502" s="51" t="s">
        <v>25</v>
      </c>
      <c r="I502" s="52">
        <v>3</v>
      </c>
      <c r="J502" s="53">
        <v>42447</v>
      </c>
      <c r="K502" s="54">
        <f t="shared" si="10"/>
        <v>127341</v>
      </c>
      <c r="L502" s="11"/>
      <c r="M502" s="1"/>
    </row>
    <row r="503" spans="1:13" ht="30" customHeight="1" x14ac:dyDescent="0.3">
      <c r="A503" s="1"/>
      <c r="B503" s="8"/>
      <c r="C503" s="85">
        <f t="shared" si="11"/>
        <v>9.1739999999999338</v>
      </c>
      <c r="D503" s="79"/>
      <c r="E503" s="79"/>
      <c r="F503" s="79"/>
      <c r="G503" s="50" t="s">
        <v>472</v>
      </c>
      <c r="H503" s="51" t="s">
        <v>25</v>
      </c>
      <c r="I503" s="52">
        <v>8</v>
      </c>
      <c r="J503" s="53">
        <v>1717589</v>
      </c>
      <c r="K503" s="54">
        <f t="shared" si="10"/>
        <v>13740712</v>
      </c>
      <c r="L503" s="11"/>
      <c r="M503" s="1"/>
    </row>
    <row r="504" spans="1:13" ht="30" customHeight="1" x14ac:dyDescent="0.3">
      <c r="A504" s="1"/>
      <c r="B504" s="8"/>
      <c r="C504" s="85">
        <f t="shared" si="11"/>
        <v>9.1749999999999332</v>
      </c>
      <c r="D504" s="79"/>
      <c r="E504" s="79"/>
      <c r="F504" s="79"/>
      <c r="G504" s="50" t="s">
        <v>473</v>
      </c>
      <c r="H504" s="51" t="s">
        <v>25</v>
      </c>
      <c r="I504" s="52">
        <v>6</v>
      </c>
      <c r="J504" s="53">
        <v>650890</v>
      </c>
      <c r="K504" s="54">
        <f t="shared" si="10"/>
        <v>3905340</v>
      </c>
      <c r="L504" s="11"/>
      <c r="M504" s="1"/>
    </row>
    <row r="505" spans="1:13" ht="30" customHeight="1" x14ac:dyDescent="0.3">
      <c r="A505" s="1"/>
      <c r="B505" s="8"/>
      <c r="C505" s="85">
        <f t="shared" si="11"/>
        <v>9.1759999999999327</v>
      </c>
      <c r="D505" s="79"/>
      <c r="E505" s="79"/>
      <c r="F505" s="79"/>
      <c r="G505" s="50" t="s">
        <v>474</v>
      </c>
      <c r="H505" s="51" t="s">
        <v>25</v>
      </c>
      <c r="I505" s="52">
        <v>60</v>
      </c>
      <c r="J505" s="53">
        <v>192482</v>
      </c>
      <c r="K505" s="54">
        <f t="shared" si="10"/>
        <v>11548920</v>
      </c>
      <c r="L505" s="11"/>
      <c r="M505" s="1"/>
    </row>
    <row r="506" spans="1:13" ht="30" customHeight="1" x14ac:dyDescent="0.3">
      <c r="A506" s="1"/>
      <c r="B506" s="8"/>
      <c r="C506" s="85">
        <f t="shared" si="11"/>
        <v>9.1769999999999321</v>
      </c>
      <c r="D506" s="79"/>
      <c r="E506" s="79"/>
      <c r="F506" s="79"/>
      <c r="G506" s="50" t="s">
        <v>475</v>
      </c>
      <c r="H506" s="51" t="s">
        <v>25</v>
      </c>
      <c r="I506" s="52">
        <v>16</v>
      </c>
      <c r="J506" s="53">
        <v>970811</v>
      </c>
      <c r="K506" s="54">
        <f t="shared" si="10"/>
        <v>15532976</v>
      </c>
      <c r="L506" s="11"/>
      <c r="M506" s="1"/>
    </row>
    <row r="507" spans="1:13" ht="30" customHeight="1" x14ac:dyDescent="0.3">
      <c r="A507" s="1"/>
      <c r="B507" s="8"/>
      <c r="C507" s="85">
        <f t="shared" si="11"/>
        <v>9.1779999999999315</v>
      </c>
      <c r="D507" s="79"/>
      <c r="E507" s="79"/>
      <c r="F507" s="79"/>
      <c r="G507" s="50" t="s">
        <v>346</v>
      </c>
      <c r="H507" s="51" t="s">
        <v>25</v>
      </c>
      <c r="I507" s="52">
        <v>40</v>
      </c>
      <c r="J507" s="53">
        <v>43188</v>
      </c>
      <c r="K507" s="54">
        <f t="shared" si="10"/>
        <v>1727520</v>
      </c>
      <c r="L507" s="11"/>
      <c r="M507" s="1"/>
    </row>
    <row r="508" spans="1:13" ht="30" customHeight="1" x14ac:dyDescent="0.3">
      <c r="A508" s="1"/>
      <c r="B508" s="8"/>
      <c r="C508" s="85">
        <f t="shared" si="11"/>
        <v>9.178999999999931</v>
      </c>
      <c r="D508" s="79"/>
      <c r="E508" s="79"/>
      <c r="F508" s="79"/>
      <c r="G508" s="50" t="s">
        <v>407</v>
      </c>
      <c r="H508" s="51" t="s">
        <v>21</v>
      </c>
      <c r="I508" s="52">
        <v>30</v>
      </c>
      <c r="J508" s="53">
        <v>66544</v>
      </c>
      <c r="K508" s="54">
        <f t="shared" si="10"/>
        <v>1996320</v>
      </c>
      <c r="L508" s="11"/>
      <c r="M508" s="1"/>
    </row>
    <row r="509" spans="1:13" ht="30" customHeight="1" x14ac:dyDescent="0.3">
      <c r="A509" s="1"/>
      <c r="B509" s="8"/>
      <c r="C509" s="85">
        <f t="shared" si="11"/>
        <v>9.1799999999999304</v>
      </c>
      <c r="D509" s="79"/>
      <c r="E509" s="79"/>
      <c r="F509" s="79"/>
      <c r="G509" s="50" t="s">
        <v>403</v>
      </c>
      <c r="H509" s="51" t="s">
        <v>21</v>
      </c>
      <c r="I509" s="52">
        <v>2</v>
      </c>
      <c r="J509" s="53">
        <v>796058</v>
      </c>
      <c r="K509" s="54">
        <f t="shared" si="10"/>
        <v>1592116</v>
      </c>
      <c r="L509" s="11"/>
      <c r="M509" s="1"/>
    </row>
    <row r="510" spans="1:13" ht="30" customHeight="1" x14ac:dyDescent="0.3">
      <c r="A510" s="1"/>
      <c r="B510" s="8"/>
      <c r="C510" s="85">
        <f t="shared" si="11"/>
        <v>9.1809999999999299</v>
      </c>
      <c r="D510" s="79"/>
      <c r="E510" s="79"/>
      <c r="F510" s="79"/>
      <c r="G510" s="50" t="s">
        <v>404</v>
      </c>
      <c r="H510" s="51" t="s">
        <v>25</v>
      </c>
      <c r="I510" s="52">
        <v>2</v>
      </c>
      <c r="J510" s="53">
        <v>420518</v>
      </c>
      <c r="K510" s="54">
        <f t="shared" si="10"/>
        <v>841036</v>
      </c>
      <c r="L510" s="11"/>
      <c r="M510" s="1"/>
    </row>
    <row r="511" spans="1:13" ht="30" customHeight="1" x14ac:dyDescent="0.3">
      <c r="A511" s="1"/>
      <c r="B511" s="8"/>
      <c r="C511" s="85">
        <f t="shared" si="11"/>
        <v>9.1819999999999293</v>
      </c>
      <c r="D511" s="79"/>
      <c r="E511" s="79"/>
      <c r="F511" s="79"/>
      <c r="G511" s="50" t="s">
        <v>476</v>
      </c>
      <c r="H511" s="51" t="s">
        <v>25</v>
      </c>
      <c r="I511" s="52">
        <v>4</v>
      </c>
      <c r="J511" s="53">
        <v>61042</v>
      </c>
      <c r="K511" s="54">
        <f t="shared" si="10"/>
        <v>244168</v>
      </c>
      <c r="L511" s="11"/>
      <c r="M511" s="1"/>
    </row>
    <row r="512" spans="1:13" ht="30" customHeight="1" x14ac:dyDescent="0.3">
      <c r="A512" s="1"/>
      <c r="B512" s="8"/>
      <c r="C512" s="85">
        <f t="shared" si="11"/>
        <v>9.1829999999999288</v>
      </c>
      <c r="D512" s="79"/>
      <c r="E512" s="79"/>
      <c r="F512" s="79"/>
      <c r="G512" s="50" t="s">
        <v>477</v>
      </c>
      <c r="H512" s="51" t="s">
        <v>25</v>
      </c>
      <c r="I512" s="52">
        <v>21</v>
      </c>
      <c r="J512" s="53">
        <v>114789</v>
      </c>
      <c r="K512" s="54">
        <f t="shared" si="10"/>
        <v>2410569</v>
      </c>
      <c r="L512" s="11"/>
      <c r="M512" s="1"/>
    </row>
    <row r="513" spans="1:13" ht="30" customHeight="1" x14ac:dyDescent="0.3">
      <c r="A513" s="1"/>
      <c r="B513" s="8"/>
      <c r="C513" s="85">
        <f t="shared" si="11"/>
        <v>9.1839999999999282</v>
      </c>
      <c r="D513" s="79"/>
      <c r="E513" s="79"/>
      <c r="F513" s="79"/>
      <c r="G513" s="50" t="s">
        <v>478</v>
      </c>
      <c r="H513" s="51" t="s">
        <v>25</v>
      </c>
      <c r="I513" s="52">
        <v>4</v>
      </c>
      <c r="J513" s="53">
        <v>114789</v>
      </c>
      <c r="K513" s="54">
        <f t="shared" si="10"/>
        <v>459156</v>
      </c>
      <c r="L513" s="11"/>
      <c r="M513" s="1"/>
    </row>
    <row r="514" spans="1:13" ht="30" customHeight="1" x14ac:dyDescent="0.3">
      <c r="A514" s="1"/>
      <c r="B514" s="8"/>
      <c r="C514" s="85">
        <f t="shared" si="11"/>
        <v>9.1849999999999277</v>
      </c>
      <c r="D514" s="79"/>
      <c r="E514" s="79"/>
      <c r="F514" s="79"/>
      <c r="G514" s="50" t="s">
        <v>479</v>
      </c>
      <c r="H514" s="51" t="s">
        <v>25</v>
      </c>
      <c r="I514" s="52">
        <v>8</v>
      </c>
      <c r="J514" s="53">
        <v>46151</v>
      </c>
      <c r="K514" s="54">
        <f t="shared" si="10"/>
        <v>369208</v>
      </c>
      <c r="L514" s="11"/>
      <c r="M514" s="1"/>
    </row>
    <row r="515" spans="1:13" ht="30" customHeight="1" x14ac:dyDescent="0.3">
      <c r="A515" s="1"/>
      <c r="B515" s="8"/>
      <c r="C515" s="85">
        <f t="shared" si="11"/>
        <v>9.1859999999999271</v>
      </c>
      <c r="D515" s="79"/>
      <c r="E515" s="79"/>
      <c r="F515" s="79"/>
      <c r="G515" s="50" t="s">
        <v>480</v>
      </c>
      <c r="H515" s="51" t="s">
        <v>25</v>
      </c>
      <c r="I515" s="52">
        <v>6</v>
      </c>
      <c r="J515" s="53">
        <v>72139</v>
      </c>
      <c r="K515" s="54">
        <f t="shared" si="10"/>
        <v>432834</v>
      </c>
      <c r="L515" s="11"/>
      <c r="M515" s="1"/>
    </row>
    <row r="516" spans="1:13" ht="30" customHeight="1" x14ac:dyDescent="0.3">
      <c r="A516" s="1"/>
      <c r="B516" s="8"/>
      <c r="C516" s="85">
        <f t="shared" si="11"/>
        <v>9.1869999999999266</v>
      </c>
      <c r="D516" s="79"/>
      <c r="E516" s="79"/>
      <c r="F516" s="79"/>
      <c r="G516" s="50" t="s">
        <v>481</v>
      </c>
      <c r="H516" s="51" t="s">
        <v>25</v>
      </c>
      <c r="I516" s="52">
        <v>21</v>
      </c>
      <c r="J516" s="53">
        <v>130238</v>
      </c>
      <c r="K516" s="54">
        <f t="shared" si="10"/>
        <v>2734998</v>
      </c>
      <c r="L516" s="11"/>
      <c r="M516" s="1"/>
    </row>
    <row r="517" spans="1:13" ht="30" customHeight="1" x14ac:dyDescent="0.3">
      <c r="A517" s="1"/>
      <c r="B517" s="8"/>
      <c r="C517" s="85">
        <f t="shared" si="11"/>
        <v>9.187999999999926</v>
      </c>
      <c r="D517" s="79"/>
      <c r="E517" s="79"/>
      <c r="F517" s="79"/>
      <c r="G517" s="50" t="s">
        <v>482</v>
      </c>
      <c r="H517" s="51" t="s">
        <v>25</v>
      </c>
      <c r="I517" s="52">
        <v>21</v>
      </c>
      <c r="J517" s="53">
        <v>1540289</v>
      </c>
      <c r="K517" s="54">
        <f t="shared" si="10"/>
        <v>32346069</v>
      </c>
      <c r="L517" s="11"/>
      <c r="M517" s="1"/>
    </row>
    <row r="518" spans="1:13" ht="30" customHeight="1" x14ac:dyDescent="0.3">
      <c r="A518" s="1"/>
      <c r="B518" s="8"/>
      <c r="C518" s="85">
        <f t="shared" si="11"/>
        <v>9.1889999999999254</v>
      </c>
      <c r="D518" s="79"/>
      <c r="E518" s="79"/>
      <c r="F518" s="79"/>
      <c r="G518" s="50" t="s">
        <v>483</v>
      </c>
      <c r="H518" s="51" t="s">
        <v>25</v>
      </c>
      <c r="I518" s="52">
        <v>4</v>
      </c>
      <c r="J518" s="53">
        <v>114789</v>
      </c>
      <c r="K518" s="54">
        <f t="shared" si="10"/>
        <v>459156</v>
      </c>
      <c r="L518" s="11"/>
      <c r="M518" s="1"/>
    </row>
    <row r="519" spans="1:13" x14ac:dyDescent="0.3">
      <c r="A519" s="1"/>
      <c r="B519" s="8"/>
      <c r="C519" s="85">
        <f t="shared" si="11"/>
        <v>9.1899999999999249</v>
      </c>
      <c r="D519" s="79"/>
      <c r="E519" s="79"/>
      <c r="F519" s="79"/>
      <c r="G519" s="50" t="s">
        <v>484</v>
      </c>
      <c r="H519" s="51" t="s">
        <v>25</v>
      </c>
      <c r="I519" s="52">
        <v>15</v>
      </c>
      <c r="J519" s="53">
        <v>705224</v>
      </c>
      <c r="K519" s="54">
        <f t="shared" ref="K519:K582" si="12">IFERROR(ROUND(J519*I519,0),"")</f>
        <v>10578360</v>
      </c>
      <c r="L519" s="11"/>
      <c r="M519" s="1"/>
    </row>
    <row r="520" spans="1:13" ht="30" customHeight="1" x14ac:dyDescent="0.3">
      <c r="A520" s="1"/>
      <c r="B520" s="8"/>
      <c r="C520" s="85">
        <f t="shared" si="11"/>
        <v>9.1909999999999243</v>
      </c>
      <c r="D520" s="79"/>
      <c r="E520" s="79"/>
      <c r="F520" s="79"/>
      <c r="G520" s="50" t="s">
        <v>485</v>
      </c>
      <c r="H520" s="51" t="s">
        <v>25</v>
      </c>
      <c r="I520" s="52">
        <v>15</v>
      </c>
      <c r="J520" s="53">
        <v>114789</v>
      </c>
      <c r="K520" s="54">
        <f t="shared" si="12"/>
        <v>1721835</v>
      </c>
      <c r="L520" s="11"/>
      <c r="M520" s="1"/>
    </row>
    <row r="521" spans="1:13" ht="30" customHeight="1" x14ac:dyDescent="0.3">
      <c r="A521" s="1"/>
      <c r="B521" s="8"/>
      <c r="C521" s="85">
        <f t="shared" si="11"/>
        <v>9.1919999999999238</v>
      </c>
      <c r="D521" s="79"/>
      <c r="E521" s="79"/>
      <c r="F521" s="79"/>
      <c r="G521" s="50" t="s">
        <v>486</v>
      </c>
      <c r="H521" s="51" t="s">
        <v>25</v>
      </c>
      <c r="I521" s="52">
        <v>15</v>
      </c>
      <c r="J521" s="53">
        <v>137715</v>
      </c>
      <c r="K521" s="54">
        <f t="shared" si="12"/>
        <v>2065725</v>
      </c>
      <c r="L521" s="11"/>
      <c r="M521" s="1"/>
    </row>
    <row r="522" spans="1:13" ht="30" customHeight="1" x14ac:dyDescent="0.3">
      <c r="A522" s="1"/>
      <c r="B522" s="8"/>
      <c r="C522" s="85">
        <f t="shared" si="11"/>
        <v>9.1929999999999232</v>
      </c>
      <c r="D522" s="79"/>
      <c r="E522" s="79"/>
      <c r="F522" s="79"/>
      <c r="G522" s="50" t="s">
        <v>487</v>
      </c>
      <c r="H522" s="51" t="s">
        <v>25</v>
      </c>
      <c r="I522" s="52">
        <v>4</v>
      </c>
      <c r="J522" s="53">
        <v>153687</v>
      </c>
      <c r="K522" s="54">
        <f t="shared" si="12"/>
        <v>614748</v>
      </c>
      <c r="L522" s="11"/>
      <c r="M522" s="1"/>
    </row>
    <row r="523" spans="1:13" ht="30" customHeight="1" x14ac:dyDescent="0.3">
      <c r="A523" s="1"/>
      <c r="B523" s="8"/>
      <c r="C523" s="85">
        <f t="shared" si="11"/>
        <v>9.1939999999999227</v>
      </c>
      <c r="D523" s="79"/>
      <c r="E523" s="79"/>
      <c r="F523" s="79"/>
      <c r="G523" s="50" t="s">
        <v>488</v>
      </c>
      <c r="H523" s="51" t="s">
        <v>25</v>
      </c>
      <c r="I523" s="52">
        <v>4</v>
      </c>
      <c r="J523" s="53">
        <v>183558</v>
      </c>
      <c r="K523" s="54">
        <f t="shared" si="12"/>
        <v>734232</v>
      </c>
      <c r="L523" s="11"/>
      <c r="M523" s="1"/>
    </row>
    <row r="524" spans="1:13" ht="30" customHeight="1" x14ac:dyDescent="0.3">
      <c r="A524" s="1"/>
      <c r="B524" s="8"/>
      <c r="C524" s="85">
        <f t="shared" si="11"/>
        <v>9.1949999999999221</v>
      </c>
      <c r="D524" s="79"/>
      <c r="E524" s="79"/>
      <c r="F524" s="79"/>
      <c r="G524" s="50" t="s">
        <v>352</v>
      </c>
      <c r="H524" s="51" t="s">
        <v>25</v>
      </c>
      <c r="I524" s="52">
        <v>4</v>
      </c>
      <c r="J524" s="53">
        <v>238782</v>
      </c>
      <c r="K524" s="54">
        <f t="shared" si="12"/>
        <v>955128</v>
      </c>
      <c r="L524" s="11"/>
      <c r="M524" s="1"/>
    </row>
    <row r="525" spans="1:13" ht="30" customHeight="1" x14ac:dyDescent="0.3">
      <c r="A525" s="1"/>
      <c r="B525" s="8"/>
      <c r="C525" s="85">
        <f t="shared" si="11"/>
        <v>9.1959999999999216</v>
      </c>
      <c r="D525" s="79"/>
      <c r="E525" s="79"/>
      <c r="F525" s="79"/>
      <c r="G525" s="50" t="s">
        <v>489</v>
      </c>
      <c r="H525" s="51" t="s">
        <v>25</v>
      </c>
      <c r="I525" s="52">
        <v>10</v>
      </c>
      <c r="J525" s="53">
        <v>192088</v>
      </c>
      <c r="K525" s="54">
        <f t="shared" si="12"/>
        <v>1920880</v>
      </c>
      <c r="L525" s="11"/>
      <c r="M525" s="1"/>
    </row>
    <row r="526" spans="1:13" ht="30" customHeight="1" x14ac:dyDescent="0.3">
      <c r="A526" s="1"/>
      <c r="B526" s="8"/>
      <c r="C526" s="85">
        <f t="shared" si="11"/>
        <v>9.196999999999921</v>
      </c>
      <c r="D526" s="79"/>
      <c r="E526" s="79"/>
      <c r="F526" s="79"/>
      <c r="G526" s="50" t="s">
        <v>357</v>
      </c>
      <c r="H526" s="51" t="s">
        <v>21</v>
      </c>
      <c r="I526" s="52">
        <v>2</v>
      </c>
      <c r="J526" s="53">
        <v>39957</v>
      </c>
      <c r="K526" s="54">
        <f t="shared" si="12"/>
        <v>79914</v>
      </c>
      <c r="L526" s="11"/>
      <c r="M526" s="1"/>
    </row>
    <row r="527" spans="1:13" ht="30" customHeight="1" x14ac:dyDescent="0.3">
      <c r="A527" s="1"/>
      <c r="B527" s="8"/>
      <c r="C527" s="85">
        <f t="shared" si="11"/>
        <v>9.1979999999999205</v>
      </c>
      <c r="D527" s="79"/>
      <c r="E527" s="79"/>
      <c r="F527" s="79"/>
      <c r="G527" s="50" t="s">
        <v>358</v>
      </c>
      <c r="H527" s="51" t="s">
        <v>25</v>
      </c>
      <c r="I527" s="52">
        <v>2</v>
      </c>
      <c r="J527" s="53">
        <v>13566</v>
      </c>
      <c r="K527" s="54">
        <f t="shared" si="12"/>
        <v>27132</v>
      </c>
      <c r="L527" s="11"/>
      <c r="M527" s="1"/>
    </row>
    <row r="528" spans="1:13" ht="30" customHeight="1" x14ac:dyDescent="0.3">
      <c r="A528" s="1"/>
      <c r="B528" s="8"/>
      <c r="C528" s="85">
        <f t="shared" ref="C528:C591" si="13">+C527+0.001</f>
        <v>9.1989999999999199</v>
      </c>
      <c r="D528" s="79"/>
      <c r="E528" s="79"/>
      <c r="F528" s="79"/>
      <c r="G528" s="50" t="s">
        <v>370</v>
      </c>
      <c r="H528" s="51" t="s">
        <v>25</v>
      </c>
      <c r="I528" s="52">
        <v>2</v>
      </c>
      <c r="J528" s="53">
        <v>7668</v>
      </c>
      <c r="K528" s="54">
        <f t="shared" si="12"/>
        <v>15336</v>
      </c>
      <c r="L528" s="11"/>
      <c r="M528" s="1"/>
    </row>
    <row r="529" spans="1:13" ht="30" customHeight="1" x14ac:dyDescent="0.3">
      <c r="A529" s="1"/>
      <c r="B529" s="8"/>
      <c r="C529" s="85">
        <f t="shared" si="13"/>
        <v>9.1999999999999194</v>
      </c>
      <c r="D529" s="79"/>
      <c r="E529" s="79"/>
      <c r="F529" s="79"/>
      <c r="G529" s="50" t="s">
        <v>373</v>
      </c>
      <c r="H529" s="51" t="s">
        <v>25</v>
      </c>
      <c r="I529" s="52">
        <v>6</v>
      </c>
      <c r="J529" s="53">
        <v>7159</v>
      </c>
      <c r="K529" s="54">
        <f t="shared" si="12"/>
        <v>42954</v>
      </c>
      <c r="L529" s="11"/>
      <c r="M529" s="1"/>
    </row>
    <row r="530" spans="1:13" ht="30" customHeight="1" x14ac:dyDescent="0.3">
      <c r="A530" s="1"/>
      <c r="B530" s="8"/>
      <c r="C530" s="85">
        <f t="shared" si="13"/>
        <v>9.2009999999999188</v>
      </c>
      <c r="D530" s="79"/>
      <c r="E530" s="79"/>
      <c r="F530" s="79"/>
      <c r="G530" s="50" t="s">
        <v>365</v>
      </c>
      <c r="H530" s="51" t="s">
        <v>25</v>
      </c>
      <c r="I530" s="52">
        <v>8</v>
      </c>
      <c r="J530" s="53">
        <v>4443</v>
      </c>
      <c r="K530" s="54">
        <f t="shared" si="12"/>
        <v>35544</v>
      </c>
      <c r="L530" s="11"/>
      <c r="M530" s="1"/>
    </row>
    <row r="531" spans="1:13" ht="30" customHeight="1" x14ac:dyDescent="0.3">
      <c r="A531" s="1"/>
      <c r="B531" s="8"/>
      <c r="C531" s="85">
        <f t="shared" si="13"/>
        <v>9.2019999999999182</v>
      </c>
      <c r="D531" s="79"/>
      <c r="E531" s="79"/>
      <c r="F531" s="79"/>
      <c r="G531" s="50" t="s">
        <v>490</v>
      </c>
      <c r="H531" s="51" t="s">
        <v>25</v>
      </c>
      <c r="I531" s="52">
        <v>2</v>
      </c>
      <c r="J531" s="53">
        <v>432293</v>
      </c>
      <c r="K531" s="54">
        <f t="shared" si="12"/>
        <v>864586</v>
      </c>
      <c r="L531" s="11"/>
      <c r="M531" s="1"/>
    </row>
    <row r="532" spans="1:13" ht="30" customHeight="1" x14ac:dyDescent="0.3">
      <c r="A532" s="1"/>
      <c r="B532" s="8"/>
      <c r="C532" s="85">
        <f t="shared" si="13"/>
        <v>9.2029999999999177</v>
      </c>
      <c r="D532" s="79"/>
      <c r="E532" s="79"/>
      <c r="F532" s="79"/>
      <c r="G532" s="50" t="s">
        <v>491</v>
      </c>
      <c r="H532" s="51" t="s">
        <v>25</v>
      </c>
      <c r="I532" s="52">
        <v>2</v>
      </c>
      <c r="J532" s="53">
        <v>269131</v>
      </c>
      <c r="K532" s="54">
        <f t="shared" si="12"/>
        <v>538262</v>
      </c>
      <c r="L532" s="11"/>
      <c r="M532" s="1"/>
    </row>
    <row r="533" spans="1:13" ht="30" customHeight="1" x14ac:dyDescent="0.3">
      <c r="A533" s="1"/>
      <c r="B533" s="8"/>
      <c r="C533" s="85">
        <f t="shared" si="13"/>
        <v>9.2039999999999171</v>
      </c>
      <c r="D533" s="79"/>
      <c r="E533" s="79"/>
      <c r="F533" s="79"/>
      <c r="G533" s="50" t="s">
        <v>351</v>
      </c>
      <c r="H533" s="51" t="s">
        <v>25</v>
      </c>
      <c r="I533" s="52">
        <v>2</v>
      </c>
      <c r="J533" s="53">
        <v>39957</v>
      </c>
      <c r="K533" s="54">
        <f t="shared" si="12"/>
        <v>79914</v>
      </c>
      <c r="L533" s="11"/>
      <c r="M533" s="1"/>
    </row>
    <row r="534" spans="1:13" ht="112.5" customHeight="1" x14ac:dyDescent="0.3">
      <c r="A534" s="1"/>
      <c r="B534" s="8"/>
      <c r="C534" s="85">
        <f t="shared" si="13"/>
        <v>9.2049999999999166</v>
      </c>
      <c r="D534" s="79"/>
      <c r="E534" s="79"/>
      <c r="F534" s="79"/>
      <c r="G534" s="50" t="s">
        <v>492</v>
      </c>
      <c r="H534" s="51" t="s">
        <v>25</v>
      </c>
      <c r="I534" s="52">
        <v>1</v>
      </c>
      <c r="J534" s="53">
        <v>73916385</v>
      </c>
      <c r="K534" s="54">
        <f t="shared" si="12"/>
        <v>73916385</v>
      </c>
      <c r="L534" s="11"/>
      <c r="M534" s="1"/>
    </row>
    <row r="535" spans="1:13" ht="30" customHeight="1" x14ac:dyDescent="0.3">
      <c r="A535" s="1"/>
      <c r="B535" s="8"/>
      <c r="C535" s="85">
        <f t="shared" si="13"/>
        <v>9.205999999999916</v>
      </c>
      <c r="D535" s="79"/>
      <c r="E535" s="79"/>
      <c r="F535" s="79"/>
      <c r="G535" s="50" t="s">
        <v>493</v>
      </c>
      <c r="H535" s="51" t="s">
        <v>25</v>
      </c>
      <c r="I535" s="52">
        <v>1</v>
      </c>
      <c r="J535" s="53">
        <v>5944353</v>
      </c>
      <c r="K535" s="54">
        <f t="shared" si="12"/>
        <v>5944353</v>
      </c>
      <c r="L535" s="11"/>
      <c r="M535" s="1"/>
    </row>
    <row r="536" spans="1:13" ht="109.5" customHeight="1" x14ac:dyDescent="0.3">
      <c r="A536" s="1"/>
      <c r="B536" s="8"/>
      <c r="C536" s="85">
        <f t="shared" si="13"/>
        <v>9.2069999999999155</v>
      </c>
      <c r="D536" s="79"/>
      <c r="E536" s="79"/>
      <c r="F536" s="79"/>
      <c r="G536" s="50" t="s">
        <v>494</v>
      </c>
      <c r="H536" s="51" t="s">
        <v>25</v>
      </c>
      <c r="I536" s="52">
        <v>1</v>
      </c>
      <c r="J536" s="53">
        <v>20909784</v>
      </c>
      <c r="K536" s="54">
        <f t="shared" si="12"/>
        <v>20909784</v>
      </c>
      <c r="L536" s="11"/>
      <c r="M536" s="1"/>
    </row>
    <row r="537" spans="1:13" ht="127.5" customHeight="1" x14ac:dyDescent="0.3">
      <c r="A537" s="1"/>
      <c r="B537" s="8"/>
      <c r="C537" s="85">
        <f t="shared" si="13"/>
        <v>9.2079999999999149</v>
      </c>
      <c r="D537" s="79"/>
      <c r="E537" s="79"/>
      <c r="F537" s="79"/>
      <c r="G537" s="50" t="s">
        <v>495</v>
      </c>
      <c r="H537" s="51" t="s">
        <v>25</v>
      </c>
      <c r="I537" s="52">
        <v>1</v>
      </c>
      <c r="J537" s="53">
        <v>261699015</v>
      </c>
      <c r="K537" s="54">
        <f t="shared" si="12"/>
        <v>261699015</v>
      </c>
      <c r="L537" s="11"/>
      <c r="M537" s="1"/>
    </row>
    <row r="538" spans="1:13" ht="30" customHeight="1" x14ac:dyDescent="0.3">
      <c r="A538" s="1"/>
      <c r="B538" s="8"/>
      <c r="C538" s="85"/>
      <c r="D538" s="79"/>
      <c r="E538" s="79"/>
      <c r="F538" s="79"/>
      <c r="G538" s="84" t="s">
        <v>496</v>
      </c>
      <c r="H538" s="51" t="s">
        <v>251</v>
      </c>
      <c r="I538" s="52"/>
      <c r="J538" s="53"/>
      <c r="K538" s="54"/>
      <c r="L538" s="11"/>
      <c r="M538" s="1"/>
    </row>
    <row r="539" spans="1:13" ht="30" customHeight="1" x14ac:dyDescent="0.3">
      <c r="A539" s="1"/>
      <c r="B539" s="8"/>
      <c r="C539" s="85">
        <f>+C537+0.001</f>
        <v>9.2089999999999144</v>
      </c>
      <c r="D539" s="79"/>
      <c r="E539" s="79"/>
      <c r="F539" s="79"/>
      <c r="G539" s="50" t="s">
        <v>331</v>
      </c>
      <c r="H539" s="51" t="s">
        <v>21</v>
      </c>
      <c r="I539" s="52">
        <v>230</v>
      </c>
      <c r="J539" s="53">
        <v>3372</v>
      </c>
      <c r="K539" s="54">
        <f t="shared" si="12"/>
        <v>775560</v>
      </c>
      <c r="L539" s="11"/>
      <c r="M539" s="1"/>
    </row>
    <row r="540" spans="1:13" ht="30" customHeight="1" x14ac:dyDescent="0.3">
      <c r="A540" s="1"/>
      <c r="B540" s="8"/>
      <c r="C540" s="85">
        <f t="shared" si="13"/>
        <v>9.2099999999999138</v>
      </c>
      <c r="D540" s="79"/>
      <c r="E540" s="79"/>
      <c r="F540" s="79"/>
      <c r="G540" s="50" t="s">
        <v>50</v>
      </c>
      <c r="H540" s="51" t="s">
        <v>21</v>
      </c>
      <c r="I540" s="52">
        <v>30</v>
      </c>
      <c r="J540" s="53">
        <v>32793</v>
      </c>
      <c r="K540" s="54">
        <f t="shared" si="12"/>
        <v>983790</v>
      </c>
      <c r="L540" s="11"/>
      <c r="M540" s="1"/>
    </row>
    <row r="541" spans="1:13" ht="30" customHeight="1" x14ac:dyDescent="0.3">
      <c r="A541" s="1"/>
      <c r="B541" s="8"/>
      <c r="C541" s="85">
        <f t="shared" si="13"/>
        <v>9.2109999999999133</v>
      </c>
      <c r="D541" s="79"/>
      <c r="E541" s="79"/>
      <c r="F541" s="79"/>
      <c r="G541" s="50" t="s">
        <v>332</v>
      </c>
      <c r="H541" s="51" t="s">
        <v>31</v>
      </c>
      <c r="I541" s="52">
        <v>80</v>
      </c>
      <c r="J541" s="53">
        <v>8023</v>
      </c>
      <c r="K541" s="54">
        <f t="shared" si="12"/>
        <v>641840</v>
      </c>
      <c r="L541" s="11"/>
      <c r="M541" s="1"/>
    </row>
    <row r="542" spans="1:13" ht="30" customHeight="1" x14ac:dyDescent="0.3">
      <c r="A542" s="1"/>
      <c r="B542" s="8"/>
      <c r="C542" s="85">
        <f t="shared" si="13"/>
        <v>9.2119999999999127</v>
      </c>
      <c r="D542" s="79"/>
      <c r="E542" s="79"/>
      <c r="F542" s="79"/>
      <c r="G542" s="50" t="s">
        <v>333</v>
      </c>
      <c r="H542" s="51" t="s">
        <v>23</v>
      </c>
      <c r="I542" s="52">
        <v>20</v>
      </c>
      <c r="J542" s="53">
        <v>50951</v>
      </c>
      <c r="K542" s="54">
        <f t="shared" si="12"/>
        <v>1019020</v>
      </c>
      <c r="L542" s="11"/>
      <c r="M542" s="1"/>
    </row>
    <row r="543" spans="1:13" ht="30" customHeight="1" x14ac:dyDescent="0.3">
      <c r="A543" s="1"/>
      <c r="B543" s="8"/>
      <c r="C543" s="85">
        <f t="shared" si="13"/>
        <v>9.2129999999999121</v>
      </c>
      <c r="D543" s="79"/>
      <c r="E543" s="79"/>
      <c r="F543" s="79"/>
      <c r="G543" s="50" t="s">
        <v>382</v>
      </c>
      <c r="H543" s="51" t="s">
        <v>31</v>
      </c>
      <c r="I543" s="52">
        <v>8</v>
      </c>
      <c r="J543" s="53">
        <v>100265</v>
      </c>
      <c r="K543" s="54">
        <f t="shared" si="12"/>
        <v>802120</v>
      </c>
      <c r="L543" s="11"/>
      <c r="M543" s="1"/>
    </row>
    <row r="544" spans="1:13" ht="100.5" customHeight="1" x14ac:dyDescent="0.3">
      <c r="A544" s="1"/>
      <c r="B544" s="8"/>
      <c r="C544" s="85">
        <f t="shared" si="13"/>
        <v>9.2139999999999116</v>
      </c>
      <c r="D544" s="79"/>
      <c r="E544" s="79"/>
      <c r="F544" s="79"/>
      <c r="G544" s="50" t="s">
        <v>497</v>
      </c>
      <c r="H544" s="51" t="s">
        <v>31</v>
      </c>
      <c r="I544" s="52">
        <v>1</v>
      </c>
      <c r="J544" s="53">
        <v>9260047</v>
      </c>
      <c r="K544" s="54">
        <f t="shared" si="12"/>
        <v>9260047</v>
      </c>
      <c r="L544" s="11"/>
      <c r="M544" s="1"/>
    </row>
    <row r="545" spans="1:13" ht="27.75" customHeight="1" x14ac:dyDescent="0.3">
      <c r="A545" s="1"/>
      <c r="B545" s="8"/>
      <c r="C545" s="85">
        <f t="shared" si="13"/>
        <v>9.214999999999911</v>
      </c>
      <c r="D545" s="79"/>
      <c r="E545" s="79"/>
      <c r="F545" s="79"/>
      <c r="G545" s="50" t="s">
        <v>498</v>
      </c>
      <c r="H545" s="51" t="s">
        <v>21</v>
      </c>
      <c r="I545" s="52">
        <v>200</v>
      </c>
      <c r="J545" s="53">
        <v>311533</v>
      </c>
      <c r="K545" s="54">
        <f t="shared" si="12"/>
        <v>62306600</v>
      </c>
      <c r="L545" s="11"/>
      <c r="M545" s="1"/>
    </row>
    <row r="546" spans="1:13" ht="30" customHeight="1" x14ac:dyDescent="0.3">
      <c r="A546" s="1"/>
      <c r="B546" s="8"/>
      <c r="C546" s="85">
        <f t="shared" si="13"/>
        <v>9.2159999999999105</v>
      </c>
      <c r="D546" s="79"/>
      <c r="E546" s="79"/>
      <c r="F546" s="79"/>
      <c r="G546" s="50" t="s">
        <v>499</v>
      </c>
      <c r="H546" s="51" t="s">
        <v>25</v>
      </c>
      <c r="I546" s="52">
        <v>4</v>
      </c>
      <c r="J546" s="53">
        <v>48989</v>
      </c>
      <c r="K546" s="54">
        <f t="shared" si="12"/>
        <v>195956</v>
      </c>
      <c r="L546" s="11"/>
      <c r="M546" s="1"/>
    </row>
    <row r="547" spans="1:13" ht="30" customHeight="1" x14ac:dyDescent="0.3">
      <c r="A547" s="1"/>
      <c r="B547" s="8"/>
      <c r="C547" s="85">
        <f t="shared" si="13"/>
        <v>9.2169999999999099</v>
      </c>
      <c r="D547" s="79"/>
      <c r="E547" s="79"/>
      <c r="F547" s="79"/>
      <c r="G547" s="50" t="s">
        <v>500</v>
      </c>
      <c r="H547" s="51" t="s">
        <v>25</v>
      </c>
      <c r="I547" s="52">
        <v>4</v>
      </c>
      <c r="J547" s="53">
        <v>48989</v>
      </c>
      <c r="K547" s="54">
        <f t="shared" si="12"/>
        <v>195956</v>
      </c>
      <c r="L547" s="11"/>
      <c r="M547" s="1"/>
    </row>
    <row r="548" spans="1:13" ht="30" customHeight="1" x14ac:dyDescent="0.3">
      <c r="A548" s="1"/>
      <c r="B548" s="8"/>
      <c r="C548" s="85">
        <f t="shared" si="13"/>
        <v>9.2179999999999094</v>
      </c>
      <c r="D548" s="79"/>
      <c r="E548" s="79"/>
      <c r="F548" s="79"/>
      <c r="G548" s="50" t="s">
        <v>501</v>
      </c>
      <c r="H548" s="51" t="s">
        <v>25</v>
      </c>
      <c r="I548" s="52">
        <v>2</v>
      </c>
      <c r="J548" s="53">
        <v>50632</v>
      </c>
      <c r="K548" s="54">
        <f t="shared" si="12"/>
        <v>101264</v>
      </c>
      <c r="L548" s="11"/>
      <c r="M548" s="1"/>
    </row>
    <row r="549" spans="1:13" ht="30" customHeight="1" x14ac:dyDescent="0.3">
      <c r="A549" s="1"/>
      <c r="B549" s="8"/>
      <c r="C549" s="85">
        <f t="shared" si="13"/>
        <v>9.2189999999999088</v>
      </c>
      <c r="D549" s="79"/>
      <c r="E549" s="79"/>
      <c r="F549" s="79"/>
      <c r="G549" s="50" t="s">
        <v>502</v>
      </c>
      <c r="H549" s="51" t="s">
        <v>25</v>
      </c>
      <c r="I549" s="52">
        <v>2</v>
      </c>
      <c r="J549" s="53">
        <v>118887</v>
      </c>
      <c r="K549" s="54">
        <f t="shared" si="12"/>
        <v>237774</v>
      </c>
      <c r="L549" s="11"/>
      <c r="M549" s="1"/>
    </row>
    <row r="550" spans="1:13" ht="30" customHeight="1" x14ac:dyDescent="0.3">
      <c r="A550" s="1"/>
      <c r="B550" s="8"/>
      <c r="C550" s="85"/>
      <c r="D550" s="79"/>
      <c r="E550" s="79"/>
      <c r="F550" s="79"/>
      <c r="G550" s="84" t="s">
        <v>503</v>
      </c>
      <c r="H550" s="51"/>
      <c r="I550" s="52"/>
      <c r="J550" s="53">
        <v>0</v>
      </c>
      <c r="K550" s="54"/>
      <c r="L550" s="11"/>
      <c r="M550" s="1"/>
    </row>
    <row r="551" spans="1:13" ht="30" customHeight="1" x14ac:dyDescent="0.3">
      <c r="A551" s="1"/>
      <c r="B551" s="8"/>
      <c r="C551" s="85">
        <f>+C549+0.001</f>
        <v>9.2199999999999083</v>
      </c>
      <c r="D551" s="79"/>
      <c r="E551" s="79"/>
      <c r="F551" s="79"/>
      <c r="G551" s="50" t="s">
        <v>331</v>
      </c>
      <c r="H551" s="51" t="s">
        <v>21</v>
      </c>
      <c r="I551" s="52">
        <v>200</v>
      </c>
      <c r="J551" s="53">
        <v>3372</v>
      </c>
      <c r="K551" s="54">
        <f t="shared" si="12"/>
        <v>674400</v>
      </c>
      <c r="L551" s="11"/>
      <c r="M551" s="1"/>
    </row>
    <row r="552" spans="1:13" ht="30" customHeight="1" x14ac:dyDescent="0.3">
      <c r="A552" s="1"/>
      <c r="B552" s="8"/>
      <c r="C552" s="85">
        <f t="shared" si="13"/>
        <v>9.2209999999999077</v>
      </c>
      <c r="D552" s="79"/>
      <c r="E552" s="79"/>
      <c r="F552" s="79"/>
      <c r="G552" s="50" t="s">
        <v>50</v>
      </c>
      <c r="H552" s="51" t="s">
        <v>31</v>
      </c>
      <c r="I552" s="52">
        <v>50</v>
      </c>
      <c r="J552" s="53">
        <v>32793</v>
      </c>
      <c r="K552" s="54">
        <f t="shared" si="12"/>
        <v>1639650</v>
      </c>
      <c r="L552" s="11"/>
      <c r="M552" s="1"/>
    </row>
    <row r="553" spans="1:13" ht="30" customHeight="1" x14ac:dyDescent="0.3">
      <c r="A553" s="1"/>
      <c r="B553" s="8"/>
      <c r="C553" s="85">
        <f t="shared" si="13"/>
        <v>9.2219999999999072</v>
      </c>
      <c r="D553" s="79"/>
      <c r="E553" s="79"/>
      <c r="F553" s="79"/>
      <c r="G553" s="50" t="s">
        <v>332</v>
      </c>
      <c r="H553" s="51" t="s">
        <v>23</v>
      </c>
      <c r="I553" s="52">
        <v>100</v>
      </c>
      <c r="J553" s="53">
        <v>8023</v>
      </c>
      <c r="K553" s="54">
        <f t="shared" si="12"/>
        <v>802300</v>
      </c>
      <c r="L553" s="11"/>
      <c r="M553" s="1"/>
    </row>
    <row r="554" spans="1:13" ht="30" customHeight="1" x14ac:dyDescent="0.3">
      <c r="A554" s="1"/>
      <c r="B554" s="8"/>
      <c r="C554" s="85">
        <f t="shared" si="13"/>
        <v>9.2229999999999066</v>
      </c>
      <c r="D554" s="79"/>
      <c r="E554" s="79"/>
      <c r="F554" s="79"/>
      <c r="G554" s="50" t="s">
        <v>333</v>
      </c>
      <c r="H554" s="51" t="s">
        <v>31</v>
      </c>
      <c r="I554" s="52">
        <v>30</v>
      </c>
      <c r="J554" s="53">
        <v>50951</v>
      </c>
      <c r="K554" s="54">
        <f t="shared" si="12"/>
        <v>1528530</v>
      </c>
      <c r="L554" s="11"/>
      <c r="M554" s="1"/>
    </row>
    <row r="555" spans="1:13" ht="30" customHeight="1" x14ac:dyDescent="0.3">
      <c r="A555" s="1"/>
      <c r="B555" s="8"/>
      <c r="C555" s="85">
        <f t="shared" si="13"/>
        <v>9.2239999999999061</v>
      </c>
      <c r="D555" s="79"/>
      <c r="E555" s="79"/>
      <c r="F555" s="79"/>
      <c r="G555" s="50" t="s">
        <v>382</v>
      </c>
      <c r="H555" s="51" t="s">
        <v>31</v>
      </c>
      <c r="I555" s="52">
        <v>20</v>
      </c>
      <c r="J555" s="53">
        <v>100265</v>
      </c>
      <c r="K555" s="54">
        <f t="shared" si="12"/>
        <v>2005300</v>
      </c>
      <c r="L555" s="11"/>
      <c r="M555" s="1"/>
    </row>
    <row r="556" spans="1:13" ht="30" customHeight="1" x14ac:dyDescent="0.3">
      <c r="A556" s="1"/>
      <c r="B556" s="8"/>
      <c r="C556" s="85">
        <f t="shared" si="13"/>
        <v>9.2249999999999055</v>
      </c>
      <c r="D556" s="79"/>
      <c r="E556" s="79"/>
      <c r="F556" s="79"/>
      <c r="G556" s="50" t="s">
        <v>504</v>
      </c>
      <c r="H556" s="51" t="s">
        <v>21</v>
      </c>
      <c r="I556" s="52">
        <v>100</v>
      </c>
      <c r="J556" s="53">
        <v>256932</v>
      </c>
      <c r="K556" s="54">
        <f t="shared" si="12"/>
        <v>25693200</v>
      </c>
      <c r="L556" s="11"/>
      <c r="M556" s="1"/>
    </row>
    <row r="557" spans="1:13" ht="30" customHeight="1" x14ac:dyDescent="0.3">
      <c r="A557" s="1"/>
      <c r="B557" s="8"/>
      <c r="C557" s="85">
        <f t="shared" si="13"/>
        <v>9.2259999999999049</v>
      </c>
      <c r="D557" s="79"/>
      <c r="E557" s="79"/>
      <c r="F557" s="79"/>
      <c r="G557" s="50" t="s">
        <v>489</v>
      </c>
      <c r="H557" s="51" t="s">
        <v>21</v>
      </c>
      <c r="I557" s="52">
        <v>200</v>
      </c>
      <c r="J557" s="53">
        <v>192088</v>
      </c>
      <c r="K557" s="54">
        <f t="shared" si="12"/>
        <v>38417600</v>
      </c>
      <c r="L557" s="11"/>
      <c r="M557" s="1"/>
    </row>
    <row r="558" spans="1:13" ht="30" customHeight="1" x14ac:dyDescent="0.3">
      <c r="A558" s="1"/>
      <c r="B558" s="8"/>
      <c r="C558" s="85">
        <f t="shared" si="13"/>
        <v>9.2269999999999044</v>
      </c>
      <c r="D558" s="79"/>
      <c r="E558" s="79"/>
      <c r="F558" s="79"/>
      <c r="G558" s="50" t="s">
        <v>505</v>
      </c>
      <c r="H558" s="51" t="s">
        <v>21</v>
      </c>
      <c r="I558" s="52">
        <v>20</v>
      </c>
      <c r="J558" s="53">
        <v>123360</v>
      </c>
      <c r="K558" s="54">
        <f t="shared" si="12"/>
        <v>2467200</v>
      </c>
      <c r="L558" s="11"/>
      <c r="M558" s="1"/>
    </row>
    <row r="559" spans="1:13" ht="30" customHeight="1" x14ac:dyDescent="0.3">
      <c r="A559" s="1"/>
      <c r="B559" s="8"/>
      <c r="C559" s="85">
        <f t="shared" si="13"/>
        <v>9.2279999999999038</v>
      </c>
      <c r="D559" s="79"/>
      <c r="E559" s="79"/>
      <c r="F559" s="79"/>
      <c r="G559" s="50" t="s">
        <v>506</v>
      </c>
      <c r="H559" s="51" t="s">
        <v>21</v>
      </c>
      <c r="I559" s="52">
        <v>60</v>
      </c>
      <c r="J559" s="53">
        <v>106985</v>
      </c>
      <c r="K559" s="54">
        <f t="shared" si="12"/>
        <v>6419100</v>
      </c>
      <c r="L559" s="11"/>
      <c r="M559" s="1"/>
    </row>
    <row r="560" spans="1:13" ht="30" customHeight="1" x14ac:dyDescent="0.3">
      <c r="A560" s="1"/>
      <c r="B560" s="8"/>
      <c r="C560" s="85">
        <f t="shared" si="13"/>
        <v>9.2289999999999033</v>
      </c>
      <c r="D560" s="79"/>
      <c r="E560" s="79"/>
      <c r="F560" s="79"/>
      <c r="G560" s="50" t="s">
        <v>507</v>
      </c>
      <c r="H560" s="51" t="s">
        <v>21</v>
      </c>
      <c r="I560" s="52">
        <v>200</v>
      </c>
      <c r="J560" s="53">
        <v>41917</v>
      </c>
      <c r="K560" s="54">
        <f t="shared" si="12"/>
        <v>8383400</v>
      </c>
      <c r="L560" s="11"/>
      <c r="M560" s="1"/>
    </row>
    <row r="561" spans="1:13" ht="30" customHeight="1" x14ac:dyDescent="0.3">
      <c r="A561" s="1"/>
      <c r="B561" s="8"/>
      <c r="C561" s="85">
        <f t="shared" si="13"/>
        <v>9.2299999999999027</v>
      </c>
      <c r="D561" s="79"/>
      <c r="E561" s="79"/>
      <c r="F561" s="79"/>
      <c r="G561" s="50" t="s">
        <v>508</v>
      </c>
      <c r="H561" s="51" t="s">
        <v>54</v>
      </c>
      <c r="I561" s="52">
        <v>6</v>
      </c>
      <c r="J561" s="53">
        <v>143866</v>
      </c>
      <c r="K561" s="54">
        <f t="shared" si="12"/>
        <v>863196</v>
      </c>
      <c r="L561" s="11"/>
      <c r="M561" s="1"/>
    </row>
    <row r="562" spans="1:13" ht="30" customHeight="1" x14ac:dyDescent="0.3">
      <c r="A562" s="1"/>
      <c r="B562" s="8"/>
      <c r="C562" s="85">
        <f t="shared" si="13"/>
        <v>9.2309999999999022</v>
      </c>
      <c r="D562" s="79"/>
      <c r="E562" s="79"/>
      <c r="F562" s="79"/>
      <c r="G562" s="50" t="s">
        <v>509</v>
      </c>
      <c r="H562" s="51" t="s">
        <v>54</v>
      </c>
      <c r="I562" s="52">
        <v>6</v>
      </c>
      <c r="J562" s="53">
        <v>81914</v>
      </c>
      <c r="K562" s="54">
        <f t="shared" si="12"/>
        <v>491484</v>
      </c>
      <c r="L562" s="11"/>
      <c r="M562" s="1"/>
    </row>
    <row r="563" spans="1:13" ht="30" customHeight="1" x14ac:dyDescent="0.3">
      <c r="A563" s="1"/>
      <c r="B563" s="8"/>
      <c r="C563" s="85">
        <f t="shared" si="13"/>
        <v>9.2319999999999016</v>
      </c>
      <c r="D563" s="79"/>
      <c r="E563" s="79"/>
      <c r="F563" s="79"/>
      <c r="G563" s="50" t="s">
        <v>510</v>
      </c>
      <c r="H563" s="51" t="s">
        <v>54</v>
      </c>
      <c r="I563" s="52">
        <v>6</v>
      </c>
      <c r="J563" s="53">
        <v>276873</v>
      </c>
      <c r="K563" s="54">
        <f t="shared" si="12"/>
        <v>1661238</v>
      </c>
      <c r="L563" s="11"/>
      <c r="M563" s="1"/>
    </row>
    <row r="564" spans="1:13" ht="30" customHeight="1" x14ac:dyDescent="0.3">
      <c r="A564" s="1"/>
      <c r="B564" s="8"/>
      <c r="C564" s="85">
        <f t="shared" si="13"/>
        <v>9.2329999999999011</v>
      </c>
      <c r="D564" s="79"/>
      <c r="E564" s="79"/>
      <c r="F564" s="79"/>
      <c r="G564" s="50" t="s">
        <v>511</v>
      </c>
      <c r="H564" s="51" t="s">
        <v>25</v>
      </c>
      <c r="I564" s="52">
        <v>60</v>
      </c>
      <c r="J564" s="53">
        <v>23185</v>
      </c>
      <c r="K564" s="54">
        <f t="shared" si="12"/>
        <v>1391100</v>
      </c>
      <c r="L564" s="11"/>
      <c r="M564" s="1"/>
    </row>
    <row r="565" spans="1:13" ht="30" customHeight="1" x14ac:dyDescent="0.3">
      <c r="A565" s="1"/>
      <c r="B565" s="8"/>
      <c r="C565" s="85">
        <f t="shared" si="13"/>
        <v>9.2339999999999005</v>
      </c>
      <c r="D565" s="79"/>
      <c r="E565" s="79"/>
      <c r="F565" s="79"/>
      <c r="G565" s="50" t="s">
        <v>512</v>
      </c>
      <c r="H565" s="51" t="s">
        <v>25</v>
      </c>
      <c r="I565" s="52">
        <v>8</v>
      </c>
      <c r="J565" s="53">
        <v>45963</v>
      </c>
      <c r="K565" s="54">
        <f t="shared" si="12"/>
        <v>367704</v>
      </c>
      <c r="L565" s="11"/>
      <c r="M565" s="1"/>
    </row>
    <row r="566" spans="1:13" ht="30" customHeight="1" x14ac:dyDescent="0.3">
      <c r="A566" s="1"/>
      <c r="B566" s="8"/>
      <c r="C566" s="85">
        <f t="shared" si="13"/>
        <v>9.2349999999999</v>
      </c>
      <c r="D566" s="79"/>
      <c r="E566" s="79"/>
      <c r="F566" s="79"/>
      <c r="G566" s="50" t="s">
        <v>513</v>
      </c>
      <c r="H566" s="51" t="s">
        <v>25</v>
      </c>
      <c r="I566" s="52">
        <v>2</v>
      </c>
      <c r="J566" s="53">
        <v>33308</v>
      </c>
      <c r="K566" s="54">
        <f t="shared" si="12"/>
        <v>66616</v>
      </c>
      <c r="L566" s="11"/>
      <c r="M566" s="1"/>
    </row>
    <row r="567" spans="1:13" ht="30" customHeight="1" x14ac:dyDescent="0.3">
      <c r="A567" s="1"/>
      <c r="B567" s="8"/>
      <c r="C567" s="85">
        <f t="shared" si="13"/>
        <v>9.2359999999998994</v>
      </c>
      <c r="D567" s="79"/>
      <c r="E567" s="79"/>
      <c r="F567" s="79"/>
      <c r="G567" s="50" t="s">
        <v>514</v>
      </c>
      <c r="H567" s="51" t="s">
        <v>25</v>
      </c>
      <c r="I567" s="52">
        <v>90</v>
      </c>
      <c r="J567" s="53">
        <v>48945</v>
      </c>
      <c r="K567" s="54">
        <f t="shared" si="12"/>
        <v>4405050</v>
      </c>
      <c r="L567" s="11"/>
      <c r="M567" s="1"/>
    </row>
    <row r="568" spans="1:13" ht="30" customHeight="1" x14ac:dyDescent="0.3">
      <c r="A568" s="1"/>
      <c r="B568" s="8"/>
      <c r="C568" s="85">
        <f t="shared" si="13"/>
        <v>9.2369999999998988</v>
      </c>
      <c r="D568" s="79"/>
      <c r="E568" s="79"/>
      <c r="F568" s="79"/>
      <c r="G568" s="50" t="s">
        <v>515</v>
      </c>
      <c r="H568" s="51" t="s">
        <v>25</v>
      </c>
      <c r="I568" s="52">
        <v>270</v>
      </c>
      <c r="J568" s="53">
        <v>34265</v>
      </c>
      <c r="K568" s="54">
        <f t="shared" si="12"/>
        <v>9251550</v>
      </c>
      <c r="L568" s="11"/>
      <c r="M568" s="1"/>
    </row>
    <row r="569" spans="1:13" ht="30" customHeight="1" x14ac:dyDescent="0.3">
      <c r="A569" s="1"/>
      <c r="B569" s="8"/>
      <c r="C569" s="85">
        <f t="shared" si="13"/>
        <v>9.2379999999998983</v>
      </c>
      <c r="D569" s="79"/>
      <c r="E569" s="79"/>
      <c r="F569" s="79"/>
      <c r="G569" s="50" t="s">
        <v>516</v>
      </c>
      <c r="H569" s="51" t="s">
        <v>25</v>
      </c>
      <c r="I569" s="52">
        <v>4</v>
      </c>
      <c r="J569" s="53">
        <v>210871</v>
      </c>
      <c r="K569" s="54">
        <f t="shared" si="12"/>
        <v>843484</v>
      </c>
      <c r="L569" s="11"/>
      <c r="M569" s="1"/>
    </row>
    <row r="570" spans="1:13" ht="30" customHeight="1" x14ac:dyDescent="0.3">
      <c r="A570" s="1"/>
      <c r="B570" s="8"/>
      <c r="C570" s="85">
        <f t="shared" si="13"/>
        <v>9.2389999999998977</v>
      </c>
      <c r="D570" s="79"/>
      <c r="E570" s="79"/>
      <c r="F570" s="79"/>
      <c r="G570" s="50" t="s">
        <v>517</v>
      </c>
      <c r="H570" s="51" t="s">
        <v>25</v>
      </c>
      <c r="I570" s="52">
        <v>20</v>
      </c>
      <c r="J570" s="53">
        <v>197004</v>
      </c>
      <c r="K570" s="54">
        <f t="shared" si="12"/>
        <v>3940080</v>
      </c>
      <c r="L570" s="11"/>
      <c r="M570" s="1"/>
    </row>
    <row r="571" spans="1:13" ht="30" customHeight="1" x14ac:dyDescent="0.3">
      <c r="A571" s="1"/>
      <c r="B571" s="8"/>
      <c r="C571" s="85">
        <f t="shared" si="13"/>
        <v>9.2399999999998972</v>
      </c>
      <c r="D571" s="79"/>
      <c r="E571" s="79"/>
      <c r="F571" s="79"/>
      <c r="G571" s="50" t="s">
        <v>518</v>
      </c>
      <c r="H571" s="51" t="s">
        <v>25</v>
      </c>
      <c r="I571" s="52">
        <v>5</v>
      </c>
      <c r="J571" s="53">
        <v>175575</v>
      </c>
      <c r="K571" s="54">
        <f t="shared" si="12"/>
        <v>877875</v>
      </c>
      <c r="L571" s="11"/>
      <c r="M571" s="1"/>
    </row>
    <row r="572" spans="1:13" ht="30" customHeight="1" x14ac:dyDescent="0.3">
      <c r="A572" s="1"/>
      <c r="B572" s="8"/>
      <c r="C572" s="85">
        <f t="shared" si="13"/>
        <v>9.2409999999998966</v>
      </c>
      <c r="D572" s="79"/>
      <c r="E572" s="79"/>
      <c r="F572" s="79"/>
      <c r="G572" s="50" t="s">
        <v>519</v>
      </c>
      <c r="H572" s="51" t="s">
        <v>25</v>
      </c>
      <c r="I572" s="52">
        <v>20</v>
      </c>
      <c r="J572" s="53">
        <v>72795</v>
      </c>
      <c r="K572" s="54">
        <f t="shared" si="12"/>
        <v>1455900</v>
      </c>
      <c r="L572" s="11"/>
      <c r="M572" s="1"/>
    </row>
    <row r="573" spans="1:13" ht="30" customHeight="1" x14ac:dyDescent="0.3">
      <c r="A573" s="1"/>
      <c r="B573" s="8"/>
      <c r="C573" s="85">
        <f t="shared" si="13"/>
        <v>9.2419999999998961</v>
      </c>
      <c r="D573" s="79"/>
      <c r="E573" s="79"/>
      <c r="F573" s="79"/>
      <c r="G573" s="50" t="s">
        <v>520</v>
      </c>
      <c r="H573" s="51" t="s">
        <v>25</v>
      </c>
      <c r="I573" s="52">
        <v>20</v>
      </c>
      <c r="J573" s="53">
        <v>97851</v>
      </c>
      <c r="K573" s="54">
        <f t="shared" si="12"/>
        <v>1957020</v>
      </c>
      <c r="L573" s="11"/>
      <c r="M573" s="1"/>
    </row>
    <row r="574" spans="1:13" ht="30" customHeight="1" x14ac:dyDescent="0.3">
      <c r="A574" s="1"/>
      <c r="B574" s="8"/>
      <c r="C574" s="85">
        <f t="shared" si="13"/>
        <v>9.2429999999998955</v>
      </c>
      <c r="D574" s="79"/>
      <c r="E574" s="79"/>
      <c r="F574" s="79"/>
      <c r="G574" s="50" t="s">
        <v>521</v>
      </c>
      <c r="H574" s="51" t="s">
        <v>25</v>
      </c>
      <c r="I574" s="52">
        <v>6</v>
      </c>
      <c r="J574" s="53">
        <v>85112</v>
      </c>
      <c r="K574" s="54">
        <f t="shared" si="12"/>
        <v>510672</v>
      </c>
      <c r="L574" s="11"/>
      <c r="M574" s="1"/>
    </row>
    <row r="575" spans="1:13" ht="30" customHeight="1" x14ac:dyDescent="0.3">
      <c r="A575" s="1"/>
      <c r="B575" s="8"/>
      <c r="C575" s="85">
        <f t="shared" si="13"/>
        <v>9.243999999999895</v>
      </c>
      <c r="D575" s="79"/>
      <c r="E575" s="79"/>
      <c r="F575" s="79"/>
      <c r="G575" s="50" t="s">
        <v>522</v>
      </c>
      <c r="H575" s="51" t="s">
        <v>25</v>
      </c>
      <c r="I575" s="52">
        <v>140</v>
      </c>
      <c r="J575" s="53">
        <v>21276</v>
      </c>
      <c r="K575" s="54">
        <f t="shared" si="12"/>
        <v>2978640</v>
      </c>
      <c r="L575" s="11"/>
      <c r="M575" s="1"/>
    </row>
    <row r="576" spans="1:13" ht="30" customHeight="1" x14ac:dyDescent="0.3">
      <c r="A576" s="1"/>
      <c r="B576" s="8"/>
      <c r="C576" s="85">
        <f t="shared" si="13"/>
        <v>9.2449999999998944</v>
      </c>
      <c r="D576" s="79"/>
      <c r="E576" s="79"/>
      <c r="F576" s="79"/>
      <c r="G576" s="50" t="s">
        <v>523</v>
      </c>
      <c r="H576" s="51" t="s">
        <v>25</v>
      </c>
      <c r="I576" s="52">
        <v>6</v>
      </c>
      <c r="J576" s="53">
        <v>106479</v>
      </c>
      <c r="K576" s="54">
        <f t="shared" si="12"/>
        <v>638874</v>
      </c>
      <c r="L576" s="11"/>
      <c r="M576" s="1"/>
    </row>
    <row r="577" spans="1:13" ht="30" customHeight="1" x14ac:dyDescent="0.3">
      <c r="A577" s="1"/>
      <c r="B577" s="8"/>
      <c r="C577" s="85">
        <f t="shared" si="13"/>
        <v>9.2459999999998939</v>
      </c>
      <c r="D577" s="79"/>
      <c r="E577" s="79"/>
      <c r="F577" s="79"/>
      <c r="G577" s="50" t="s">
        <v>524</v>
      </c>
      <c r="H577" s="51" t="s">
        <v>25</v>
      </c>
      <c r="I577" s="52">
        <v>80</v>
      </c>
      <c r="J577" s="53">
        <v>141664</v>
      </c>
      <c r="K577" s="54">
        <f t="shared" si="12"/>
        <v>11333120</v>
      </c>
      <c r="L577" s="11"/>
      <c r="M577" s="1"/>
    </row>
    <row r="578" spans="1:13" ht="30" customHeight="1" x14ac:dyDescent="0.3">
      <c r="A578" s="1"/>
      <c r="B578" s="8"/>
      <c r="C578" s="85">
        <f t="shared" si="13"/>
        <v>9.2469999999998933</v>
      </c>
      <c r="D578" s="79"/>
      <c r="E578" s="79"/>
      <c r="F578" s="79"/>
      <c r="G578" s="50" t="s">
        <v>525</v>
      </c>
      <c r="H578" s="51" t="s">
        <v>25</v>
      </c>
      <c r="I578" s="52">
        <v>18</v>
      </c>
      <c r="J578" s="53">
        <v>211578</v>
      </c>
      <c r="K578" s="54">
        <f t="shared" si="12"/>
        <v>3808404</v>
      </c>
      <c r="L578" s="11"/>
      <c r="M578" s="1"/>
    </row>
    <row r="579" spans="1:13" ht="30" customHeight="1" x14ac:dyDescent="0.3">
      <c r="A579" s="1"/>
      <c r="B579" s="8"/>
      <c r="C579" s="85">
        <f t="shared" si="13"/>
        <v>9.2479999999998928</v>
      </c>
      <c r="D579" s="79"/>
      <c r="E579" s="79"/>
      <c r="F579" s="79"/>
      <c r="G579" s="50" t="s">
        <v>526</v>
      </c>
      <c r="H579" s="51" t="s">
        <v>25</v>
      </c>
      <c r="I579" s="52">
        <v>10</v>
      </c>
      <c r="J579" s="53">
        <v>703487</v>
      </c>
      <c r="K579" s="54">
        <f t="shared" si="12"/>
        <v>7034870</v>
      </c>
      <c r="L579" s="11"/>
      <c r="M579" s="1"/>
    </row>
    <row r="580" spans="1:13" ht="30" customHeight="1" x14ac:dyDescent="0.3">
      <c r="A580" s="1"/>
      <c r="B580" s="8"/>
      <c r="C580" s="85">
        <f t="shared" si="13"/>
        <v>9.2489999999998922</v>
      </c>
      <c r="D580" s="79"/>
      <c r="E580" s="79"/>
      <c r="F580" s="79"/>
      <c r="G580" s="50" t="s">
        <v>527</v>
      </c>
      <c r="H580" s="51" t="s">
        <v>25</v>
      </c>
      <c r="I580" s="52">
        <v>30</v>
      </c>
      <c r="J580" s="53">
        <v>46561</v>
      </c>
      <c r="K580" s="54">
        <f t="shared" si="12"/>
        <v>1396830</v>
      </c>
      <c r="L580" s="11"/>
      <c r="M580" s="1"/>
    </row>
    <row r="581" spans="1:13" ht="30" customHeight="1" x14ac:dyDescent="0.3">
      <c r="A581" s="1"/>
      <c r="B581" s="8"/>
      <c r="C581" s="85">
        <f t="shared" si="13"/>
        <v>9.2499999999998916</v>
      </c>
      <c r="D581" s="79"/>
      <c r="E581" s="79"/>
      <c r="F581" s="79"/>
      <c r="G581" s="50" t="s">
        <v>528</v>
      </c>
      <c r="H581" s="51" t="s">
        <v>25</v>
      </c>
      <c r="I581" s="52">
        <v>20</v>
      </c>
      <c r="J581" s="53">
        <v>130073</v>
      </c>
      <c r="K581" s="54">
        <f t="shared" si="12"/>
        <v>2601460</v>
      </c>
      <c r="L581" s="11"/>
      <c r="M581" s="1"/>
    </row>
    <row r="582" spans="1:13" ht="30" customHeight="1" x14ac:dyDescent="0.3">
      <c r="A582" s="1"/>
      <c r="B582" s="8"/>
      <c r="C582" s="85">
        <f t="shared" si="13"/>
        <v>9.2509999999998911</v>
      </c>
      <c r="D582" s="79"/>
      <c r="E582" s="79"/>
      <c r="F582" s="79"/>
      <c r="G582" s="50" t="s">
        <v>529</v>
      </c>
      <c r="H582" s="51" t="s">
        <v>25</v>
      </c>
      <c r="I582" s="52">
        <v>120</v>
      </c>
      <c r="J582" s="53">
        <v>74415</v>
      </c>
      <c r="K582" s="54">
        <f t="shared" si="12"/>
        <v>8929800</v>
      </c>
      <c r="L582" s="11"/>
      <c r="M582" s="1"/>
    </row>
    <row r="583" spans="1:13" ht="30" customHeight="1" x14ac:dyDescent="0.3">
      <c r="A583" s="1"/>
      <c r="B583" s="8"/>
      <c r="C583" s="85">
        <f t="shared" si="13"/>
        <v>9.2519999999998905</v>
      </c>
      <c r="D583" s="79"/>
      <c r="E583" s="79"/>
      <c r="F583" s="79"/>
      <c r="G583" s="50" t="s">
        <v>530</v>
      </c>
      <c r="H583" s="51" t="s">
        <v>25</v>
      </c>
      <c r="I583" s="52">
        <v>10</v>
      </c>
      <c r="J583" s="53">
        <v>62268</v>
      </c>
      <c r="K583" s="54">
        <f t="shared" ref="K583:K617" si="14">IFERROR(ROUND(J583*I583,0),"")</f>
        <v>622680</v>
      </c>
      <c r="L583" s="11"/>
      <c r="M583" s="1"/>
    </row>
    <row r="584" spans="1:13" ht="30" customHeight="1" x14ac:dyDescent="0.3">
      <c r="A584" s="1"/>
      <c r="B584" s="8"/>
      <c r="C584" s="85">
        <f t="shared" si="13"/>
        <v>9.25299999999989</v>
      </c>
      <c r="D584" s="79"/>
      <c r="E584" s="79"/>
      <c r="F584" s="79"/>
      <c r="G584" s="50" t="s">
        <v>531</v>
      </c>
      <c r="H584" s="51" t="s">
        <v>25</v>
      </c>
      <c r="I584" s="52">
        <v>16</v>
      </c>
      <c r="J584" s="53">
        <v>23435</v>
      </c>
      <c r="K584" s="54">
        <f t="shared" si="14"/>
        <v>374960</v>
      </c>
      <c r="L584" s="11"/>
      <c r="M584" s="1"/>
    </row>
    <row r="585" spans="1:13" ht="30" customHeight="1" x14ac:dyDescent="0.3">
      <c r="A585" s="1"/>
      <c r="B585" s="8"/>
      <c r="C585" s="85">
        <f t="shared" si="13"/>
        <v>9.2539999999998894</v>
      </c>
      <c r="D585" s="79"/>
      <c r="E585" s="79"/>
      <c r="F585" s="79"/>
      <c r="G585" s="50" t="s">
        <v>532</v>
      </c>
      <c r="H585" s="51" t="s">
        <v>25</v>
      </c>
      <c r="I585" s="52">
        <v>5</v>
      </c>
      <c r="J585" s="53">
        <v>101935</v>
      </c>
      <c r="K585" s="54">
        <f t="shared" si="14"/>
        <v>509675</v>
      </c>
      <c r="L585" s="11"/>
      <c r="M585" s="1"/>
    </row>
    <row r="586" spans="1:13" ht="30" customHeight="1" x14ac:dyDescent="0.3">
      <c r="A586" s="1"/>
      <c r="B586" s="8"/>
      <c r="C586" s="85">
        <f t="shared" si="13"/>
        <v>9.2549999999998889</v>
      </c>
      <c r="D586" s="79"/>
      <c r="E586" s="79"/>
      <c r="F586" s="79"/>
      <c r="G586" s="50" t="s">
        <v>533</v>
      </c>
      <c r="H586" s="51" t="s">
        <v>25</v>
      </c>
      <c r="I586" s="52">
        <v>90</v>
      </c>
      <c r="J586" s="53">
        <v>40252</v>
      </c>
      <c r="K586" s="54">
        <f t="shared" si="14"/>
        <v>3622680</v>
      </c>
      <c r="L586" s="11"/>
      <c r="M586" s="1"/>
    </row>
    <row r="587" spans="1:13" ht="30" customHeight="1" x14ac:dyDescent="0.3">
      <c r="A587" s="1"/>
      <c r="B587" s="8"/>
      <c r="C587" s="85">
        <f t="shared" si="13"/>
        <v>9.2559999999998883</v>
      </c>
      <c r="D587" s="79"/>
      <c r="E587" s="79"/>
      <c r="F587" s="79"/>
      <c r="G587" s="50" t="s">
        <v>534</v>
      </c>
      <c r="H587" s="51" t="s">
        <v>25</v>
      </c>
      <c r="I587" s="52">
        <v>6</v>
      </c>
      <c r="J587" s="53">
        <v>121510</v>
      </c>
      <c r="K587" s="54">
        <f t="shared" si="14"/>
        <v>729060</v>
      </c>
      <c r="L587" s="11"/>
      <c r="M587" s="1"/>
    </row>
    <row r="588" spans="1:13" ht="30" customHeight="1" x14ac:dyDescent="0.3">
      <c r="A588" s="1"/>
      <c r="B588" s="8"/>
      <c r="C588" s="85">
        <f t="shared" si="13"/>
        <v>9.2569999999998878</v>
      </c>
      <c r="D588" s="79"/>
      <c r="E588" s="79"/>
      <c r="F588" s="79"/>
      <c r="G588" s="50" t="s">
        <v>535</v>
      </c>
      <c r="H588" s="51" t="s">
        <v>25</v>
      </c>
      <c r="I588" s="52">
        <v>16</v>
      </c>
      <c r="J588" s="53">
        <v>307712</v>
      </c>
      <c r="K588" s="54">
        <f t="shared" si="14"/>
        <v>4923392</v>
      </c>
      <c r="L588" s="11"/>
      <c r="M588" s="1"/>
    </row>
    <row r="589" spans="1:13" ht="30" customHeight="1" x14ac:dyDescent="0.3">
      <c r="A589" s="1"/>
      <c r="B589" s="8"/>
      <c r="C589" s="85">
        <f t="shared" si="13"/>
        <v>9.2579999999998872</v>
      </c>
      <c r="D589" s="79"/>
      <c r="E589" s="79"/>
      <c r="F589" s="79"/>
      <c r="G589" s="50" t="s">
        <v>536</v>
      </c>
      <c r="H589" s="51" t="s">
        <v>25</v>
      </c>
      <c r="I589" s="52">
        <v>1</v>
      </c>
      <c r="J589" s="53">
        <v>1143797</v>
      </c>
      <c r="K589" s="54">
        <f t="shared" si="14"/>
        <v>1143797</v>
      </c>
      <c r="L589" s="11"/>
      <c r="M589" s="1"/>
    </row>
    <row r="590" spans="1:13" ht="31.5" customHeight="1" x14ac:dyDescent="0.3">
      <c r="A590" s="1"/>
      <c r="B590" s="8"/>
      <c r="C590" s="85">
        <f t="shared" si="13"/>
        <v>9.2589999999998867</v>
      </c>
      <c r="D590" s="79"/>
      <c r="E590" s="79"/>
      <c r="F590" s="79"/>
      <c r="G590" s="50" t="s">
        <v>537</v>
      </c>
      <c r="H590" s="51" t="s">
        <v>25</v>
      </c>
      <c r="I590" s="52">
        <v>7</v>
      </c>
      <c r="J590" s="53">
        <v>1700242</v>
      </c>
      <c r="K590" s="54">
        <f t="shared" si="14"/>
        <v>11901694</v>
      </c>
      <c r="L590" s="11"/>
      <c r="M590" s="1"/>
    </row>
    <row r="591" spans="1:13" ht="30" customHeight="1" x14ac:dyDescent="0.3">
      <c r="A591" s="1"/>
      <c r="B591" s="8"/>
      <c r="C591" s="85">
        <f t="shared" si="13"/>
        <v>9.2599999999998861</v>
      </c>
      <c r="D591" s="79"/>
      <c r="E591" s="79"/>
      <c r="F591" s="79"/>
      <c r="G591" s="50" t="s">
        <v>538</v>
      </c>
      <c r="H591" s="51" t="s">
        <v>25</v>
      </c>
      <c r="I591" s="52">
        <v>16</v>
      </c>
      <c r="J591" s="53">
        <v>594195</v>
      </c>
      <c r="K591" s="54">
        <f t="shared" si="14"/>
        <v>9507120</v>
      </c>
      <c r="L591" s="11"/>
      <c r="M591" s="1"/>
    </row>
    <row r="592" spans="1:13" ht="30" customHeight="1" x14ac:dyDescent="0.3">
      <c r="A592" s="1"/>
      <c r="B592" s="8"/>
      <c r="C592" s="85">
        <f t="shared" ref="C592:C617" si="15">+C591+0.001</f>
        <v>9.2609999999998855</v>
      </c>
      <c r="D592" s="79"/>
      <c r="E592" s="79"/>
      <c r="F592" s="79"/>
      <c r="G592" s="50" t="s">
        <v>539</v>
      </c>
      <c r="H592" s="51" t="s">
        <v>25</v>
      </c>
      <c r="I592" s="52">
        <v>36</v>
      </c>
      <c r="J592" s="53">
        <v>182254</v>
      </c>
      <c r="K592" s="54">
        <f t="shared" si="14"/>
        <v>6561144</v>
      </c>
      <c r="L592" s="11"/>
      <c r="M592" s="1"/>
    </row>
    <row r="593" spans="1:13" ht="30" customHeight="1" x14ac:dyDescent="0.3">
      <c r="A593" s="1"/>
      <c r="B593" s="8"/>
      <c r="C593" s="85">
        <f t="shared" si="15"/>
        <v>9.261999999999885</v>
      </c>
      <c r="D593" s="79"/>
      <c r="E593" s="79"/>
      <c r="F593" s="79"/>
      <c r="G593" s="50" t="s">
        <v>540</v>
      </c>
      <c r="H593" s="51" t="s">
        <v>25</v>
      </c>
      <c r="I593" s="52">
        <v>3</v>
      </c>
      <c r="J593" s="53">
        <v>192354</v>
      </c>
      <c r="K593" s="54">
        <f t="shared" si="14"/>
        <v>577062</v>
      </c>
      <c r="L593" s="11"/>
      <c r="M593" s="1"/>
    </row>
    <row r="594" spans="1:13" ht="30" customHeight="1" x14ac:dyDescent="0.3">
      <c r="A594" s="1"/>
      <c r="B594" s="8"/>
      <c r="C594" s="85">
        <f t="shared" si="15"/>
        <v>9.2629999999998844</v>
      </c>
      <c r="D594" s="79"/>
      <c r="E594" s="79"/>
      <c r="F594" s="79"/>
      <c r="G594" s="50" t="s">
        <v>541</v>
      </c>
      <c r="H594" s="51" t="s">
        <v>25</v>
      </c>
      <c r="I594" s="52">
        <v>60</v>
      </c>
      <c r="J594" s="53">
        <v>142244</v>
      </c>
      <c r="K594" s="54">
        <f t="shared" si="14"/>
        <v>8534640</v>
      </c>
      <c r="L594" s="11"/>
      <c r="M594" s="1"/>
    </row>
    <row r="595" spans="1:13" ht="30" customHeight="1" x14ac:dyDescent="0.3">
      <c r="A595" s="1"/>
      <c r="B595" s="8"/>
      <c r="C595" s="85">
        <f t="shared" si="15"/>
        <v>9.2639999999998839</v>
      </c>
      <c r="D595" s="79"/>
      <c r="E595" s="79"/>
      <c r="F595" s="79"/>
      <c r="G595" s="50" t="s">
        <v>542</v>
      </c>
      <c r="H595" s="51" t="s">
        <v>25</v>
      </c>
      <c r="I595" s="52">
        <v>5</v>
      </c>
      <c r="J595" s="53">
        <v>151424</v>
      </c>
      <c r="K595" s="54">
        <f t="shared" si="14"/>
        <v>757120</v>
      </c>
      <c r="L595" s="11"/>
      <c r="M595" s="1"/>
    </row>
    <row r="596" spans="1:13" ht="30" customHeight="1" x14ac:dyDescent="0.3">
      <c r="A596" s="1"/>
      <c r="B596" s="8"/>
      <c r="C596" s="85">
        <f t="shared" si="15"/>
        <v>9.2649999999998833</v>
      </c>
      <c r="D596" s="79"/>
      <c r="E596" s="79"/>
      <c r="F596" s="79"/>
      <c r="G596" s="50" t="s">
        <v>543</v>
      </c>
      <c r="H596" s="51" t="s">
        <v>25</v>
      </c>
      <c r="I596" s="52">
        <v>21</v>
      </c>
      <c r="J596" s="53">
        <v>107549</v>
      </c>
      <c r="K596" s="54">
        <f t="shared" si="14"/>
        <v>2258529</v>
      </c>
      <c r="L596" s="11"/>
      <c r="M596" s="1"/>
    </row>
    <row r="597" spans="1:13" ht="30" customHeight="1" x14ac:dyDescent="0.3">
      <c r="A597" s="1"/>
      <c r="B597" s="8"/>
      <c r="C597" s="85">
        <f t="shared" si="15"/>
        <v>9.2659999999998828</v>
      </c>
      <c r="D597" s="79"/>
      <c r="E597" s="79"/>
      <c r="F597" s="79"/>
      <c r="G597" s="50" t="s">
        <v>544</v>
      </c>
      <c r="H597" s="51" t="s">
        <v>25</v>
      </c>
      <c r="I597" s="52">
        <v>23</v>
      </c>
      <c r="J597" s="53">
        <v>33793</v>
      </c>
      <c r="K597" s="54">
        <f t="shared" si="14"/>
        <v>777239</v>
      </c>
      <c r="L597" s="11"/>
      <c r="M597" s="1"/>
    </row>
    <row r="598" spans="1:13" ht="39" customHeight="1" x14ac:dyDescent="0.3">
      <c r="A598" s="1"/>
      <c r="B598" s="8"/>
      <c r="C598" s="85">
        <f t="shared" si="15"/>
        <v>9.2669999999998822</v>
      </c>
      <c r="D598" s="79"/>
      <c r="E598" s="79"/>
      <c r="F598" s="79"/>
      <c r="G598" s="50" t="s">
        <v>545</v>
      </c>
      <c r="H598" s="51" t="s">
        <v>25</v>
      </c>
      <c r="I598" s="52">
        <v>6</v>
      </c>
      <c r="J598" s="53">
        <v>76593</v>
      </c>
      <c r="K598" s="54">
        <f t="shared" si="14"/>
        <v>459558</v>
      </c>
      <c r="L598" s="11"/>
      <c r="M598" s="1"/>
    </row>
    <row r="599" spans="1:13" ht="39" customHeight="1" x14ac:dyDescent="0.3">
      <c r="A599" s="1"/>
      <c r="B599" s="8"/>
      <c r="C599" s="85">
        <f t="shared" si="15"/>
        <v>9.2679999999998817</v>
      </c>
      <c r="D599" s="79"/>
      <c r="E599" s="79"/>
      <c r="F599" s="79"/>
      <c r="G599" s="50" t="s">
        <v>546</v>
      </c>
      <c r="H599" s="51" t="s">
        <v>25</v>
      </c>
      <c r="I599" s="52">
        <v>12</v>
      </c>
      <c r="J599" s="53">
        <v>63969</v>
      </c>
      <c r="K599" s="54">
        <f t="shared" si="14"/>
        <v>767628</v>
      </c>
      <c r="L599" s="11"/>
      <c r="M599" s="1"/>
    </row>
    <row r="600" spans="1:13" ht="30" customHeight="1" x14ac:dyDescent="0.3">
      <c r="A600" s="1"/>
      <c r="B600" s="8"/>
      <c r="C600" s="85">
        <f t="shared" si="15"/>
        <v>9.2689999999998811</v>
      </c>
      <c r="D600" s="79"/>
      <c r="E600" s="79"/>
      <c r="F600" s="79"/>
      <c r="G600" s="50" t="s">
        <v>547</v>
      </c>
      <c r="H600" s="51" t="s">
        <v>25</v>
      </c>
      <c r="I600" s="52">
        <v>281</v>
      </c>
      <c r="J600" s="53">
        <v>37436</v>
      </c>
      <c r="K600" s="54">
        <f t="shared" si="14"/>
        <v>10519516</v>
      </c>
      <c r="L600" s="11"/>
      <c r="M600" s="1"/>
    </row>
    <row r="601" spans="1:13" ht="30" customHeight="1" x14ac:dyDescent="0.3">
      <c r="A601" s="1"/>
      <c r="B601" s="8"/>
      <c r="C601" s="85">
        <f t="shared" si="15"/>
        <v>9.2699999999998806</v>
      </c>
      <c r="D601" s="79"/>
      <c r="E601" s="79"/>
      <c r="F601" s="79"/>
      <c r="G601" s="50" t="s">
        <v>438</v>
      </c>
      <c r="H601" s="51" t="s">
        <v>25</v>
      </c>
      <c r="I601" s="52">
        <v>11</v>
      </c>
      <c r="J601" s="53">
        <v>39299</v>
      </c>
      <c r="K601" s="54">
        <f t="shared" si="14"/>
        <v>432289</v>
      </c>
      <c r="L601" s="11"/>
      <c r="M601" s="1"/>
    </row>
    <row r="602" spans="1:13" ht="30" customHeight="1" x14ac:dyDescent="0.3">
      <c r="A602" s="1"/>
      <c r="B602" s="8"/>
      <c r="C602" s="85">
        <f t="shared" si="15"/>
        <v>9.27099999999988</v>
      </c>
      <c r="D602" s="79"/>
      <c r="E602" s="79"/>
      <c r="F602" s="79"/>
      <c r="G602" s="50" t="s">
        <v>548</v>
      </c>
      <c r="H602" s="51" t="s">
        <v>25</v>
      </c>
      <c r="I602" s="52">
        <v>140</v>
      </c>
      <c r="J602" s="53">
        <v>39746</v>
      </c>
      <c r="K602" s="54">
        <f t="shared" si="14"/>
        <v>5564440</v>
      </c>
      <c r="L602" s="11"/>
      <c r="M602" s="1"/>
    </row>
    <row r="603" spans="1:13" ht="30" customHeight="1" x14ac:dyDescent="0.3">
      <c r="A603" s="1"/>
      <c r="B603" s="8"/>
      <c r="C603" s="85">
        <f t="shared" si="15"/>
        <v>9.2719999999998794</v>
      </c>
      <c r="D603" s="79"/>
      <c r="E603" s="79"/>
      <c r="F603" s="79"/>
      <c r="G603" s="50" t="s">
        <v>437</v>
      </c>
      <c r="H603" s="51" t="s">
        <v>25</v>
      </c>
      <c r="I603" s="52">
        <v>51</v>
      </c>
      <c r="J603" s="53">
        <v>67543</v>
      </c>
      <c r="K603" s="54">
        <f t="shared" si="14"/>
        <v>3444693</v>
      </c>
      <c r="L603" s="11"/>
      <c r="M603" s="1"/>
    </row>
    <row r="604" spans="1:13" ht="30" customHeight="1" x14ac:dyDescent="0.3">
      <c r="A604" s="1"/>
      <c r="B604" s="8"/>
      <c r="C604" s="85">
        <f t="shared" si="15"/>
        <v>9.2729999999998789</v>
      </c>
      <c r="D604" s="79"/>
      <c r="E604" s="79"/>
      <c r="F604" s="79"/>
      <c r="G604" s="50" t="s">
        <v>549</v>
      </c>
      <c r="H604" s="51" t="s">
        <v>25</v>
      </c>
      <c r="I604" s="52">
        <v>4</v>
      </c>
      <c r="J604" s="53">
        <v>167256</v>
      </c>
      <c r="K604" s="54">
        <f t="shared" si="14"/>
        <v>669024</v>
      </c>
      <c r="L604" s="11"/>
      <c r="M604" s="1"/>
    </row>
    <row r="605" spans="1:13" ht="30" customHeight="1" x14ac:dyDescent="0.3">
      <c r="A605" s="1"/>
      <c r="B605" s="8"/>
      <c r="C605" s="85">
        <f t="shared" si="15"/>
        <v>9.2739999999998783</v>
      </c>
      <c r="D605" s="79"/>
      <c r="E605" s="79"/>
      <c r="F605" s="79"/>
      <c r="G605" s="50" t="s">
        <v>550</v>
      </c>
      <c r="H605" s="51" t="s">
        <v>25</v>
      </c>
      <c r="I605" s="52">
        <v>1</v>
      </c>
      <c r="J605" s="53">
        <v>301773</v>
      </c>
      <c r="K605" s="54">
        <f t="shared" si="14"/>
        <v>301773</v>
      </c>
      <c r="L605" s="11"/>
      <c r="M605" s="1"/>
    </row>
    <row r="606" spans="1:13" ht="44.25" customHeight="1" x14ac:dyDescent="0.3">
      <c r="A606" s="1"/>
      <c r="B606" s="8"/>
      <c r="C606" s="85">
        <f t="shared" si="15"/>
        <v>9.2749999999998778</v>
      </c>
      <c r="D606" s="79"/>
      <c r="E606" s="79"/>
      <c r="F606" s="79"/>
      <c r="G606" s="50" t="s">
        <v>551</v>
      </c>
      <c r="H606" s="51" t="s">
        <v>25</v>
      </c>
      <c r="I606" s="52">
        <v>3</v>
      </c>
      <c r="J606" s="53">
        <v>1411876</v>
      </c>
      <c r="K606" s="54">
        <f t="shared" si="14"/>
        <v>4235628</v>
      </c>
      <c r="L606" s="11"/>
      <c r="M606" s="1"/>
    </row>
    <row r="607" spans="1:13" ht="30" customHeight="1" x14ac:dyDescent="0.3">
      <c r="A607" s="1"/>
      <c r="B607" s="8"/>
      <c r="C607" s="85">
        <f t="shared" si="15"/>
        <v>9.2759999999998772</v>
      </c>
      <c r="D607" s="79"/>
      <c r="E607" s="79"/>
      <c r="F607" s="79"/>
      <c r="G607" s="50" t="s">
        <v>552</v>
      </c>
      <c r="H607" s="51" t="s">
        <v>25</v>
      </c>
      <c r="I607" s="52">
        <v>3</v>
      </c>
      <c r="J607" s="53">
        <v>2871068</v>
      </c>
      <c r="K607" s="54">
        <f t="shared" si="14"/>
        <v>8613204</v>
      </c>
      <c r="L607" s="11"/>
      <c r="M607" s="1"/>
    </row>
    <row r="608" spans="1:13" ht="42.75" customHeight="1" x14ac:dyDescent="0.3">
      <c r="A608" s="1"/>
      <c r="B608" s="8"/>
      <c r="C608" s="85">
        <f t="shared" si="15"/>
        <v>9.2769999999998767</v>
      </c>
      <c r="D608" s="79"/>
      <c r="E608" s="79"/>
      <c r="F608" s="79"/>
      <c r="G608" s="50" t="s">
        <v>553</v>
      </c>
      <c r="H608" s="51" t="s">
        <v>25</v>
      </c>
      <c r="I608" s="52">
        <v>3</v>
      </c>
      <c r="J608" s="53">
        <v>1836257</v>
      </c>
      <c r="K608" s="54">
        <f t="shared" si="14"/>
        <v>5508771</v>
      </c>
      <c r="L608" s="11"/>
      <c r="M608" s="1"/>
    </row>
    <row r="609" spans="1:13" ht="30" customHeight="1" x14ac:dyDescent="0.3">
      <c r="A609" s="1"/>
      <c r="B609" s="8"/>
      <c r="C609" s="85">
        <f t="shared" si="15"/>
        <v>9.2779999999998761</v>
      </c>
      <c r="D609" s="79"/>
      <c r="E609" s="79"/>
      <c r="F609" s="79"/>
      <c r="G609" s="50" t="s">
        <v>554</v>
      </c>
      <c r="H609" s="51" t="s">
        <v>25</v>
      </c>
      <c r="I609" s="52">
        <v>2</v>
      </c>
      <c r="J609" s="53">
        <v>87946</v>
      </c>
      <c r="K609" s="54">
        <f t="shared" si="14"/>
        <v>175892</v>
      </c>
      <c r="L609" s="11"/>
      <c r="M609" s="1"/>
    </row>
    <row r="610" spans="1:13" ht="30" customHeight="1" x14ac:dyDescent="0.3">
      <c r="A610" s="1"/>
      <c r="B610" s="8"/>
      <c r="C610" s="85">
        <f t="shared" si="15"/>
        <v>9.2789999999998756</v>
      </c>
      <c r="D610" s="79"/>
      <c r="E610" s="79"/>
      <c r="F610" s="79"/>
      <c r="G610" s="50" t="s">
        <v>555</v>
      </c>
      <c r="H610" s="51" t="s">
        <v>25</v>
      </c>
      <c r="I610" s="52">
        <v>6</v>
      </c>
      <c r="J610" s="53">
        <v>236709</v>
      </c>
      <c r="K610" s="54">
        <f t="shared" si="14"/>
        <v>1420254</v>
      </c>
      <c r="L610" s="11"/>
      <c r="M610" s="1"/>
    </row>
    <row r="611" spans="1:13" ht="30" customHeight="1" x14ac:dyDescent="0.3">
      <c r="A611" s="1"/>
      <c r="B611" s="8"/>
      <c r="C611" s="85">
        <f t="shared" si="15"/>
        <v>9.279999999999875</v>
      </c>
      <c r="D611" s="79"/>
      <c r="E611" s="79"/>
      <c r="F611" s="79"/>
      <c r="G611" s="50" t="s">
        <v>556</v>
      </c>
      <c r="H611" s="51" t="s">
        <v>25</v>
      </c>
      <c r="I611" s="52">
        <v>1</v>
      </c>
      <c r="J611" s="53">
        <v>1334470</v>
      </c>
      <c r="K611" s="54">
        <f t="shared" si="14"/>
        <v>1334470</v>
      </c>
      <c r="L611" s="11"/>
      <c r="M611" s="1"/>
    </row>
    <row r="612" spans="1:13" ht="30" customHeight="1" x14ac:dyDescent="0.3">
      <c r="A612" s="1"/>
      <c r="B612" s="8"/>
      <c r="C612" s="85">
        <f t="shared" si="15"/>
        <v>9.2809999999998745</v>
      </c>
      <c r="D612" s="79"/>
      <c r="E612" s="79"/>
      <c r="F612" s="79"/>
      <c r="G612" s="50" t="s">
        <v>557</v>
      </c>
      <c r="H612" s="51" t="s">
        <v>25</v>
      </c>
      <c r="I612" s="52">
        <v>2</v>
      </c>
      <c r="J612" s="53">
        <v>2390135</v>
      </c>
      <c r="K612" s="54">
        <f t="shared" si="14"/>
        <v>4780270</v>
      </c>
      <c r="L612" s="11"/>
      <c r="M612" s="1"/>
    </row>
    <row r="613" spans="1:13" ht="65.25" customHeight="1" x14ac:dyDescent="0.3">
      <c r="A613" s="1"/>
      <c r="B613" s="8"/>
      <c r="C613" s="85">
        <f t="shared" si="15"/>
        <v>9.2819999999998739</v>
      </c>
      <c r="D613" s="79"/>
      <c r="E613" s="79"/>
      <c r="F613" s="79"/>
      <c r="G613" s="50" t="s">
        <v>558</v>
      </c>
      <c r="H613" s="51" t="s">
        <v>25</v>
      </c>
      <c r="I613" s="52">
        <v>10</v>
      </c>
      <c r="J613" s="53">
        <v>3385705</v>
      </c>
      <c r="K613" s="54">
        <f t="shared" si="14"/>
        <v>33857050</v>
      </c>
      <c r="L613" s="11"/>
      <c r="M613" s="1"/>
    </row>
    <row r="614" spans="1:13" ht="44.25" customHeight="1" x14ac:dyDescent="0.3">
      <c r="A614" s="1"/>
      <c r="B614" s="8"/>
      <c r="C614" s="85">
        <f t="shared" si="15"/>
        <v>9.2829999999998734</v>
      </c>
      <c r="D614" s="79"/>
      <c r="E614" s="79"/>
      <c r="F614" s="79"/>
      <c r="G614" s="50" t="s">
        <v>559</v>
      </c>
      <c r="H614" s="51" t="s">
        <v>25</v>
      </c>
      <c r="I614" s="52">
        <v>200</v>
      </c>
      <c r="J614" s="53">
        <v>96829</v>
      </c>
      <c r="K614" s="54">
        <f t="shared" si="14"/>
        <v>19365800</v>
      </c>
      <c r="L614" s="11"/>
      <c r="M614" s="1"/>
    </row>
    <row r="615" spans="1:13" ht="44.25" customHeight="1" x14ac:dyDescent="0.3">
      <c r="A615" s="1"/>
      <c r="B615" s="8"/>
      <c r="C615" s="85">
        <f t="shared" si="15"/>
        <v>9.2839999999998728</v>
      </c>
      <c r="D615" s="79"/>
      <c r="E615" s="79"/>
      <c r="F615" s="79"/>
      <c r="G615" s="50" t="s">
        <v>560</v>
      </c>
      <c r="H615" s="51" t="s">
        <v>25</v>
      </c>
      <c r="I615" s="52">
        <v>7</v>
      </c>
      <c r="J615" s="53">
        <v>878250</v>
      </c>
      <c r="K615" s="54">
        <f t="shared" si="14"/>
        <v>6147750</v>
      </c>
      <c r="L615" s="11"/>
      <c r="M615" s="1"/>
    </row>
    <row r="616" spans="1:13" ht="30" customHeight="1" x14ac:dyDescent="0.3">
      <c r="A616" s="1"/>
      <c r="B616" s="8"/>
      <c r="C616" s="85">
        <f t="shared" si="15"/>
        <v>9.2849999999998722</v>
      </c>
      <c r="D616" s="79"/>
      <c r="E616" s="79"/>
      <c r="F616" s="79"/>
      <c r="G616" s="50" t="s">
        <v>561</v>
      </c>
      <c r="H616" s="51" t="s">
        <v>54</v>
      </c>
      <c r="I616" s="52">
        <v>1200</v>
      </c>
      <c r="J616" s="53">
        <v>5881</v>
      </c>
      <c r="K616" s="54">
        <f t="shared" si="14"/>
        <v>7057200</v>
      </c>
      <c r="L616" s="11"/>
      <c r="M616" s="1"/>
    </row>
    <row r="617" spans="1:13" ht="30" customHeight="1" x14ac:dyDescent="0.3">
      <c r="A617" s="1"/>
      <c r="B617" s="8"/>
      <c r="C617" s="85">
        <f t="shared" si="15"/>
        <v>9.2859999999998717</v>
      </c>
      <c r="D617" s="79"/>
      <c r="E617" s="79"/>
      <c r="F617" s="79"/>
      <c r="G617" s="50" t="s">
        <v>562</v>
      </c>
      <c r="H617" s="51" t="s">
        <v>54</v>
      </c>
      <c r="I617" s="52">
        <v>1140</v>
      </c>
      <c r="J617" s="53">
        <v>9443</v>
      </c>
      <c r="K617" s="54">
        <f t="shared" si="14"/>
        <v>10765020</v>
      </c>
      <c r="L617" s="11"/>
      <c r="M617" s="1"/>
    </row>
    <row r="618" spans="1:13" ht="30" customHeight="1" thickBot="1" x14ac:dyDescent="0.35">
      <c r="A618" s="1"/>
      <c r="B618" s="8"/>
      <c r="C618" s="55" t="s">
        <v>46</v>
      </c>
      <c r="D618" s="72"/>
      <c r="E618" s="72"/>
      <c r="F618" s="72"/>
      <c r="G618" s="81"/>
      <c r="H618" s="74"/>
      <c r="I618" s="58"/>
      <c r="J618" s="75"/>
      <c r="K618" s="59">
        <f>SUM(K325:K617)</f>
        <v>1895342552</v>
      </c>
      <c r="L618" s="11"/>
      <c r="M618" s="1"/>
    </row>
    <row r="619" spans="1:13" ht="30" customHeight="1" x14ac:dyDescent="0.3">
      <c r="A619" s="1"/>
      <c r="B619" s="8"/>
      <c r="C619" s="76"/>
      <c r="D619" s="77"/>
      <c r="E619" s="77"/>
      <c r="F619" s="77"/>
      <c r="G619" s="77"/>
      <c r="H619" s="77"/>
      <c r="I619" s="77"/>
      <c r="J619" s="77"/>
      <c r="K619" s="78"/>
      <c r="L619" s="11"/>
      <c r="M619" s="1"/>
    </row>
    <row r="620" spans="1:13" ht="30" customHeight="1" x14ac:dyDescent="0.3">
      <c r="A620" s="1"/>
      <c r="B620" s="8"/>
      <c r="C620" s="43" t="s">
        <v>563</v>
      </c>
      <c r="D620" s="79"/>
      <c r="E620" s="79"/>
      <c r="F620" s="79"/>
      <c r="G620" s="45" t="s">
        <v>564</v>
      </c>
      <c r="H620" s="46"/>
      <c r="I620" s="47"/>
      <c r="J620" s="71"/>
      <c r="K620" s="48"/>
      <c r="L620" s="11"/>
      <c r="M620" s="1"/>
    </row>
    <row r="621" spans="1:13" ht="30" customHeight="1" x14ac:dyDescent="0.3">
      <c r="A621" s="1"/>
      <c r="B621" s="8"/>
      <c r="C621" s="49">
        <f>+C620+0.01</f>
        <v>10.01</v>
      </c>
      <c r="D621" s="79"/>
      <c r="E621" s="79"/>
      <c r="F621" s="79"/>
      <c r="G621" s="50" t="s">
        <v>331</v>
      </c>
      <c r="H621" s="51" t="s">
        <v>23</v>
      </c>
      <c r="I621" s="52">
        <v>200</v>
      </c>
      <c r="J621" s="53">
        <v>3372</v>
      </c>
      <c r="K621" s="54">
        <f>IFERROR(ROUND(J621*I621,0),"")</f>
        <v>674400</v>
      </c>
      <c r="L621" s="11"/>
      <c r="M621" s="1"/>
    </row>
    <row r="622" spans="1:13" ht="30" customHeight="1" x14ac:dyDescent="0.3">
      <c r="A622" s="1"/>
      <c r="B622" s="8"/>
      <c r="C622" s="49">
        <f t="shared" ref="C622:C657" si="16">+C621+0.01</f>
        <v>10.02</v>
      </c>
      <c r="D622" s="79"/>
      <c r="E622" s="79"/>
      <c r="F622" s="79"/>
      <c r="G622" s="50" t="s">
        <v>50</v>
      </c>
      <c r="H622" s="51" t="s">
        <v>25</v>
      </c>
      <c r="I622" s="52">
        <v>20</v>
      </c>
      <c r="J622" s="53">
        <v>32793</v>
      </c>
      <c r="K622" s="54">
        <f t="shared" ref="K622:K657" si="17">IFERROR(ROUND(J622*I622,0),"")</f>
        <v>655860</v>
      </c>
      <c r="L622" s="11"/>
      <c r="M622" s="1"/>
    </row>
    <row r="623" spans="1:13" ht="30" customHeight="1" x14ac:dyDescent="0.3">
      <c r="A623" s="1"/>
      <c r="B623" s="8"/>
      <c r="C623" s="49">
        <f t="shared" si="16"/>
        <v>10.029999999999999</v>
      </c>
      <c r="D623" s="79"/>
      <c r="E623" s="79"/>
      <c r="F623" s="79"/>
      <c r="G623" s="50" t="s">
        <v>332</v>
      </c>
      <c r="H623" s="51" t="s">
        <v>25</v>
      </c>
      <c r="I623" s="52">
        <v>100</v>
      </c>
      <c r="J623" s="53">
        <v>8023</v>
      </c>
      <c r="K623" s="54">
        <f t="shared" si="17"/>
        <v>802300</v>
      </c>
      <c r="L623" s="11"/>
      <c r="M623" s="1"/>
    </row>
    <row r="624" spans="1:13" ht="30" customHeight="1" x14ac:dyDescent="0.3">
      <c r="A624" s="1"/>
      <c r="B624" s="8"/>
      <c r="C624" s="49">
        <f t="shared" si="16"/>
        <v>10.039999999999999</v>
      </c>
      <c r="D624" s="79"/>
      <c r="E624" s="79"/>
      <c r="F624" s="79"/>
      <c r="G624" s="50" t="s">
        <v>333</v>
      </c>
      <c r="H624" s="51" t="s">
        <v>25</v>
      </c>
      <c r="I624" s="52">
        <v>4</v>
      </c>
      <c r="J624" s="53">
        <v>50951</v>
      </c>
      <c r="K624" s="54">
        <f t="shared" si="17"/>
        <v>203804</v>
      </c>
      <c r="L624" s="11"/>
      <c r="M624" s="1"/>
    </row>
    <row r="625" spans="1:13" ht="30" customHeight="1" x14ac:dyDescent="0.3">
      <c r="A625" s="1"/>
      <c r="B625" s="8"/>
      <c r="C625" s="49">
        <f t="shared" si="16"/>
        <v>10.049999999999999</v>
      </c>
      <c r="D625" s="79"/>
      <c r="E625" s="79"/>
      <c r="F625" s="79"/>
      <c r="G625" s="50" t="s">
        <v>382</v>
      </c>
      <c r="H625" s="51" t="s">
        <v>25</v>
      </c>
      <c r="I625" s="52">
        <v>16</v>
      </c>
      <c r="J625" s="53">
        <v>100265</v>
      </c>
      <c r="K625" s="54">
        <f t="shared" si="17"/>
        <v>1604240</v>
      </c>
      <c r="L625" s="11"/>
      <c r="M625" s="1"/>
    </row>
    <row r="626" spans="1:13" ht="30" customHeight="1" x14ac:dyDescent="0.3">
      <c r="A626" s="1"/>
      <c r="B626" s="8"/>
      <c r="C626" s="49">
        <f t="shared" si="16"/>
        <v>10.059999999999999</v>
      </c>
      <c r="D626" s="79"/>
      <c r="E626" s="79"/>
      <c r="F626" s="79"/>
      <c r="G626" s="50" t="s">
        <v>565</v>
      </c>
      <c r="H626" s="51" t="s">
        <v>25</v>
      </c>
      <c r="I626" s="52">
        <v>90</v>
      </c>
      <c r="J626" s="53">
        <v>64239</v>
      </c>
      <c r="K626" s="54">
        <f t="shared" si="17"/>
        <v>5781510</v>
      </c>
      <c r="L626" s="11"/>
      <c r="M626" s="1"/>
    </row>
    <row r="627" spans="1:13" ht="30" customHeight="1" x14ac:dyDescent="0.3">
      <c r="A627" s="1"/>
      <c r="B627" s="8"/>
      <c r="C627" s="49">
        <f t="shared" si="16"/>
        <v>10.069999999999999</v>
      </c>
      <c r="D627" s="79"/>
      <c r="E627" s="79"/>
      <c r="F627" s="79"/>
      <c r="G627" s="50" t="s">
        <v>566</v>
      </c>
      <c r="H627" s="51" t="s">
        <v>25</v>
      </c>
      <c r="I627" s="52">
        <v>11</v>
      </c>
      <c r="J627" s="53">
        <v>59736</v>
      </c>
      <c r="K627" s="54">
        <f t="shared" si="17"/>
        <v>657096</v>
      </c>
      <c r="L627" s="11"/>
      <c r="M627" s="1"/>
    </row>
    <row r="628" spans="1:13" ht="30" customHeight="1" x14ac:dyDescent="0.3">
      <c r="A628" s="1"/>
      <c r="B628" s="8"/>
      <c r="C628" s="49">
        <f t="shared" si="16"/>
        <v>10.079999999999998</v>
      </c>
      <c r="D628" s="79"/>
      <c r="E628" s="79"/>
      <c r="F628" s="79"/>
      <c r="G628" s="50" t="s">
        <v>567</v>
      </c>
      <c r="H628" s="51" t="s">
        <v>25</v>
      </c>
      <c r="I628" s="52">
        <v>43</v>
      </c>
      <c r="J628" s="53">
        <v>22480</v>
      </c>
      <c r="K628" s="54">
        <f t="shared" si="17"/>
        <v>966640</v>
      </c>
      <c r="L628" s="11"/>
      <c r="M628" s="1"/>
    </row>
    <row r="629" spans="1:13" ht="30" customHeight="1" x14ac:dyDescent="0.3">
      <c r="A629" s="1"/>
      <c r="B629" s="8"/>
      <c r="C629" s="49">
        <f t="shared" si="16"/>
        <v>10.089999999999998</v>
      </c>
      <c r="D629" s="79"/>
      <c r="E629" s="79"/>
      <c r="F629" s="79"/>
      <c r="G629" s="50" t="s">
        <v>568</v>
      </c>
      <c r="H629" s="51" t="s">
        <v>25</v>
      </c>
      <c r="I629" s="52">
        <v>5</v>
      </c>
      <c r="J629" s="53">
        <v>19291</v>
      </c>
      <c r="K629" s="54">
        <f t="shared" si="17"/>
        <v>96455</v>
      </c>
      <c r="L629" s="11"/>
      <c r="M629" s="1"/>
    </row>
    <row r="630" spans="1:13" ht="30" customHeight="1" x14ac:dyDescent="0.3">
      <c r="A630" s="1"/>
      <c r="B630" s="8"/>
      <c r="C630" s="49">
        <f t="shared" si="16"/>
        <v>10.099999999999998</v>
      </c>
      <c r="D630" s="79"/>
      <c r="E630" s="79"/>
      <c r="F630" s="79"/>
      <c r="G630" s="50" t="s">
        <v>569</v>
      </c>
      <c r="H630" s="51" t="s">
        <v>25</v>
      </c>
      <c r="I630" s="52">
        <v>4</v>
      </c>
      <c r="J630" s="53">
        <v>250196</v>
      </c>
      <c r="K630" s="54">
        <f t="shared" si="17"/>
        <v>1000784</v>
      </c>
      <c r="L630" s="11"/>
      <c r="M630" s="1"/>
    </row>
    <row r="631" spans="1:13" ht="30" customHeight="1" x14ac:dyDescent="0.3">
      <c r="A631" s="1"/>
      <c r="B631" s="8"/>
      <c r="C631" s="49">
        <f t="shared" si="16"/>
        <v>10.109999999999998</v>
      </c>
      <c r="D631" s="79"/>
      <c r="E631" s="79"/>
      <c r="F631" s="79"/>
      <c r="G631" s="50" t="s">
        <v>570</v>
      </c>
      <c r="H631" s="51" t="s">
        <v>25</v>
      </c>
      <c r="I631" s="52">
        <v>6</v>
      </c>
      <c r="J631" s="53">
        <v>43422</v>
      </c>
      <c r="K631" s="54">
        <f t="shared" si="17"/>
        <v>260532</v>
      </c>
      <c r="L631" s="11"/>
      <c r="M631" s="1"/>
    </row>
    <row r="632" spans="1:13" ht="30" customHeight="1" x14ac:dyDescent="0.3">
      <c r="A632" s="1"/>
      <c r="B632" s="8"/>
      <c r="C632" s="49">
        <f t="shared" si="16"/>
        <v>10.119999999999997</v>
      </c>
      <c r="D632" s="79"/>
      <c r="E632" s="79"/>
      <c r="F632" s="79"/>
      <c r="G632" s="50" t="s">
        <v>571</v>
      </c>
      <c r="H632" s="51" t="s">
        <v>23</v>
      </c>
      <c r="I632" s="52">
        <v>26</v>
      </c>
      <c r="J632" s="53">
        <v>196243</v>
      </c>
      <c r="K632" s="54">
        <f t="shared" si="17"/>
        <v>5102318</v>
      </c>
      <c r="L632" s="11"/>
      <c r="M632" s="1"/>
    </row>
    <row r="633" spans="1:13" ht="30" customHeight="1" x14ac:dyDescent="0.3">
      <c r="A633" s="1"/>
      <c r="B633" s="8"/>
      <c r="C633" s="49">
        <f t="shared" si="16"/>
        <v>10.129999999999997</v>
      </c>
      <c r="D633" s="79"/>
      <c r="E633" s="79"/>
      <c r="F633" s="79"/>
      <c r="G633" s="50" t="s">
        <v>572</v>
      </c>
      <c r="H633" s="51" t="s">
        <v>25</v>
      </c>
      <c r="I633" s="52">
        <v>6</v>
      </c>
      <c r="J633" s="53">
        <v>34419</v>
      </c>
      <c r="K633" s="54">
        <f t="shared" si="17"/>
        <v>206514</v>
      </c>
      <c r="L633" s="11"/>
      <c r="M633" s="1"/>
    </row>
    <row r="634" spans="1:13" ht="30" customHeight="1" x14ac:dyDescent="0.3">
      <c r="A634" s="1"/>
      <c r="B634" s="8"/>
      <c r="C634" s="49">
        <f t="shared" si="16"/>
        <v>10.139999999999997</v>
      </c>
      <c r="D634" s="79"/>
      <c r="E634" s="79"/>
      <c r="F634" s="79"/>
      <c r="G634" s="50" t="s">
        <v>573</v>
      </c>
      <c r="H634" s="51" t="s">
        <v>25</v>
      </c>
      <c r="I634" s="52">
        <v>47</v>
      </c>
      <c r="J634" s="53">
        <v>114759</v>
      </c>
      <c r="K634" s="54">
        <f t="shared" si="17"/>
        <v>5393673</v>
      </c>
      <c r="L634" s="11"/>
      <c r="M634" s="1"/>
    </row>
    <row r="635" spans="1:13" ht="30" customHeight="1" x14ac:dyDescent="0.3">
      <c r="A635" s="1"/>
      <c r="B635" s="8"/>
      <c r="C635" s="49">
        <f t="shared" si="16"/>
        <v>10.149999999999997</v>
      </c>
      <c r="D635" s="79"/>
      <c r="E635" s="79"/>
      <c r="F635" s="79"/>
      <c r="G635" s="50" t="s">
        <v>574</v>
      </c>
      <c r="H635" s="51" t="s">
        <v>25</v>
      </c>
      <c r="I635" s="52">
        <v>4</v>
      </c>
      <c r="J635" s="53">
        <v>16090</v>
      </c>
      <c r="K635" s="54">
        <f t="shared" si="17"/>
        <v>64360</v>
      </c>
      <c r="L635" s="11"/>
      <c r="M635" s="1"/>
    </row>
    <row r="636" spans="1:13" ht="30" customHeight="1" x14ac:dyDescent="0.3">
      <c r="A636" s="1"/>
      <c r="B636" s="8"/>
      <c r="C636" s="49">
        <f t="shared" si="16"/>
        <v>10.159999999999997</v>
      </c>
      <c r="D636" s="79"/>
      <c r="E636" s="79"/>
      <c r="F636" s="79"/>
      <c r="G636" s="50" t="s">
        <v>575</v>
      </c>
      <c r="H636" s="51" t="s">
        <v>25</v>
      </c>
      <c r="I636" s="52">
        <v>83</v>
      </c>
      <c r="J636" s="53">
        <v>41018</v>
      </c>
      <c r="K636" s="54">
        <f t="shared" si="17"/>
        <v>3404494</v>
      </c>
      <c r="L636" s="11"/>
      <c r="M636" s="1"/>
    </row>
    <row r="637" spans="1:13" ht="30" customHeight="1" x14ac:dyDescent="0.3">
      <c r="A637" s="1"/>
      <c r="B637" s="8"/>
      <c r="C637" s="49">
        <f t="shared" si="16"/>
        <v>10.169999999999996</v>
      </c>
      <c r="D637" s="79"/>
      <c r="E637" s="79"/>
      <c r="F637" s="79"/>
      <c r="G637" s="50" t="s">
        <v>576</v>
      </c>
      <c r="H637" s="51" t="s">
        <v>25</v>
      </c>
      <c r="I637" s="52">
        <v>12</v>
      </c>
      <c r="J637" s="53">
        <v>15358</v>
      </c>
      <c r="K637" s="54">
        <f t="shared" si="17"/>
        <v>184296</v>
      </c>
      <c r="L637" s="11"/>
      <c r="M637" s="1"/>
    </row>
    <row r="638" spans="1:13" ht="30" customHeight="1" x14ac:dyDescent="0.3">
      <c r="A638" s="1"/>
      <c r="B638" s="8"/>
      <c r="C638" s="49">
        <f t="shared" si="16"/>
        <v>10.179999999999996</v>
      </c>
      <c r="D638" s="79"/>
      <c r="E638" s="79"/>
      <c r="F638" s="79"/>
      <c r="G638" s="50" t="s">
        <v>577</v>
      </c>
      <c r="H638" s="51" t="s">
        <v>25</v>
      </c>
      <c r="I638" s="52">
        <v>2</v>
      </c>
      <c r="J638" s="53">
        <v>389433</v>
      </c>
      <c r="K638" s="54">
        <f t="shared" si="17"/>
        <v>778866</v>
      </c>
      <c r="L638" s="11"/>
      <c r="M638" s="1"/>
    </row>
    <row r="639" spans="1:13" ht="30" customHeight="1" x14ac:dyDescent="0.3">
      <c r="A639" s="1"/>
      <c r="B639" s="8"/>
      <c r="C639" s="49">
        <f t="shared" si="16"/>
        <v>10.189999999999996</v>
      </c>
      <c r="D639" s="79"/>
      <c r="E639" s="79"/>
      <c r="F639" s="79"/>
      <c r="G639" s="50" t="s">
        <v>578</v>
      </c>
      <c r="H639" s="51" t="s">
        <v>25</v>
      </c>
      <c r="I639" s="52">
        <v>2</v>
      </c>
      <c r="J639" s="53">
        <v>224484</v>
      </c>
      <c r="K639" s="54">
        <f t="shared" si="17"/>
        <v>448968</v>
      </c>
      <c r="L639" s="11"/>
      <c r="M639" s="1"/>
    </row>
    <row r="640" spans="1:13" ht="30" customHeight="1" x14ac:dyDescent="0.3">
      <c r="A640" s="1"/>
      <c r="B640" s="8"/>
      <c r="C640" s="49">
        <f t="shared" si="16"/>
        <v>10.199999999999996</v>
      </c>
      <c r="D640" s="79"/>
      <c r="E640" s="79"/>
      <c r="F640" s="79"/>
      <c r="G640" s="50" t="s">
        <v>579</v>
      </c>
      <c r="H640" s="51" t="s">
        <v>25</v>
      </c>
      <c r="I640" s="52">
        <v>9</v>
      </c>
      <c r="J640" s="53">
        <v>140987</v>
      </c>
      <c r="K640" s="54">
        <f t="shared" si="17"/>
        <v>1268883</v>
      </c>
      <c r="L640" s="11"/>
      <c r="M640" s="1"/>
    </row>
    <row r="641" spans="1:13" ht="30" customHeight="1" x14ac:dyDescent="0.3">
      <c r="A641" s="1"/>
      <c r="B641" s="8"/>
      <c r="C641" s="49">
        <f t="shared" si="16"/>
        <v>10.209999999999996</v>
      </c>
      <c r="D641" s="79"/>
      <c r="E641" s="79"/>
      <c r="F641" s="79"/>
      <c r="G641" s="50" t="s">
        <v>580</v>
      </c>
      <c r="H641" s="51" t="s">
        <v>25</v>
      </c>
      <c r="I641" s="52">
        <v>2</v>
      </c>
      <c r="J641" s="53">
        <v>83791</v>
      </c>
      <c r="K641" s="54">
        <f t="shared" si="17"/>
        <v>167582</v>
      </c>
      <c r="L641" s="11"/>
      <c r="M641" s="1"/>
    </row>
    <row r="642" spans="1:13" ht="30" customHeight="1" x14ac:dyDescent="0.3">
      <c r="A642" s="1"/>
      <c r="B642" s="8"/>
      <c r="C642" s="49">
        <f t="shared" si="16"/>
        <v>10.219999999999995</v>
      </c>
      <c r="D642" s="79"/>
      <c r="E642" s="79"/>
      <c r="F642" s="79"/>
      <c r="G642" s="50" t="s">
        <v>581</v>
      </c>
      <c r="H642" s="51" t="s">
        <v>25</v>
      </c>
      <c r="I642" s="52">
        <v>5</v>
      </c>
      <c r="J642" s="53">
        <v>14734</v>
      </c>
      <c r="K642" s="54">
        <f t="shared" si="17"/>
        <v>73670</v>
      </c>
      <c r="L642" s="11"/>
      <c r="M642" s="1"/>
    </row>
    <row r="643" spans="1:13" ht="30" customHeight="1" x14ac:dyDescent="0.3">
      <c r="A643" s="1"/>
      <c r="B643" s="8"/>
      <c r="C643" s="49">
        <f t="shared" si="16"/>
        <v>10.229999999999995</v>
      </c>
      <c r="D643" s="79"/>
      <c r="E643" s="79"/>
      <c r="F643" s="79"/>
      <c r="G643" s="50" t="s">
        <v>582</v>
      </c>
      <c r="H643" s="51" t="s">
        <v>25</v>
      </c>
      <c r="I643" s="52">
        <v>6</v>
      </c>
      <c r="J643" s="53">
        <v>112753</v>
      </c>
      <c r="K643" s="54">
        <f t="shared" si="17"/>
        <v>676518</v>
      </c>
      <c r="L643" s="11"/>
      <c r="M643" s="1"/>
    </row>
    <row r="644" spans="1:13" ht="30" customHeight="1" x14ac:dyDescent="0.3">
      <c r="A644" s="1"/>
      <c r="B644" s="8"/>
      <c r="C644" s="49">
        <f t="shared" si="16"/>
        <v>10.239999999999995</v>
      </c>
      <c r="D644" s="79"/>
      <c r="E644" s="79"/>
      <c r="F644" s="79"/>
      <c r="G644" s="50" t="s">
        <v>583</v>
      </c>
      <c r="H644" s="51" t="s">
        <v>25</v>
      </c>
      <c r="I644" s="52">
        <v>2</v>
      </c>
      <c r="J644" s="53">
        <v>170618</v>
      </c>
      <c r="K644" s="54">
        <f t="shared" si="17"/>
        <v>341236</v>
      </c>
      <c r="L644" s="11"/>
      <c r="M644" s="1"/>
    </row>
    <row r="645" spans="1:13" ht="30" customHeight="1" x14ac:dyDescent="0.3">
      <c r="A645" s="1"/>
      <c r="B645" s="8"/>
      <c r="C645" s="49">
        <f t="shared" si="16"/>
        <v>10.249999999999995</v>
      </c>
      <c r="D645" s="79"/>
      <c r="E645" s="79"/>
      <c r="F645" s="79"/>
      <c r="G645" s="50" t="s">
        <v>584</v>
      </c>
      <c r="H645" s="51" t="s">
        <v>25</v>
      </c>
      <c r="I645" s="52">
        <v>26</v>
      </c>
      <c r="J645" s="53">
        <v>99180</v>
      </c>
      <c r="K645" s="54">
        <f t="shared" si="17"/>
        <v>2578680</v>
      </c>
      <c r="L645" s="11"/>
      <c r="M645" s="1"/>
    </row>
    <row r="646" spans="1:13" ht="30" customHeight="1" x14ac:dyDescent="0.3">
      <c r="A646" s="1"/>
      <c r="B646" s="8"/>
      <c r="C646" s="49">
        <f t="shared" si="16"/>
        <v>10.259999999999994</v>
      </c>
      <c r="D646" s="79"/>
      <c r="E646" s="79"/>
      <c r="F646" s="79"/>
      <c r="G646" s="50" t="s">
        <v>585</v>
      </c>
      <c r="H646" s="51" t="s">
        <v>25</v>
      </c>
      <c r="I646" s="52">
        <v>2</v>
      </c>
      <c r="J646" s="53">
        <v>67595</v>
      </c>
      <c r="K646" s="54">
        <f t="shared" si="17"/>
        <v>135190</v>
      </c>
      <c r="L646" s="11"/>
      <c r="M646" s="1"/>
    </row>
    <row r="647" spans="1:13" ht="30" customHeight="1" x14ac:dyDescent="0.3">
      <c r="A647" s="1"/>
      <c r="B647" s="8"/>
      <c r="C647" s="49">
        <f t="shared" si="16"/>
        <v>10.269999999999994</v>
      </c>
      <c r="D647" s="79"/>
      <c r="E647" s="79"/>
      <c r="F647" s="79"/>
      <c r="G647" s="50" t="s">
        <v>586</v>
      </c>
      <c r="H647" s="51" t="s">
        <v>25</v>
      </c>
      <c r="I647" s="52">
        <v>1</v>
      </c>
      <c r="J647" s="53">
        <v>361166</v>
      </c>
      <c r="K647" s="54">
        <f t="shared" si="17"/>
        <v>361166</v>
      </c>
      <c r="L647" s="11"/>
      <c r="M647" s="1"/>
    </row>
    <row r="648" spans="1:13" ht="39" customHeight="1" x14ac:dyDescent="0.3">
      <c r="A648" s="1"/>
      <c r="B648" s="8"/>
      <c r="C648" s="49">
        <f t="shared" si="16"/>
        <v>10.279999999999994</v>
      </c>
      <c r="D648" s="79"/>
      <c r="E648" s="79"/>
      <c r="F648" s="79"/>
      <c r="G648" s="50" t="s">
        <v>587</v>
      </c>
      <c r="H648" s="51" t="s">
        <v>25</v>
      </c>
      <c r="I648" s="52">
        <v>1</v>
      </c>
      <c r="J648" s="53">
        <v>169991</v>
      </c>
      <c r="K648" s="54">
        <f t="shared" si="17"/>
        <v>169991</v>
      </c>
      <c r="L648" s="11"/>
      <c r="M648" s="1"/>
    </row>
    <row r="649" spans="1:13" ht="39" customHeight="1" x14ac:dyDescent="0.3">
      <c r="A649" s="1"/>
      <c r="B649" s="8"/>
      <c r="C649" s="49">
        <f t="shared" si="16"/>
        <v>10.289999999999994</v>
      </c>
      <c r="D649" s="79"/>
      <c r="E649" s="79"/>
      <c r="F649" s="79"/>
      <c r="G649" s="50" t="s">
        <v>588</v>
      </c>
      <c r="H649" s="51" t="s">
        <v>25</v>
      </c>
      <c r="I649" s="52">
        <v>1</v>
      </c>
      <c r="J649" s="53">
        <v>141613</v>
      </c>
      <c r="K649" s="54">
        <f t="shared" si="17"/>
        <v>141613</v>
      </c>
      <c r="L649" s="11"/>
      <c r="M649" s="1"/>
    </row>
    <row r="650" spans="1:13" ht="30" customHeight="1" x14ac:dyDescent="0.3">
      <c r="A650" s="1"/>
      <c r="B650" s="8"/>
      <c r="C650" s="49">
        <f t="shared" si="16"/>
        <v>10.299999999999994</v>
      </c>
      <c r="D650" s="79"/>
      <c r="E650" s="79"/>
      <c r="F650" s="79"/>
      <c r="G650" s="50" t="s">
        <v>589</v>
      </c>
      <c r="H650" s="51" t="s">
        <v>25</v>
      </c>
      <c r="I650" s="52">
        <v>11</v>
      </c>
      <c r="J650" s="53">
        <v>14224</v>
      </c>
      <c r="K650" s="54">
        <f t="shared" si="17"/>
        <v>156464</v>
      </c>
      <c r="L650" s="11"/>
      <c r="M650" s="1"/>
    </row>
    <row r="651" spans="1:13" ht="30" customHeight="1" x14ac:dyDescent="0.3">
      <c r="A651" s="1"/>
      <c r="B651" s="8"/>
      <c r="C651" s="49">
        <f t="shared" si="16"/>
        <v>10.309999999999993</v>
      </c>
      <c r="D651" s="79"/>
      <c r="E651" s="79"/>
      <c r="F651" s="79"/>
      <c r="G651" s="50" t="s">
        <v>590</v>
      </c>
      <c r="H651" s="51" t="s">
        <v>25</v>
      </c>
      <c r="I651" s="52">
        <v>6</v>
      </c>
      <c r="J651" s="53">
        <v>143804</v>
      </c>
      <c r="K651" s="54">
        <f t="shared" si="17"/>
        <v>862824</v>
      </c>
      <c r="L651" s="11"/>
      <c r="M651" s="1"/>
    </row>
    <row r="652" spans="1:13" ht="30" customHeight="1" x14ac:dyDescent="0.3">
      <c r="A652" s="1"/>
      <c r="B652" s="8"/>
      <c r="C652" s="49">
        <f t="shared" si="16"/>
        <v>10.319999999999993</v>
      </c>
      <c r="D652" s="79"/>
      <c r="E652" s="79"/>
      <c r="F652" s="79"/>
      <c r="G652" s="50" t="s">
        <v>591</v>
      </c>
      <c r="H652" s="51" t="s">
        <v>25</v>
      </c>
      <c r="I652" s="52">
        <v>1</v>
      </c>
      <c r="J652" s="53">
        <v>143804</v>
      </c>
      <c r="K652" s="54">
        <f t="shared" si="17"/>
        <v>143804</v>
      </c>
      <c r="L652" s="11"/>
      <c r="M652" s="1"/>
    </row>
    <row r="653" spans="1:13" ht="30" customHeight="1" x14ac:dyDescent="0.3">
      <c r="A653" s="1"/>
      <c r="B653" s="8"/>
      <c r="C653" s="49">
        <f t="shared" si="16"/>
        <v>10.329999999999993</v>
      </c>
      <c r="D653" s="79"/>
      <c r="E653" s="79"/>
      <c r="F653" s="79"/>
      <c r="G653" s="50" t="s">
        <v>592</v>
      </c>
      <c r="H653" s="51" t="s">
        <v>25</v>
      </c>
      <c r="I653" s="52">
        <v>8</v>
      </c>
      <c r="J653" s="53">
        <v>123575</v>
      </c>
      <c r="K653" s="54">
        <f t="shared" si="17"/>
        <v>988600</v>
      </c>
      <c r="L653" s="11"/>
      <c r="M653" s="1"/>
    </row>
    <row r="654" spans="1:13" ht="30" customHeight="1" x14ac:dyDescent="0.3">
      <c r="A654" s="1"/>
      <c r="B654" s="8"/>
      <c r="C654" s="49">
        <f t="shared" si="16"/>
        <v>10.339999999999993</v>
      </c>
      <c r="D654" s="79"/>
      <c r="E654" s="79"/>
      <c r="F654" s="79"/>
      <c r="G654" s="50" t="s">
        <v>593</v>
      </c>
      <c r="H654" s="51" t="s">
        <v>25</v>
      </c>
      <c r="I654" s="52">
        <v>15</v>
      </c>
      <c r="J654" s="53">
        <v>95240</v>
      </c>
      <c r="K654" s="54">
        <f t="shared" si="17"/>
        <v>1428600</v>
      </c>
      <c r="L654" s="11"/>
      <c r="M654" s="1"/>
    </row>
    <row r="655" spans="1:13" ht="30" customHeight="1" x14ac:dyDescent="0.3">
      <c r="A655" s="1"/>
      <c r="B655" s="8"/>
      <c r="C655" s="49">
        <f t="shared" si="16"/>
        <v>10.349999999999993</v>
      </c>
      <c r="D655" s="79"/>
      <c r="E655" s="79"/>
      <c r="F655" s="79"/>
      <c r="G655" s="50" t="s">
        <v>594</v>
      </c>
      <c r="H655" s="51" t="s">
        <v>25</v>
      </c>
      <c r="I655" s="52">
        <v>7</v>
      </c>
      <c r="J655" s="53">
        <v>17226</v>
      </c>
      <c r="K655" s="54">
        <f t="shared" si="17"/>
        <v>120582</v>
      </c>
      <c r="L655" s="11"/>
      <c r="M655" s="1"/>
    </row>
    <row r="656" spans="1:13" ht="30" customHeight="1" x14ac:dyDescent="0.3">
      <c r="A656" s="1"/>
      <c r="B656" s="8"/>
      <c r="C656" s="49">
        <f t="shared" si="16"/>
        <v>10.359999999999992</v>
      </c>
      <c r="D656" s="79"/>
      <c r="E656" s="79"/>
      <c r="F656" s="79"/>
      <c r="G656" s="50" t="s">
        <v>595</v>
      </c>
      <c r="H656" s="51" t="s">
        <v>25</v>
      </c>
      <c r="I656" s="52">
        <v>5</v>
      </c>
      <c r="J656" s="53">
        <v>17226</v>
      </c>
      <c r="K656" s="54">
        <f t="shared" si="17"/>
        <v>86130</v>
      </c>
      <c r="L656" s="11"/>
      <c r="M656" s="1"/>
    </row>
    <row r="657" spans="1:13" ht="30" customHeight="1" x14ac:dyDescent="0.3">
      <c r="A657" s="1"/>
      <c r="B657" s="8"/>
      <c r="C657" s="49">
        <f t="shared" si="16"/>
        <v>10.369999999999992</v>
      </c>
      <c r="D657" s="79"/>
      <c r="E657" s="79"/>
      <c r="F657" s="79"/>
      <c r="G657" s="50" t="s">
        <v>596</v>
      </c>
      <c r="H657" s="51" t="s">
        <v>25</v>
      </c>
      <c r="I657" s="52">
        <v>10</v>
      </c>
      <c r="J657" s="53">
        <v>14986</v>
      </c>
      <c r="K657" s="54">
        <f t="shared" si="17"/>
        <v>149860</v>
      </c>
      <c r="L657" s="11"/>
      <c r="M657" s="1"/>
    </row>
    <row r="658" spans="1:13" ht="30" customHeight="1" thickBot="1" x14ac:dyDescent="0.35">
      <c r="A658" s="1"/>
      <c r="B658" s="8"/>
      <c r="C658" s="55" t="s">
        <v>46</v>
      </c>
      <c r="D658" s="72"/>
      <c r="E658" s="72"/>
      <c r="F658" s="72"/>
      <c r="G658" s="81"/>
      <c r="H658" s="74"/>
      <c r="I658" s="58"/>
      <c r="J658" s="75"/>
      <c r="K658" s="59">
        <f>SUM(K620:K657)</f>
        <v>38138503</v>
      </c>
      <c r="L658" s="11"/>
      <c r="M658" s="1"/>
    </row>
    <row r="659" spans="1:13" ht="30" customHeight="1" x14ac:dyDescent="0.3">
      <c r="A659" s="1"/>
      <c r="B659" s="8"/>
      <c r="C659" s="76"/>
      <c r="D659" s="77"/>
      <c r="E659" s="77"/>
      <c r="F659" s="77"/>
      <c r="G659" s="77"/>
      <c r="H659" s="77"/>
      <c r="I659" s="77"/>
      <c r="J659" s="77"/>
      <c r="K659" s="78"/>
      <c r="L659" s="11"/>
      <c r="M659" s="1"/>
    </row>
    <row r="660" spans="1:13" ht="38.25" customHeight="1" x14ac:dyDescent="0.3">
      <c r="A660" s="1"/>
      <c r="B660" s="8"/>
      <c r="C660" s="43" t="s">
        <v>597</v>
      </c>
      <c r="D660" s="79"/>
      <c r="E660" s="79"/>
      <c r="F660" s="79"/>
      <c r="G660" s="45" t="s">
        <v>598</v>
      </c>
      <c r="H660" s="46"/>
      <c r="I660" s="47"/>
      <c r="J660" s="71"/>
      <c r="K660" s="48"/>
      <c r="L660" s="11"/>
      <c r="M660" s="1"/>
    </row>
    <row r="661" spans="1:13" ht="30" customHeight="1" x14ac:dyDescent="0.3">
      <c r="A661" s="1"/>
      <c r="B661" s="8"/>
      <c r="C661" s="49">
        <f>+C660+0.01</f>
        <v>11.01</v>
      </c>
      <c r="D661" s="79"/>
      <c r="E661" s="79"/>
      <c r="F661" s="79"/>
      <c r="G661" s="50" t="s">
        <v>599</v>
      </c>
      <c r="H661" s="51" t="s">
        <v>23</v>
      </c>
      <c r="I661" s="52">
        <v>500</v>
      </c>
      <c r="J661" s="53">
        <v>138566</v>
      </c>
      <c r="K661" s="54">
        <f>IFERROR(ROUND(J661*I661,0),"")</f>
        <v>69283000</v>
      </c>
      <c r="L661" s="11"/>
      <c r="M661" s="1"/>
    </row>
    <row r="662" spans="1:13" ht="30" customHeight="1" x14ac:dyDescent="0.3">
      <c r="A662" s="1"/>
      <c r="B662" s="8"/>
      <c r="C662" s="49">
        <f>+C661+0.01</f>
        <v>11.02</v>
      </c>
      <c r="D662" s="79"/>
      <c r="E662" s="79"/>
      <c r="F662" s="79"/>
      <c r="G662" s="50" t="s">
        <v>600</v>
      </c>
      <c r="H662" s="51" t="s">
        <v>23</v>
      </c>
      <c r="I662" s="52">
        <v>500</v>
      </c>
      <c r="J662" s="53">
        <v>70412</v>
      </c>
      <c r="K662" s="54">
        <f>IFERROR(ROUND(J662*I662,0),"")</f>
        <v>35206000</v>
      </c>
      <c r="L662" s="11"/>
      <c r="M662" s="1"/>
    </row>
    <row r="663" spans="1:13" ht="30" customHeight="1" x14ac:dyDescent="0.3">
      <c r="A663" s="1"/>
      <c r="B663" s="8"/>
      <c r="C663" s="49">
        <f>+C662+0.01</f>
        <v>11.03</v>
      </c>
      <c r="D663" s="86"/>
      <c r="E663" s="86"/>
      <c r="F663" s="86"/>
      <c r="G663" s="87" t="s">
        <v>601</v>
      </c>
      <c r="H663" s="51" t="s">
        <v>23</v>
      </c>
      <c r="I663" s="52">
        <v>400</v>
      </c>
      <c r="J663" s="53">
        <v>60965</v>
      </c>
      <c r="K663" s="54">
        <f>IFERROR(ROUND(J663*I663,0),"")</f>
        <v>24386000</v>
      </c>
      <c r="L663" s="11"/>
      <c r="M663" s="1"/>
    </row>
    <row r="664" spans="1:13" ht="30" customHeight="1" x14ac:dyDescent="0.3">
      <c r="A664" s="1"/>
      <c r="B664" s="8"/>
      <c r="C664" s="49">
        <f>+C663+0.01</f>
        <v>11.04</v>
      </c>
      <c r="D664" s="86"/>
      <c r="E664" s="86"/>
      <c r="F664" s="86"/>
      <c r="G664" s="87" t="s">
        <v>602</v>
      </c>
      <c r="H664" s="51" t="s">
        <v>23</v>
      </c>
      <c r="I664" s="52">
        <v>400</v>
      </c>
      <c r="J664" s="53">
        <v>90547</v>
      </c>
      <c r="K664" s="54">
        <f>IFERROR(ROUND(J664*I664,0),"")</f>
        <v>36218800</v>
      </c>
      <c r="L664" s="11"/>
      <c r="M664" s="1"/>
    </row>
    <row r="665" spans="1:13" ht="30" customHeight="1" thickBot="1" x14ac:dyDescent="0.35">
      <c r="A665" s="1"/>
      <c r="B665" s="8"/>
      <c r="C665" s="55" t="s">
        <v>46</v>
      </c>
      <c r="D665" s="72"/>
      <c r="E665" s="72"/>
      <c r="F665" s="72"/>
      <c r="G665" s="81"/>
      <c r="H665" s="74"/>
      <c r="I665" s="58"/>
      <c r="J665" s="75"/>
      <c r="K665" s="59">
        <f>SUM(K660:K664)</f>
        <v>165093800</v>
      </c>
      <c r="L665" s="11"/>
      <c r="M665" s="1"/>
    </row>
    <row r="666" spans="1:13" ht="30" customHeight="1" x14ac:dyDescent="0.3">
      <c r="A666" s="1"/>
      <c r="B666" s="8"/>
      <c r="C666" s="76"/>
      <c r="D666" s="77"/>
      <c r="E666" s="77"/>
      <c r="F666" s="77"/>
      <c r="G666" s="77"/>
      <c r="H666" s="77"/>
      <c r="I666" s="77"/>
      <c r="J666" s="77"/>
      <c r="K666" s="78"/>
      <c r="L666" s="11"/>
      <c r="M666" s="1"/>
    </row>
    <row r="667" spans="1:13" ht="30" customHeight="1" x14ac:dyDescent="0.3">
      <c r="A667" s="1"/>
      <c r="B667" s="8"/>
      <c r="C667" s="43" t="s">
        <v>603</v>
      </c>
      <c r="D667" s="79"/>
      <c r="E667" s="79"/>
      <c r="F667" s="79"/>
      <c r="G667" s="45" t="s">
        <v>604</v>
      </c>
      <c r="H667" s="46"/>
      <c r="I667" s="47"/>
      <c r="J667" s="71"/>
      <c r="K667" s="48"/>
      <c r="L667" s="11"/>
      <c r="M667" s="1"/>
    </row>
    <row r="668" spans="1:13" ht="30" customHeight="1" x14ac:dyDescent="0.3">
      <c r="A668" s="1"/>
      <c r="B668" s="8"/>
      <c r="C668" s="49">
        <f t="shared" ref="C668:C677" si="18">+C667+0.01</f>
        <v>12.01</v>
      </c>
      <c r="D668" s="79"/>
      <c r="E668" s="79"/>
      <c r="F668" s="79"/>
      <c r="G668" s="50" t="s">
        <v>605</v>
      </c>
      <c r="H668" s="51" t="s">
        <v>23</v>
      </c>
      <c r="I668" s="52">
        <v>800</v>
      </c>
      <c r="J668" s="53">
        <v>116097</v>
      </c>
      <c r="K668" s="54">
        <f>IFERROR(ROUND(J668*I668,0),"")</f>
        <v>92877600</v>
      </c>
      <c r="L668" s="11"/>
      <c r="M668" s="1"/>
    </row>
    <row r="669" spans="1:13" ht="42.75" customHeight="1" x14ac:dyDescent="0.3">
      <c r="A669" s="1"/>
      <c r="B669" s="8"/>
      <c r="C669" s="49">
        <f t="shared" si="18"/>
        <v>12.02</v>
      </c>
      <c r="D669" s="79"/>
      <c r="E669" s="79"/>
      <c r="F669" s="79"/>
      <c r="G669" s="50" t="s">
        <v>606</v>
      </c>
      <c r="H669" s="51" t="s">
        <v>23</v>
      </c>
      <c r="I669" s="52">
        <v>2000</v>
      </c>
      <c r="J669" s="53">
        <v>257827</v>
      </c>
      <c r="K669" s="54">
        <f>IFERROR(ROUND(J669*I669,0),"")</f>
        <v>515654000</v>
      </c>
      <c r="L669" s="11"/>
      <c r="M669" s="1"/>
    </row>
    <row r="670" spans="1:13" ht="30" customHeight="1" x14ac:dyDescent="0.3">
      <c r="A670" s="1"/>
      <c r="B670" s="8"/>
      <c r="C670" s="49">
        <f t="shared" si="18"/>
        <v>12.03</v>
      </c>
      <c r="D670" s="79"/>
      <c r="E670" s="79"/>
      <c r="F670" s="79"/>
      <c r="G670" s="50" t="s">
        <v>607</v>
      </c>
      <c r="H670" s="51" t="s">
        <v>21</v>
      </c>
      <c r="I670" s="52">
        <v>1000</v>
      </c>
      <c r="J670" s="53">
        <v>31054</v>
      </c>
      <c r="K670" s="54">
        <f t="shared" ref="K670:K677" si="19">IFERROR(ROUND(J670*I670,0),"")</f>
        <v>31054000</v>
      </c>
      <c r="L670" s="11"/>
      <c r="M670" s="1"/>
    </row>
    <row r="671" spans="1:13" ht="30" customHeight="1" x14ac:dyDescent="0.3">
      <c r="A671" s="1"/>
      <c r="B671" s="8"/>
      <c r="C671" s="49">
        <f t="shared" si="18"/>
        <v>12.04</v>
      </c>
      <c r="D671" s="79"/>
      <c r="E671" s="79"/>
      <c r="F671" s="79"/>
      <c r="G671" s="50" t="s">
        <v>599</v>
      </c>
      <c r="H671" s="51" t="s">
        <v>23</v>
      </c>
      <c r="I671" s="52">
        <v>200</v>
      </c>
      <c r="J671" s="53">
        <v>138566</v>
      </c>
      <c r="K671" s="54">
        <f t="shared" si="19"/>
        <v>27713200</v>
      </c>
      <c r="L671" s="11"/>
      <c r="M671" s="1"/>
    </row>
    <row r="672" spans="1:13" ht="30" customHeight="1" x14ac:dyDescent="0.3">
      <c r="A672" s="1"/>
      <c r="B672" s="8"/>
      <c r="C672" s="49">
        <f t="shared" si="18"/>
        <v>12.049999999999999</v>
      </c>
      <c r="D672" s="79"/>
      <c r="E672" s="79"/>
      <c r="F672" s="79"/>
      <c r="G672" s="50" t="s">
        <v>608</v>
      </c>
      <c r="H672" s="51" t="s">
        <v>21</v>
      </c>
      <c r="I672" s="52">
        <v>100</v>
      </c>
      <c r="J672" s="53">
        <v>197294</v>
      </c>
      <c r="K672" s="54">
        <f t="shared" si="19"/>
        <v>19729400</v>
      </c>
      <c r="L672" s="11"/>
      <c r="M672" s="1"/>
    </row>
    <row r="673" spans="1:13" ht="30" customHeight="1" x14ac:dyDescent="0.3">
      <c r="A673" s="1"/>
      <c r="B673" s="8"/>
      <c r="C673" s="49">
        <f t="shared" si="18"/>
        <v>12.059999999999999</v>
      </c>
      <c r="D673" s="79"/>
      <c r="E673" s="79"/>
      <c r="F673" s="79"/>
      <c r="G673" s="50" t="s">
        <v>609</v>
      </c>
      <c r="H673" s="51" t="s">
        <v>21</v>
      </c>
      <c r="I673" s="52">
        <v>200</v>
      </c>
      <c r="J673" s="53">
        <v>28909</v>
      </c>
      <c r="K673" s="54">
        <f t="shared" si="19"/>
        <v>5781800</v>
      </c>
      <c r="L673" s="11"/>
      <c r="M673" s="1"/>
    </row>
    <row r="674" spans="1:13" ht="30" customHeight="1" x14ac:dyDescent="0.3">
      <c r="A674" s="1"/>
      <c r="B674" s="8"/>
      <c r="C674" s="49">
        <f t="shared" si="18"/>
        <v>12.069999999999999</v>
      </c>
      <c r="D674" s="79"/>
      <c r="E674" s="79"/>
      <c r="F674" s="79"/>
      <c r="G674" s="50" t="s">
        <v>610</v>
      </c>
      <c r="H674" s="51" t="s">
        <v>54</v>
      </c>
      <c r="I674" s="52">
        <v>200</v>
      </c>
      <c r="J674" s="53">
        <v>46254</v>
      </c>
      <c r="K674" s="54">
        <f t="shared" si="19"/>
        <v>9250800</v>
      </c>
      <c r="L674" s="11"/>
      <c r="M674" s="1"/>
    </row>
    <row r="675" spans="1:13" ht="30" customHeight="1" x14ac:dyDescent="0.3">
      <c r="A675" s="1"/>
      <c r="B675" s="8"/>
      <c r="C675" s="49">
        <f t="shared" si="18"/>
        <v>12.079999999999998</v>
      </c>
      <c r="D675" s="79"/>
      <c r="E675" s="79"/>
      <c r="F675" s="79"/>
      <c r="G675" s="50" t="s">
        <v>610</v>
      </c>
      <c r="H675" s="51" t="s">
        <v>23</v>
      </c>
      <c r="I675" s="52">
        <v>40</v>
      </c>
      <c r="J675" s="53">
        <v>46254</v>
      </c>
      <c r="K675" s="54">
        <f t="shared" si="19"/>
        <v>1850160</v>
      </c>
      <c r="L675" s="11"/>
      <c r="M675" s="1"/>
    </row>
    <row r="676" spans="1:13" ht="30" customHeight="1" x14ac:dyDescent="0.3">
      <c r="A676" s="1"/>
      <c r="B676" s="8"/>
      <c r="C676" s="49">
        <f t="shared" si="18"/>
        <v>12.089999999999998</v>
      </c>
      <c r="D676" s="79"/>
      <c r="E676" s="79"/>
      <c r="F676" s="79"/>
      <c r="G676" s="50" t="s">
        <v>610</v>
      </c>
      <c r="H676" s="51" t="s">
        <v>23</v>
      </c>
      <c r="I676" s="52">
        <v>2000</v>
      </c>
      <c r="J676" s="53">
        <v>46254</v>
      </c>
      <c r="K676" s="54">
        <f t="shared" si="19"/>
        <v>92508000</v>
      </c>
      <c r="L676" s="11"/>
      <c r="M676" s="1"/>
    </row>
    <row r="677" spans="1:13" ht="30" customHeight="1" x14ac:dyDescent="0.3">
      <c r="A677" s="1"/>
      <c r="B677" s="8"/>
      <c r="C677" s="49">
        <f t="shared" si="18"/>
        <v>12.099999999999998</v>
      </c>
      <c r="D677" s="79"/>
      <c r="E677" s="79"/>
      <c r="F677" s="79"/>
      <c r="G677" s="50" t="s">
        <v>611</v>
      </c>
      <c r="H677" s="51" t="s">
        <v>21</v>
      </c>
      <c r="I677" s="52">
        <v>20</v>
      </c>
      <c r="J677" s="53">
        <v>68602</v>
      </c>
      <c r="K677" s="54">
        <f t="shared" si="19"/>
        <v>1372040</v>
      </c>
      <c r="L677" s="11"/>
      <c r="M677" s="1"/>
    </row>
    <row r="678" spans="1:13" ht="30" customHeight="1" thickBot="1" x14ac:dyDescent="0.35">
      <c r="A678" s="1"/>
      <c r="B678" s="8"/>
      <c r="C678" s="55" t="s">
        <v>46</v>
      </c>
      <c r="D678" s="72"/>
      <c r="E678" s="72"/>
      <c r="F678" s="72"/>
      <c r="G678" s="81"/>
      <c r="H678" s="74"/>
      <c r="I678" s="58"/>
      <c r="J678" s="75"/>
      <c r="K678" s="59">
        <f>SUM(K667:K677)</f>
        <v>797791000</v>
      </c>
      <c r="L678" s="11"/>
      <c r="M678" s="1"/>
    </row>
    <row r="679" spans="1:13" ht="30" customHeight="1" x14ac:dyDescent="0.3">
      <c r="A679" s="1"/>
      <c r="B679" s="8"/>
      <c r="C679" s="76"/>
      <c r="D679" s="77"/>
      <c r="E679" s="77"/>
      <c r="F679" s="77"/>
      <c r="G679" s="77"/>
      <c r="H679" s="77"/>
      <c r="I679" s="77"/>
      <c r="J679" s="77"/>
      <c r="K679" s="78"/>
      <c r="L679" s="11"/>
      <c r="M679" s="1"/>
    </row>
    <row r="680" spans="1:13" ht="30" customHeight="1" x14ac:dyDescent="0.3">
      <c r="A680" s="1"/>
      <c r="B680" s="8"/>
      <c r="C680" s="43" t="s">
        <v>612</v>
      </c>
      <c r="D680" s="79"/>
      <c r="E680" s="79"/>
      <c r="F680" s="79"/>
      <c r="G680" s="45" t="s">
        <v>613</v>
      </c>
      <c r="H680" s="46"/>
      <c r="I680" s="47"/>
      <c r="J680" s="71"/>
      <c r="K680" s="48"/>
      <c r="L680" s="11"/>
      <c r="M680" s="1"/>
    </row>
    <row r="681" spans="1:13" ht="30" customHeight="1" x14ac:dyDescent="0.3">
      <c r="A681" s="1"/>
      <c r="B681" s="8"/>
      <c r="C681" s="49">
        <f t="shared" ref="C681:C701" si="20">+C680+0.01</f>
        <v>13.01</v>
      </c>
      <c r="D681" s="79"/>
      <c r="E681" s="79"/>
      <c r="F681" s="79"/>
      <c r="G681" s="50" t="s">
        <v>614</v>
      </c>
      <c r="H681" s="51" t="s">
        <v>264</v>
      </c>
      <c r="I681" s="52">
        <v>36</v>
      </c>
      <c r="J681" s="53">
        <v>1594243</v>
      </c>
      <c r="K681" s="54">
        <f>IFERROR(ROUND(J681*I681,0),"")</f>
        <v>57392748</v>
      </c>
      <c r="L681" s="11"/>
      <c r="M681" s="1"/>
    </row>
    <row r="682" spans="1:13" ht="30" customHeight="1" x14ac:dyDescent="0.3">
      <c r="A682" s="1"/>
      <c r="B682" s="8"/>
      <c r="C682" s="49">
        <f t="shared" si="20"/>
        <v>13.02</v>
      </c>
      <c r="D682" s="79"/>
      <c r="E682" s="79"/>
      <c r="F682" s="79"/>
      <c r="G682" s="50" t="s">
        <v>615</v>
      </c>
      <c r="H682" s="51" t="s">
        <v>25</v>
      </c>
      <c r="I682" s="52">
        <v>9</v>
      </c>
      <c r="J682" s="53">
        <v>1820219</v>
      </c>
      <c r="K682" s="54">
        <f t="shared" ref="K682:K701" si="21">IFERROR(ROUND(J682*I682,0),"")</f>
        <v>16381971</v>
      </c>
      <c r="L682" s="11"/>
      <c r="M682" s="1"/>
    </row>
    <row r="683" spans="1:13" ht="30" customHeight="1" x14ac:dyDescent="0.3">
      <c r="A683" s="1"/>
      <c r="B683" s="8"/>
      <c r="C683" s="49">
        <f t="shared" si="20"/>
        <v>13.03</v>
      </c>
      <c r="D683" s="79"/>
      <c r="E683" s="79"/>
      <c r="F683" s="79"/>
      <c r="G683" s="50" t="s">
        <v>616</v>
      </c>
      <c r="H683" s="51" t="s">
        <v>264</v>
      </c>
      <c r="I683" s="52">
        <v>2</v>
      </c>
      <c r="J683" s="53">
        <v>970949</v>
      </c>
      <c r="K683" s="54">
        <f t="shared" si="21"/>
        <v>1941898</v>
      </c>
      <c r="L683" s="11"/>
      <c r="M683" s="1"/>
    </row>
    <row r="684" spans="1:13" ht="30" customHeight="1" x14ac:dyDescent="0.3">
      <c r="A684" s="1"/>
      <c r="B684" s="8"/>
      <c r="C684" s="49">
        <f t="shared" si="20"/>
        <v>13.04</v>
      </c>
      <c r="D684" s="79"/>
      <c r="E684" s="79"/>
      <c r="F684" s="79"/>
      <c r="G684" s="50" t="s">
        <v>617</v>
      </c>
      <c r="H684" s="51" t="s">
        <v>25</v>
      </c>
      <c r="I684" s="52">
        <v>4</v>
      </c>
      <c r="J684" s="53">
        <v>274505</v>
      </c>
      <c r="K684" s="54">
        <f t="shared" si="21"/>
        <v>1098020</v>
      </c>
      <c r="L684" s="11"/>
      <c r="M684" s="1"/>
    </row>
    <row r="685" spans="1:13" ht="30" customHeight="1" x14ac:dyDescent="0.3">
      <c r="A685" s="1"/>
      <c r="B685" s="8"/>
      <c r="C685" s="49">
        <f t="shared" si="20"/>
        <v>13.049999999999999</v>
      </c>
      <c r="D685" s="79"/>
      <c r="E685" s="79"/>
      <c r="F685" s="79"/>
      <c r="G685" s="50" t="s">
        <v>618</v>
      </c>
      <c r="H685" s="51" t="s">
        <v>25</v>
      </c>
      <c r="I685" s="52">
        <v>9</v>
      </c>
      <c r="J685" s="53">
        <v>834829</v>
      </c>
      <c r="K685" s="54">
        <f t="shared" si="21"/>
        <v>7513461</v>
      </c>
      <c r="L685" s="11"/>
      <c r="M685" s="1"/>
    </row>
    <row r="686" spans="1:13" ht="30" customHeight="1" x14ac:dyDescent="0.3">
      <c r="A686" s="1"/>
      <c r="B686" s="8"/>
      <c r="C686" s="49">
        <f t="shared" si="20"/>
        <v>13.059999999999999</v>
      </c>
      <c r="D686" s="79"/>
      <c r="E686" s="79"/>
      <c r="F686" s="79"/>
      <c r="G686" s="50" t="s">
        <v>619</v>
      </c>
      <c r="H686" s="51" t="s">
        <v>25</v>
      </c>
      <c r="I686" s="52">
        <v>8</v>
      </c>
      <c r="J686" s="53">
        <v>1085264</v>
      </c>
      <c r="K686" s="54">
        <f t="shared" si="21"/>
        <v>8682112</v>
      </c>
      <c r="L686" s="11"/>
      <c r="M686" s="1"/>
    </row>
    <row r="687" spans="1:13" ht="30" customHeight="1" x14ac:dyDescent="0.3">
      <c r="A687" s="1"/>
      <c r="B687" s="8"/>
      <c r="C687" s="49">
        <f t="shared" si="20"/>
        <v>13.069999999999999</v>
      </c>
      <c r="D687" s="79"/>
      <c r="E687" s="79"/>
      <c r="F687" s="79"/>
      <c r="G687" s="50" t="s">
        <v>620</v>
      </c>
      <c r="H687" s="51" t="s">
        <v>21</v>
      </c>
      <c r="I687" s="52">
        <v>2</v>
      </c>
      <c r="J687" s="53">
        <v>2620068</v>
      </c>
      <c r="K687" s="54">
        <f t="shared" si="21"/>
        <v>5240136</v>
      </c>
      <c r="L687" s="11"/>
      <c r="M687" s="1"/>
    </row>
    <row r="688" spans="1:13" ht="30" customHeight="1" x14ac:dyDescent="0.3">
      <c r="A688" s="1"/>
      <c r="B688" s="8"/>
      <c r="C688" s="49">
        <f t="shared" si="20"/>
        <v>13.079999999999998</v>
      </c>
      <c r="D688" s="79"/>
      <c r="E688" s="79"/>
      <c r="F688" s="79"/>
      <c r="G688" s="50" t="s">
        <v>621</v>
      </c>
      <c r="H688" s="51" t="s">
        <v>264</v>
      </c>
      <c r="I688" s="52">
        <v>39</v>
      </c>
      <c r="J688" s="53">
        <v>546328</v>
      </c>
      <c r="K688" s="54">
        <f t="shared" si="21"/>
        <v>21306792</v>
      </c>
      <c r="L688" s="11"/>
      <c r="M688" s="1"/>
    </row>
    <row r="689" spans="1:13" ht="30" customHeight="1" x14ac:dyDescent="0.3">
      <c r="A689" s="1"/>
      <c r="B689" s="8"/>
      <c r="C689" s="49">
        <f t="shared" si="20"/>
        <v>13.089999999999998</v>
      </c>
      <c r="D689" s="79"/>
      <c r="E689" s="79"/>
      <c r="F689" s="79"/>
      <c r="G689" s="50" t="s">
        <v>622</v>
      </c>
      <c r="H689" s="51" t="s">
        <v>25</v>
      </c>
      <c r="I689" s="52">
        <v>9</v>
      </c>
      <c r="J689" s="53">
        <v>497880</v>
      </c>
      <c r="K689" s="54">
        <f t="shared" si="21"/>
        <v>4480920</v>
      </c>
      <c r="L689" s="11"/>
      <c r="M689" s="1"/>
    </row>
    <row r="690" spans="1:13" ht="30" customHeight="1" x14ac:dyDescent="0.3">
      <c r="A690" s="1"/>
      <c r="B690" s="8"/>
      <c r="C690" s="49">
        <f t="shared" si="20"/>
        <v>13.099999999999998</v>
      </c>
      <c r="D690" s="79"/>
      <c r="E690" s="79"/>
      <c r="F690" s="79"/>
      <c r="G690" s="50" t="s">
        <v>623</v>
      </c>
      <c r="H690" s="51" t="s">
        <v>25</v>
      </c>
      <c r="I690" s="52">
        <v>9</v>
      </c>
      <c r="J690" s="53">
        <v>557623</v>
      </c>
      <c r="K690" s="54">
        <f t="shared" si="21"/>
        <v>5018607</v>
      </c>
      <c r="L690" s="11"/>
      <c r="M690" s="1"/>
    </row>
    <row r="691" spans="1:13" ht="30" customHeight="1" x14ac:dyDescent="0.3">
      <c r="A691" s="1"/>
      <c r="B691" s="8"/>
      <c r="C691" s="49">
        <f t="shared" si="20"/>
        <v>13.109999999999998</v>
      </c>
      <c r="D691" s="79"/>
      <c r="E691" s="79"/>
      <c r="F691" s="79"/>
      <c r="G691" s="50" t="s">
        <v>624</v>
      </c>
      <c r="H691" s="51" t="s">
        <v>25</v>
      </c>
      <c r="I691" s="52">
        <v>3</v>
      </c>
      <c r="J691" s="53">
        <v>109133</v>
      </c>
      <c r="K691" s="54">
        <f t="shared" si="21"/>
        <v>327399</v>
      </c>
      <c r="L691" s="11"/>
      <c r="M691" s="1"/>
    </row>
    <row r="692" spans="1:13" ht="30" customHeight="1" x14ac:dyDescent="0.3">
      <c r="A692" s="1"/>
      <c r="B692" s="8"/>
      <c r="C692" s="49">
        <f t="shared" si="20"/>
        <v>13.119999999999997</v>
      </c>
      <c r="D692" s="79"/>
      <c r="E692" s="79"/>
      <c r="F692" s="79"/>
      <c r="G692" s="50" t="s">
        <v>625</v>
      </c>
      <c r="H692" s="51" t="s">
        <v>25</v>
      </c>
      <c r="I692" s="52">
        <v>7</v>
      </c>
      <c r="J692" s="53">
        <v>220934</v>
      </c>
      <c r="K692" s="54">
        <f t="shared" si="21"/>
        <v>1546538</v>
      </c>
      <c r="L692" s="11"/>
      <c r="M692" s="1"/>
    </row>
    <row r="693" spans="1:13" ht="30" customHeight="1" x14ac:dyDescent="0.3">
      <c r="A693" s="1"/>
      <c r="B693" s="8"/>
      <c r="C693" s="49">
        <f t="shared" si="20"/>
        <v>13.129999999999997</v>
      </c>
      <c r="D693" s="79"/>
      <c r="E693" s="79"/>
      <c r="F693" s="79"/>
      <c r="G693" s="50" t="s">
        <v>624</v>
      </c>
      <c r="H693" s="51" t="s">
        <v>25</v>
      </c>
      <c r="I693" s="52">
        <v>51</v>
      </c>
      <c r="J693" s="53">
        <v>109133</v>
      </c>
      <c r="K693" s="54">
        <f t="shared" si="21"/>
        <v>5565783</v>
      </c>
      <c r="L693" s="11"/>
      <c r="M693" s="1"/>
    </row>
    <row r="694" spans="1:13" ht="30" customHeight="1" x14ac:dyDescent="0.3">
      <c r="A694" s="1"/>
      <c r="B694" s="8"/>
      <c r="C694" s="49">
        <f t="shared" si="20"/>
        <v>13.139999999999997</v>
      </c>
      <c r="D694" s="79"/>
      <c r="E694" s="79"/>
      <c r="F694" s="79"/>
      <c r="G694" s="50" t="s">
        <v>626</v>
      </c>
      <c r="H694" s="51" t="s">
        <v>25</v>
      </c>
      <c r="I694" s="52">
        <v>2</v>
      </c>
      <c r="J694" s="53">
        <v>155190</v>
      </c>
      <c r="K694" s="54">
        <f t="shared" si="21"/>
        <v>310380</v>
      </c>
      <c r="L694" s="11"/>
      <c r="M694" s="1"/>
    </row>
    <row r="695" spans="1:13" ht="30" customHeight="1" x14ac:dyDescent="0.3">
      <c r="A695" s="1"/>
      <c r="B695" s="8"/>
      <c r="C695" s="49">
        <f t="shared" si="20"/>
        <v>13.149999999999997</v>
      </c>
      <c r="D695" s="79"/>
      <c r="E695" s="79"/>
      <c r="F695" s="79"/>
      <c r="G695" s="50" t="s">
        <v>627</v>
      </c>
      <c r="H695" s="51" t="s">
        <v>25</v>
      </c>
      <c r="I695" s="52">
        <v>1</v>
      </c>
      <c r="J695" s="53">
        <v>4924795</v>
      </c>
      <c r="K695" s="54">
        <f t="shared" si="21"/>
        <v>4924795</v>
      </c>
      <c r="L695" s="11"/>
      <c r="M695" s="1"/>
    </row>
    <row r="696" spans="1:13" ht="30" customHeight="1" x14ac:dyDescent="0.3">
      <c r="A696" s="1"/>
      <c r="B696" s="8"/>
      <c r="C696" s="49">
        <f t="shared" si="20"/>
        <v>13.159999999999997</v>
      </c>
      <c r="D696" s="79"/>
      <c r="E696" s="79"/>
      <c r="F696" s="79"/>
      <c r="G696" s="50" t="s">
        <v>628</v>
      </c>
      <c r="H696" s="51" t="s">
        <v>25</v>
      </c>
      <c r="I696" s="52">
        <v>9</v>
      </c>
      <c r="J696" s="53">
        <v>170994</v>
      </c>
      <c r="K696" s="54">
        <f t="shared" si="21"/>
        <v>1538946</v>
      </c>
      <c r="L696" s="11"/>
      <c r="M696" s="1"/>
    </row>
    <row r="697" spans="1:13" ht="30" customHeight="1" x14ac:dyDescent="0.3">
      <c r="A697" s="1"/>
      <c r="B697" s="8"/>
      <c r="C697" s="49">
        <f t="shared" si="20"/>
        <v>13.169999999999996</v>
      </c>
      <c r="D697" s="79"/>
      <c r="E697" s="79"/>
      <c r="F697" s="79"/>
      <c r="G697" s="50" t="s">
        <v>629</v>
      </c>
      <c r="H697" s="51" t="s">
        <v>25</v>
      </c>
      <c r="I697" s="52">
        <v>49</v>
      </c>
      <c r="J697" s="53">
        <v>91548</v>
      </c>
      <c r="K697" s="54">
        <f t="shared" si="21"/>
        <v>4485852</v>
      </c>
      <c r="L697" s="11"/>
      <c r="M697" s="1"/>
    </row>
    <row r="698" spans="1:13" ht="30" customHeight="1" x14ac:dyDescent="0.3">
      <c r="A698" s="1"/>
      <c r="B698" s="8"/>
      <c r="C698" s="49">
        <f t="shared" si="20"/>
        <v>13.179999999999996</v>
      </c>
      <c r="D698" s="79"/>
      <c r="E698" s="79"/>
      <c r="F698" s="79"/>
      <c r="G698" s="50" t="s">
        <v>630</v>
      </c>
      <c r="H698" s="51" t="s">
        <v>25</v>
      </c>
      <c r="I698" s="52">
        <v>6</v>
      </c>
      <c r="J698" s="53">
        <v>288963</v>
      </c>
      <c r="K698" s="54">
        <f t="shared" si="21"/>
        <v>1733778</v>
      </c>
      <c r="L698" s="11"/>
      <c r="M698" s="1"/>
    </row>
    <row r="699" spans="1:13" ht="30" customHeight="1" x14ac:dyDescent="0.3">
      <c r="A699" s="1"/>
      <c r="B699" s="8"/>
      <c r="C699" s="49">
        <f t="shared" si="20"/>
        <v>13.189999999999996</v>
      </c>
      <c r="D699" s="79"/>
      <c r="E699" s="79"/>
      <c r="F699" s="79"/>
      <c r="G699" s="50" t="s">
        <v>631</v>
      </c>
      <c r="H699" s="51" t="s">
        <v>264</v>
      </c>
      <c r="I699" s="52">
        <v>6</v>
      </c>
      <c r="J699" s="53">
        <v>156566</v>
      </c>
      <c r="K699" s="54">
        <f t="shared" si="21"/>
        <v>939396</v>
      </c>
      <c r="L699" s="11"/>
      <c r="M699" s="1"/>
    </row>
    <row r="700" spans="1:13" ht="30" customHeight="1" x14ac:dyDescent="0.3">
      <c r="A700" s="1"/>
      <c r="B700" s="8"/>
      <c r="C700" s="49">
        <f t="shared" si="20"/>
        <v>13.199999999999996</v>
      </c>
      <c r="D700" s="79"/>
      <c r="E700" s="79"/>
      <c r="F700" s="79"/>
      <c r="G700" s="50" t="s">
        <v>632</v>
      </c>
      <c r="H700" s="51" t="s">
        <v>25</v>
      </c>
      <c r="I700" s="52">
        <v>9</v>
      </c>
      <c r="J700" s="53">
        <v>115997</v>
      </c>
      <c r="K700" s="54">
        <f t="shared" si="21"/>
        <v>1043973</v>
      </c>
      <c r="L700" s="11"/>
      <c r="M700" s="1"/>
    </row>
    <row r="701" spans="1:13" ht="30" customHeight="1" x14ac:dyDescent="0.3">
      <c r="A701" s="1"/>
      <c r="B701" s="8"/>
      <c r="C701" s="49">
        <f t="shared" si="20"/>
        <v>13.209999999999996</v>
      </c>
      <c r="D701" s="79"/>
      <c r="E701" s="79"/>
      <c r="F701" s="79"/>
      <c r="G701" s="50" t="s">
        <v>633</v>
      </c>
      <c r="H701" s="51" t="s">
        <v>25</v>
      </c>
      <c r="I701" s="52">
        <v>49</v>
      </c>
      <c r="J701" s="53">
        <v>58692</v>
      </c>
      <c r="K701" s="54">
        <f t="shared" si="21"/>
        <v>2875908</v>
      </c>
      <c r="L701" s="11"/>
      <c r="M701" s="1"/>
    </row>
    <row r="702" spans="1:13" ht="30" customHeight="1" thickBot="1" x14ac:dyDescent="0.35">
      <c r="A702" s="1"/>
      <c r="B702" s="8"/>
      <c r="C702" s="55" t="s">
        <v>46</v>
      </c>
      <c r="D702" s="72"/>
      <c r="E702" s="72"/>
      <c r="F702" s="72"/>
      <c r="G702" s="81"/>
      <c r="H702" s="74"/>
      <c r="I702" s="58"/>
      <c r="J702" s="75"/>
      <c r="K702" s="59">
        <f>SUM(K680:K701)</f>
        <v>154349413</v>
      </c>
      <c r="L702" s="11"/>
      <c r="M702" s="1"/>
    </row>
    <row r="703" spans="1:13" ht="30" customHeight="1" x14ac:dyDescent="0.3">
      <c r="A703" s="1"/>
      <c r="B703" s="8"/>
      <c r="C703" s="76"/>
      <c r="D703" s="77"/>
      <c r="E703" s="77"/>
      <c r="F703" s="77"/>
      <c r="G703" s="77"/>
      <c r="H703" s="77"/>
      <c r="I703" s="77"/>
      <c r="J703" s="77"/>
      <c r="K703" s="78"/>
      <c r="L703" s="11"/>
      <c r="M703" s="1"/>
    </row>
    <row r="704" spans="1:13" ht="30" customHeight="1" x14ac:dyDescent="0.3">
      <c r="A704" s="1"/>
      <c r="B704" s="8"/>
      <c r="C704" s="43" t="s">
        <v>634</v>
      </c>
      <c r="D704" s="79"/>
      <c r="E704" s="79"/>
      <c r="F704" s="79"/>
      <c r="G704" s="45" t="s">
        <v>635</v>
      </c>
      <c r="H704" s="46"/>
      <c r="I704" s="47"/>
      <c r="J704" s="71"/>
      <c r="K704" s="48"/>
      <c r="L704" s="11"/>
      <c r="M704" s="1"/>
    </row>
    <row r="705" spans="1:13" ht="90.75" customHeight="1" x14ac:dyDescent="0.3">
      <c r="A705" s="1"/>
      <c r="B705" s="8"/>
      <c r="C705" s="49">
        <f t="shared" ref="C705:C729" si="22">+C704+0.01</f>
        <v>14.01</v>
      </c>
      <c r="D705" s="79"/>
      <c r="E705" s="79"/>
      <c r="F705" s="79"/>
      <c r="G705" s="50" t="s">
        <v>636</v>
      </c>
      <c r="H705" s="51" t="s">
        <v>25</v>
      </c>
      <c r="I705" s="52">
        <v>30</v>
      </c>
      <c r="J705" s="53">
        <v>1716219</v>
      </c>
      <c r="K705" s="54">
        <f t="shared" ref="K705:K721" si="23">IFERROR(ROUND(J705*I705,0),"")</f>
        <v>51486570</v>
      </c>
      <c r="L705" s="11"/>
      <c r="M705" s="1"/>
    </row>
    <row r="706" spans="1:13" ht="90.75" customHeight="1" x14ac:dyDescent="0.3">
      <c r="A706" s="1"/>
      <c r="B706" s="8"/>
      <c r="C706" s="49">
        <f t="shared" si="22"/>
        <v>14.02</v>
      </c>
      <c r="D706" s="79"/>
      <c r="E706" s="79"/>
      <c r="F706" s="79"/>
      <c r="G706" s="50" t="s">
        <v>636</v>
      </c>
      <c r="H706" s="51" t="s">
        <v>25</v>
      </c>
      <c r="I706" s="52">
        <v>6</v>
      </c>
      <c r="J706" s="53">
        <v>1716219</v>
      </c>
      <c r="K706" s="54">
        <f t="shared" si="23"/>
        <v>10297314</v>
      </c>
      <c r="L706" s="11"/>
      <c r="M706" s="1"/>
    </row>
    <row r="707" spans="1:13" ht="90.75" customHeight="1" x14ac:dyDescent="0.3">
      <c r="A707" s="1"/>
      <c r="B707" s="8"/>
      <c r="C707" s="49">
        <f t="shared" si="22"/>
        <v>14.03</v>
      </c>
      <c r="D707" s="79"/>
      <c r="E707" s="79"/>
      <c r="F707" s="79"/>
      <c r="G707" s="50" t="s">
        <v>636</v>
      </c>
      <c r="H707" s="51" t="s">
        <v>25</v>
      </c>
      <c r="I707" s="52">
        <v>30</v>
      </c>
      <c r="J707" s="53">
        <v>1716219</v>
      </c>
      <c r="K707" s="54">
        <f t="shared" si="23"/>
        <v>51486570</v>
      </c>
      <c r="L707" s="11"/>
      <c r="M707" s="1"/>
    </row>
    <row r="708" spans="1:13" ht="90.75" customHeight="1" x14ac:dyDescent="0.3">
      <c r="A708" s="1"/>
      <c r="B708" s="8"/>
      <c r="C708" s="49">
        <f t="shared" si="22"/>
        <v>14.04</v>
      </c>
      <c r="D708" s="79"/>
      <c r="E708" s="79"/>
      <c r="F708" s="79"/>
      <c r="G708" s="50" t="s">
        <v>637</v>
      </c>
      <c r="H708" s="51" t="s">
        <v>25</v>
      </c>
      <c r="I708" s="52">
        <v>3</v>
      </c>
      <c r="J708" s="53">
        <v>1641542</v>
      </c>
      <c r="K708" s="54">
        <f t="shared" si="23"/>
        <v>4924626</v>
      </c>
      <c r="L708" s="11"/>
      <c r="M708" s="1"/>
    </row>
    <row r="709" spans="1:13" ht="90.75" customHeight="1" x14ac:dyDescent="0.3">
      <c r="A709" s="1"/>
      <c r="B709" s="8"/>
      <c r="C709" s="49">
        <f t="shared" si="22"/>
        <v>14.049999999999999</v>
      </c>
      <c r="D709" s="79"/>
      <c r="E709" s="79"/>
      <c r="F709" s="79"/>
      <c r="G709" s="50" t="s">
        <v>637</v>
      </c>
      <c r="H709" s="51" t="s">
        <v>25</v>
      </c>
      <c r="I709" s="52">
        <v>5</v>
      </c>
      <c r="J709" s="53">
        <v>1641542</v>
      </c>
      <c r="K709" s="54">
        <f t="shared" si="23"/>
        <v>8207710</v>
      </c>
      <c r="L709" s="11"/>
      <c r="M709" s="1"/>
    </row>
    <row r="710" spans="1:13" ht="90.75" customHeight="1" x14ac:dyDescent="0.3">
      <c r="A710" s="1"/>
      <c r="B710" s="8"/>
      <c r="C710" s="49">
        <f t="shared" si="22"/>
        <v>14.059999999999999</v>
      </c>
      <c r="D710" s="79"/>
      <c r="E710" s="79"/>
      <c r="F710" s="79"/>
      <c r="G710" s="50" t="s">
        <v>637</v>
      </c>
      <c r="H710" s="51" t="s">
        <v>25</v>
      </c>
      <c r="I710" s="52">
        <v>20</v>
      </c>
      <c r="J710" s="53">
        <v>1641542</v>
      </c>
      <c r="K710" s="54">
        <f t="shared" si="23"/>
        <v>32830840</v>
      </c>
      <c r="L710" s="11"/>
      <c r="M710" s="1"/>
    </row>
    <row r="711" spans="1:13" ht="90.75" customHeight="1" x14ac:dyDescent="0.3">
      <c r="A711" s="1"/>
      <c r="B711" s="8"/>
      <c r="C711" s="49">
        <f t="shared" si="22"/>
        <v>14.069999999999999</v>
      </c>
      <c r="D711" s="79"/>
      <c r="E711" s="79"/>
      <c r="F711" s="79"/>
      <c r="G711" s="50" t="s">
        <v>637</v>
      </c>
      <c r="H711" s="51" t="s">
        <v>25</v>
      </c>
      <c r="I711" s="52">
        <v>2</v>
      </c>
      <c r="J711" s="53">
        <v>1641542</v>
      </c>
      <c r="K711" s="54">
        <f t="shared" si="23"/>
        <v>3283084</v>
      </c>
      <c r="L711" s="11"/>
      <c r="M711" s="1"/>
    </row>
    <row r="712" spans="1:13" ht="90.75" customHeight="1" x14ac:dyDescent="0.3">
      <c r="A712" s="1"/>
      <c r="B712" s="8"/>
      <c r="C712" s="49">
        <f t="shared" si="22"/>
        <v>14.079999999999998</v>
      </c>
      <c r="D712" s="79"/>
      <c r="E712" s="79"/>
      <c r="F712" s="79"/>
      <c r="G712" s="50" t="s">
        <v>638</v>
      </c>
      <c r="H712" s="51" t="s">
        <v>25</v>
      </c>
      <c r="I712" s="52">
        <v>4</v>
      </c>
      <c r="J712" s="53">
        <v>1417508</v>
      </c>
      <c r="K712" s="54">
        <f t="shared" si="23"/>
        <v>5670032</v>
      </c>
      <c r="L712" s="11"/>
      <c r="M712" s="1"/>
    </row>
    <row r="713" spans="1:13" ht="90.75" customHeight="1" x14ac:dyDescent="0.3">
      <c r="A713" s="1"/>
      <c r="B713" s="8"/>
      <c r="C713" s="49">
        <f t="shared" si="22"/>
        <v>14.089999999999998</v>
      </c>
      <c r="D713" s="79"/>
      <c r="E713" s="79"/>
      <c r="F713" s="79"/>
      <c r="G713" s="50" t="s">
        <v>638</v>
      </c>
      <c r="H713" s="51" t="s">
        <v>25</v>
      </c>
      <c r="I713" s="52">
        <v>2</v>
      </c>
      <c r="J713" s="53">
        <v>1417508</v>
      </c>
      <c r="K713" s="54">
        <f t="shared" si="23"/>
        <v>2835016</v>
      </c>
      <c r="L713" s="11"/>
      <c r="M713" s="1"/>
    </row>
    <row r="714" spans="1:13" ht="30" customHeight="1" x14ac:dyDescent="0.3">
      <c r="A714" s="1"/>
      <c r="B714" s="8"/>
      <c r="C714" s="49">
        <f t="shared" si="22"/>
        <v>14.099999999999998</v>
      </c>
      <c r="D714" s="79"/>
      <c r="E714" s="79"/>
      <c r="F714" s="79"/>
      <c r="G714" s="50" t="s">
        <v>639</v>
      </c>
      <c r="H714" s="51" t="s">
        <v>23</v>
      </c>
      <c r="I714" s="52">
        <v>2</v>
      </c>
      <c r="J714" s="53">
        <v>433267</v>
      </c>
      <c r="K714" s="54">
        <f t="shared" si="23"/>
        <v>866534</v>
      </c>
      <c r="L714" s="11"/>
      <c r="M714" s="1"/>
    </row>
    <row r="715" spans="1:13" ht="30" customHeight="1" x14ac:dyDescent="0.3">
      <c r="A715" s="1"/>
      <c r="B715" s="8"/>
      <c r="C715" s="49">
        <f t="shared" si="22"/>
        <v>14.109999999999998</v>
      </c>
      <c r="D715" s="79"/>
      <c r="E715" s="79"/>
      <c r="F715" s="79"/>
      <c r="G715" s="50" t="s">
        <v>640</v>
      </c>
      <c r="H715" s="51" t="s">
        <v>23</v>
      </c>
      <c r="I715" s="52">
        <v>20</v>
      </c>
      <c r="J715" s="53">
        <v>792293</v>
      </c>
      <c r="K715" s="54">
        <f t="shared" si="23"/>
        <v>15845860</v>
      </c>
      <c r="L715" s="11"/>
      <c r="M715" s="1"/>
    </row>
    <row r="716" spans="1:13" ht="30" customHeight="1" x14ac:dyDescent="0.3">
      <c r="A716" s="1"/>
      <c r="B716" s="8"/>
      <c r="C716" s="49">
        <f t="shared" si="22"/>
        <v>14.119999999999997</v>
      </c>
      <c r="D716" s="79"/>
      <c r="E716" s="79"/>
      <c r="F716" s="79"/>
      <c r="G716" s="50" t="s">
        <v>640</v>
      </c>
      <c r="H716" s="51" t="s">
        <v>23</v>
      </c>
      <c r="I716" s="52">
        <v>400</v>
      </c>
      <c r="J716" s="53">
        <v>792293</v>
      </c>
      <c r="K716" s="54">
        <f t="shared" si="23"/>
        <v>316917200</v>
      </c>
      <c r="L716" s="11"/>
      <c r="M716" s="1"/>
    </row>
    <row r="717" spans="1:13" ht="30" customHeight="1" x14ac:dyDescent="0.3">
      <c r="A717" s="1"/>
      <c r="B717" s="8"/>
      <c r="C717" s="49">
        <f t="shared" si="22"/>
        <v>14.129999999999997</v>
      </c>
      <c r="D717" s="79"/>
      <c r="E717" s="79"/>
      <c r="F717" s="79"/>
      <c r="G717" s="50" t="s">
        <v>640</v>
      </c>
      <c r="H717" s="51" t="s">
        <v>23</v>
      </c>
      <c r="I717" s="52">
        <v>20</v>
      </c>
      <c r="J717" s="53">
        <v>792293</v>
      </c>
      <c r="K717" s="54">
        <f t="shared" si="23"/>
        <v>15845860</v>
      </c>
      <c r="L717" s="11"/>
      <c r="M717" s="1"/>
    </row>
    <row r="718" spans="1:13" ht="30" customHeight="1" x14ac:dyDescent="0.3">
      <c r="A718" s="1"/>
      <c r="B718" s="8"/>
      <c r="C718" s="49">
        <f t="shared" si="22"/>
        <v>14.139999999999997</v>
      </c>
      <c r="D718" s="79"/>
      <c r="E718" s="79"/>
      <c r="F718" s="79"/>
      <c r="G718" s="50" t="s">
        <v>640</v>
      </c>
      <c r="H718" s="51" t="s">
        <v>23</v>
      </c>
      <c r="I718" s="52">
        <v>10</v>
      </c>
      <c r="J718" s="53">
        <v>792293</v>
      </c>
      <c r="K718" s="54">
        <f t="shared" si="23"/>
        <v>7922930</v>
      </c>
      <c r="L718" s="11"/>
      <c r="M718" s="1"/>
    </row>
    <row r="719" spans="1:13" ht="30" customHeight="1" x14ac:dyDescent="0.3">
      <c r="A719" s="1"/>
      <c r="B719" s="8"/>
      <c r="C719" s="49">
        <f t="shared" si="22"/>
        <v>14.149999999999997</v>
      </c>
      <c r="D719" s="79"/>
      <c r="E719" s="79"/>
      <c r="F719" s="79"/>
      <c r="G719" s="50" t="s">
        <v>640</v>
      </c>
      <c r="H719" s="51" t="s">
        <v>23</v>
      </c>
      <c r="I719" s="52">
        <v>4</v>
      </c>
      <c r="J719" s="53">
        <v>792293</v>
      </c>
      <c r="K719" s="54">
        <f t="shared" si="23"/>
        <v>3169172</v>
      </c>
      <c r="L719" s="11"/>
      <c r="M719" s="1"/>
    </row>
    <row r="720" spans="1:13" ht="30" customHeight="1" x14ac:dyDescent="0.3">
      <c r="A720" s="1"/>
      <c r="B720" s="8"/>
      <c r="C720" s="49">
        <f t="shared" si="22"/>
        <v>14.159999999999997</v>
      </c>
      <c r="D720" s="79"/>
      <c r="E720" s="79"/>
      <c r="F720" s="79"/>
      <c r="G720" s="50" t="s">
        <v>641</v>
      </c>
      <c r="H720" s="51" t="s">
        <v>21</v>
      </c>
      <c r="I720" s="52">
        <v>20</v>
      </c>
      <c r="J720" s="53">
        <v>265239</v>
      </c>
      <c r="K720" s="54">
        <f t="shared" si="23"/>
        <v>5304780</v>
      </c>
      <c r="L720" s="11"/>
      <c r="M720" s="1"/>
    </row>
    <row r="721" spans="1:13" ht="80.25" customHeight="1" x14ac:dyDescent="0.3">
      <c r="A721" s="1"/>
      <c r="B721" s="8"/>
      <c r="C721" s="49">
        <f t="shared" si="22"/>
        <v>14.169999999999996</v>
      </c>
      <c r="D721" s="79"/>
      <c r="E721" s="79"/>
      <c r="F721" s="79"/>
      <c r="G721" s="50" t="s">
        <v>642</v>
      </c>
      <c r="H721" s="51" t="s">
        <v>21</v>
      </c>
      <c r="I721" s="52">
        <v>400</v>
      </c>
      <c r="J721" s="53">
        <v>392558</v>
      </c>
      <c r="K721" s="54">
        <f t="shared" si="23"/>
        <v>157023200</v>
      </c>
      <c r="L721" s="11"/>
      <c r="M721" s="1"/>
    </row>
    <row r="722" spans="1:13" ht="30" customHeight="1" x14ac:dyDescent="0.3">
      <c r="A722" s="1"/>
      <c r="B722" s="8"/>
      <c r="C722" s="49"/>
      <c r="D722" s="79"/>
      <c r="E722" s="79"/>
      <c r="F722" s="79"/>
      <c r="G722" s="84" t="s">
        <v>643</v>
      </c>
      <c r="H722" s="51"/>
      <c r="I722" s="52"/>
      <c r="J722" s="53"/>
      <c r="K722" s="54"/>
      <c r="L722" s="11"/>
      <c r="M722" s="1"/>
    </row>
    <row r="723" spans="1:13" ht="30" customHeight="1" x14ac:dyDescent="0.3">
      <c r="A723" s="1"/>
      <c r="B723" s="8"/>
      <c r="C723" s="49">
        <f>+C721+0.01</f>
        <v>14.179999999999996</v>
      </c>
      <c r="D723" s="79"/>
      <c r="E723" s="79"/>
      <c r="F723" s="79"/>
      <c r="G723" s="50" t="s">
        <v>644</v>
      </c>
      <c r="H723" s="51" t="s">
        <v>23</v>
      </c>
      <c r="I723" s="52">
        <v>200</v>
      </c>
      <c r="J723" s="53">
        <v>626944</v>
      </c>
      <c r="K723" s="54">
        <f>IFERROR(ROUND(J723*I723,0),"")</f>
        <v>125388800</v>
      </c>
      <c r="L723" s="11"/>
      <c r="M723" s="1"/>
    </row>
    <row r="724" spans="1:13" ht="30" customHeight="1" x14ac:dyDescent="0.3">
      <c r="A724" s="1"/>
      <c r="B724" s="8"/>
      <c r="C724" s="49">
        <f t="shared" si="22"/>
        <v>14.189999999999996</v>
      </c>
      <c r="D724" s="79"/>
      <c r="E724" s="79"/>
      <c r="F724" s="79"/>
      <c r="G724" s="50" t="s">
        <v>644</v>
      </c>
      <c r="H724" s="51" t="s">
        <v>23</v>
      </c>
      <c r="I724" s="52">
        <v>40</v>
      </c>
      <c r="J724" s="53">
        <v>626944</v>
      </c>
      <c r="K724" s="54">
        <f>IFERROR(ROUND(J724*I724,0),"")</f>
        <v>25077760</v>
      </c>
      <c r="L724" s="11"/>
      <c r="M724" s="1"/>
    </row>
    <row r="725" spans="1:13" ht="30" customHeight="1" x14ac:dyDescent="0.3">
      <c r="A725" s="1"/>
      <c r="B725" s="8"/>
      <c r="C725" s="49"/>
      <c r="D725" s="79"/>
      <c r="E725" s="79"/>
      <c r="F725" s="79"/>
      <c r="G725" s="84" t="s">
        <v>645</v>
      </c>
      <c r="H725" s="51"/>
      <c r="I725" s="52"/>
      <c r="J725" s="64"/>
      <c r="K725" s="54"/>
      <c r="L725" s="11"/>
      <c r="M725" s="1"/>
    </row>
    <row r="726" spans="1:13" ht="30" customHeight="1" x14ac:dyDescent="0.3">
      <c r="A726" s="1"/>
      <c r="B726" s="8"/>
      <c r="C726" s="49">
        <f>+C724+0.01</f>
        <v>14.199999999999996</v>
      </c>
      <c r="D726" s="79"/>
      <c r="E726" s="79"/>
      <c r="F726" s="79"/>
      <c r="G726" s="50" t="s">
        <v>646</v>
      </c>
      <c r="H726" s="51" t="s">
        <v>25</v>
      </c>
      <c r="I726" s="52">
        <v>60</v>
      </c>
      <c r="J726" s="64">
        <v>3268151</v>
      </c>
      <c r="K726" s="54">
        <f>IFERROR(ROUND(J726*I726,0),"")</f>
        <v>196089060</v>
      </c>
      <c r="L726" s="11"/>
      <c r="M726" s="1"/>
    </row>
    <row r="727" spans="1:13" ht="30" customHeight="1" x14ac:dyDescent="0.3">
      <c r="A727" s="1"/>
      <c r="B727" s="8"/>
      <c r="C727" s="49">
        <f t="shared" si="22"/>
        <v>14.209999999999996</v>
      </c>
      <c r="D727" s="79"/>
      <c r="E727" s="79"/>
      <c r="F727" s="79"/>
      <c r="G727" s="50" t="s">
        <v>646</v>
      </c>
      <c r="H727" s="51" t="s">
        <v>25</v>
      </c>
      <c r="I727" s="52">
        <v>1</v>
      </c>
      <c r="J727" s="64">
        <v>3268151</v>
      </c>
      <c r="K727" s="54">
        <f>IFERROR(ROUND(J727*I727,0),"")</f>
        <v>3268151</v>
      </c>
      <c r="L727" s="11"/>
      <c r="M727" s="1"/>
    </row>
    <row r="728" spans="1:13" ht="30" customHeight="1" x14ac:dyDescent="0.3">
      <c r="A728" s="1"/>
      <c r="B728" s="8"/>
      <c r="C728" s="49">
        <f t="shared" si="22"/>
        <v>14.219999999999995</v>
      </c>
      <c r="D728" s="79"/>
      <c r="E728" s="79"/>
      <c r="F728" s="79"/>
      <c r="G728" s="50" t="s">
        <v>646</v>
      </c>
      <c r="H728" s="51" t="s">
        <v>25</v>
      </c>
      <c r="I728" s="52">
        <v>6</v>
      </c>
      <c r="J728" s="64">
        <v>3268151</v>
      </c>
      <c r="K728" s="54">
        <f>IFERROR(ROUND(J728*I728,0),"")</f>
        <v>19608906</v>
      </c>
      <c r="L728" s="11"/>
      <c r="M728" s="1"/>
    </row>
    <row r="729" spans="1:13" ht="30" customHeight="1" x14ac:dyDescent="0.3">
      <c r="A729" s="1"/>
      <c r="B729" s="8"/>
      <c r="C729" s="49">
        <f t="shared" si="22"/>
        <v>14.229999999999995</v>
      </c>
      <c r="D729" s="79"/>
      <c r="E729" s="79"/>
      <c r="F729" s="79"/>
      <c r="G729" s="50" t="s">
        <v>647</v>
      </c>
      <c r="H729" s="51" t="s">
        <v>25</v>
      </c>
      <c r="I729" s="52">
        <v>9</v>
      </c>
      <c r="J729" s="64">
        <v>1253615</v>
      </c>
      <c r="K729" s="54">
        <f>IFERROR(ROUND(J729*I729,0),"")</f>
        <v>11282535</v>
      </c>
      <c r="L729" s="11"/>
      <c r="M729" s="1"/>
    </row>
    <row r="730" spans="1:13" ht="30" customHeight="1" thickBot="1" x14ac:dyDescent="0.35">
      <c r="A730" s="1"/>
      <c r="B730" s="8"/>
      <c r="C730" s="55" t="s">
        <v>46</v>
      </c>
      <c r="D730" s="72"/>
      <c r="E730" s="72"/>
      <c r="F730" s="72"/>
      <c r="G730" s="81"/>
      <c r="H730" s="74"/>
      <c r="I730" s="58"/>
      <c r="J730" s="88"/>
      <c r="K730" s="59">
        <f>SUM(K704:K729)</f>
        <v>1074632510</v>
      </c>
      <c r="L730" s="11"/>
      <c r="M730" s="1"/>
    </row>
    <row r="731" spans="1:13" ht="30" customHeight="1" x14ac:dyDescent="0.3">
      <c r="A731" s="1"/>
      <c r="B731" s="8"/>
      <c r="C731" s="76"/>
      <c r="D731" s="77"/>
      <c r="E731" s="77"/>
      <c r="F731" s="77"/>
      <c r="G731" s="77"/>
      <c r="H731" s="77"/>
      <c r="I731" s="77"/>
      <c r="J731" s="77"/>
      <c r="K731" s="78"/>
      <c r="L731" s="11"/>
      <c r="M731" s="1"/>
    </row>
    <row r="732" spans="1:13" ht="30" customHeight="1" x14ac:dyDescent="0.3">
      <c r="A732" s="1"/>
      <c r="B732" s="8"/>
      <c r="C732" s="43" t="s">
        <v>648</v>
      </c>
      <c r="D732" s="79"/>
      <c r="E732" s="79"/>
      <c r="F732" s="79"/>
      <c r="G732" s="45" t="s">
        <v>649</v>
      </c>
      <c r="H732" s="46"/>
      <c r="I732" s="47"/>
      <c r="J732" s="47"/>
      <c r="K732" s="48"/>
      <c r="L732" s="11"/>
      <c r="M732" s="1"/>
    </row>
    <row r="733" spans="1:13" ht="42" customHeight="1" x14ac:dyDescent="0.3">
      <c r="A733" s="1"/>
      <c r="B733" s="8"/>
      <c r="C733" s="89"/>
      <c r="D733" s="90"/>
      <c r="E733" s="90"/>
      <c r="F733" s="90"/>
      <c r="G733" s="84" t="s">
        <v>650</v>
      </c>
      <c r="H733" s="91"/>
      <c r="I733" s="92"/>
      <c r="J733" s="53"/>
      <c r="K733" s="54"/>
      <c r="L733" s="11"/>
      <c r="M733" s="1"/>
    </row>
    <row r="734" spans="1:13" ht="67.5" customHeight="1" x14ac:dyDescent="0.3">
      <c r="A734" s="1"/>
      <c r="B734" s="8"/>
      <c r="C734" s="49">
        <v>15.01</v>
      </c>
      <c r="D734" s="90"/>
      <c r="E734" s="90"/>
      <c r="F734" s="90"/>
      <c r="G734" s="50" t="s">
        <v>651</v>
      </c>
      <c r="H734" s="91" t="s">
        <v>21</v>
      </c>
      <c r="I734" s="52">
        <v>200</v>
      </c>
      <c r="J734" s="53">
        <v>120700</v>
      </c>
      <c r="K734" s="54">
        <f>IFERROR(ROUND(J734*I734,0),"")</f>
        <v>24140000</v>
      </c>
      <c r="L734" s="11"/>
      <c r="M734" s="1"/>
    </row>
    <row r="735" spans="1:13" ht="30" customHeight="1" x14ac:dyDescent="0.3">
      <c r="A735" s="1"/>
      <c r="B735" s="8"/>
      <c r="C735" s="49">
        <v>15.02</v>
      </c>
      <c r="D735" s="90"/>
      <c r="E735" s="90"/>
      <c r="F735" s="90"/>
      <c r="G735" s="50" t="s">
        <v>652</v>
      </c>
      <c r="H735" s="91" t="s">
        <v>23</v>
      </c>
      <c r="I735" s="52">
        <v>30</v>
      </c>
      <c r="J735" s="53">
        <v>124043</v>
      </c>
      <c r="K735" s="54">
        <f t="shared" ref="K735:K741" si="24">IFERROR(ROUND(J735*I735,0),"")</f>
        <v>3721290</v>
      </c>
      <c r="L735" s="11"/>
      <c r="M735" s="1"/>
    </row>
    <row r="736" spans="1:13" ht="30" customHeight="1" x14ac:dyDescent="0.3">
      <c r="A736" s="1"/>
      <c r="B736" s="8"/>
      <c r="C736" s="49">
        <v>15.03</v>
      </c>
      <c r="D736" s="90"/>
      <c r="E736" s="90"/>
      <c r="F736" s="90"/>
      <c r="G736" s="50" t="s">
        <v>653</v>
      </c>
      <c r="H736" s="91" t="s">
        <v>21</v>
      </c>
      <c r="I736" s="52">
        <v>600</v>
      </c>
      <c r="J736" s="53">
        <v>157387</v>
      </c>
      <c r="K736" s="54">
        <f t="shared" si="24"/>
        <v>94432200</v>
      </c>
      <c r="L736" s="11"/>
      <c r="M736" s="1"/>
    </row>
    <row r="737" spans="1:13" ht="30" customHeight="1" x14ac:dyDescent="0.3">
      <c r="A737" s="1"/>
      <c r="B737" s="8"/>
      <c r="C737" s="49">
        <v>15.04</v>
      </c>
      <c r="D737" s="90"/>
      <c r="E737" s="90"/>
      <c r="F737" s="90"/>
      <c r="G737" s="50" t="s">
        <v>654</v>
      </c>
      <c r="H737" s="91" t="s">
        <v>21</v>
      </c>
      <c r="I737" s="52">
        <v>70</v>
      </c>
      <c r="J737" s="53">
        <v>157387</v>
      </c>
      <c r="K737" s="54">
        <f t="shared" si="24"/>
        <v>11017090</v>
      </c>
      <c r="L737" s="11"/>
      <c r="M737" s="1"/>
    </row>
    <row r="738" spans="1:13" ht="30" customHeight="1" x14ac:dyDescent="0.3">
      <c r="A738" s="1"/>
      <c r="B738" s="8"/>
      <c r="C738" s="49">
        <v>15.05</v>
      </c>
      <c r="D738" s="90"/>
      <c r="E738" s="90"/>
      <c r="F738" s="90"/>
      <c r="G738" s="50" t="s">
        <v>655</v>
      </c>
      <c r="H738" s="91" t="s">
        <v>23</v>
      </c>
      <c r="I738" s="52">
        <v>600</v>
      </c>
      <c r="J738" s="53">
        <v>200729</v>
      </c>
      <c r="K738" s="54">
        <f t="shared" si="24"/>
        <v>120437400</v>
      </c>
      <c r="L738" s="11"/>
      <c r="M738" s="1"/>
    </row>
    <row r="739" spans="1:13" ht="30" customHeight="1" x14ac:dyDescent="0.3">
      <c r="A739" s="1"/>
      <c r="B739" s="8"/>
      <c r="C739" s="49">
        <v>15.06</v>
      </c>
      <c r="D739" s="90"/>
      <c r="E739" s="90"/>
      <c r="F739" s="90"/>
      <c r="G739" s="50" t="s">
        <v>458</v>
      </c>
      <c r="H739" s="91" t="s">
        <v>23</v>
      </c>
      <c r="I739" s="52">
        <v>80</v>
      </c>
      <c r="J739" s="53">
        <v>20170</v>
      </c>
      <c r="K739" s="54">
        <f t="shared" si="24"/>
        <v>1613600</v>
      </c>
      <c r="L739" s="11"/>
      <c r="M739" s="1"/>
    </row>
    <row r="740" spans="1:13" ht="72" customHeight="1" x14ac:dyDescent="0.3">
      <c r="A740" s="1"/>
      <c r="B740" s="8"/>
      <c r="C740" s="49">
        <v>15.07</v>
      </c>
      <c r="D740" s="90"/>
      <c r="E740" s="90"/>
      <c r="F740" s="90"/>
      <c r="G740" s="50" t="s">
        <v>656</v>
      </c>
      <c r="H740" s="91" t="s">
        <v>657</v>
      </c>
      <c r="I740" s="52">
        <v>2</v>
      </c>
      <c r="J740" s="53">
        <v>5545337</v>
      </c>
      <c r="K740" s="54">
        <f t="shared" si="24"/>
        <v>11090674</v>
      </c>
      <c r="L740" s="11"/>
      <c r="M740" s="1"/>
    </row>
    <row r="741" spans="1:13" ht="30" customHeight="1" x14ac:dyDescent="0.3">
      <c r="A741" s="1"/>
      <c r="B741" s="8"/>
      <c r="C741" s="49">
        <v>15.08</v>
      </c>
      <c r="D741" s="90"/>
      <c r="E741" s="90"/>
      <c r="F741" s="90"/>
      <c r="G741" s="50" t="s">
        <v>658</v>
      </c>
      <c r="H741" s="91" t="s">
        <v>21</v>
      </c>
      <c r="I741" s="52">
        <v>30</v>
      </c>
      <c r="J741" s="53">
        <v>72225</v>
      </c>
      <c r="K741" s="54">
        <f t="shared" si="24"/>
        <v>2166750</v>
      </c>
      <c r="L741" s="11"/>
      <c r="M741" s="1"/>
    </row>
    <row r="742" spans="1:13" ht="30" customHeight="1" x14ac:dyDescent="0.3">
      <c r="A742" s="1"/>
      <c r="B742" s="8"/>
      <c r="C742" s="49"/>
      <c r="D742" s="90"/>
      <c r="E742" s="90"/>
      <c r="F742" s="90"/>
      <c r="G742" s="84" t="s">
        <v>659</v>
      </c>
      <c r="H742" s="91"/>
      <c r="I742" s="52"/>
      <c r="J742" s="53"/>
      <c r="K742" s="54"/>
      <c r="L742" s="11"/>
      <c r="M742" s="1"/>
    </row>
    <row r="743" spans="1:13" ht="30" customHeight="1" x14ac:dyDescent="0.3">
      <c r="A743" s="1"/>
      <c r="B743" s="8"/>
      <c r="C743" s="49">
        <v>15.09</v>
      </c>
      <c r="D743" s="90"/>
      <c r="E743" s="90"/>
      <c r="F743" s="90"/>
      <c r="G743" s="93" t="s">
        <v>660</v>
      </c>
      <c r="H743" s="91" t="s">
        <v>31</v>
      </c>
      <c r="I743" s="52">
        <v>300</v>
      </c>
      <c r="J743" s="53">
        <v>187916</v>
      </c>
      <c r="K743" s="54">
        <f t="shared" ref="K743:K750" si="25">IFERROR(ROUND(J743*I743,0),"")</f>
        <v>56374800</v>
      </c>
      <c r="L743" s="11"/>
      <c r="M743" s="1"/>
    </row>
    <row r="744" spans="1:13" ht="30" customHeight="1" x14ac:dyDescent="0.3">
      <c r="A744" s="1"/>
      <c r="B744" s="8"/>
      <c r="C744" s="49">
        <v>15.1</v>
      </c>
      <c r="D744" s="90"/>
      <c r="E744" s="90"/>
      <c r="F744" s="90"/>
      <c r="G744" s="50" t="s">
        <v>652</v>
      </c>
      <c r="H744" s="91" t="s">
        <v>23</v>
      </c>
      <c r="I744" s="52">
        <v>500</v>
      </c>
      <c r="J744" s="53">
        <v>124043</v>
      </c>
      <c r="K744" s="54">
        <f t="shared" si="25"/>
        <v>62021500</v>
      </c>
      <c r="L744" s="11"/>
      <c r="M744" s="1"/>
    </row>
    <row r="745" spans="1:13" ht="30" customHeight="1" x14ac:dyDescent="0.3">
      <c r="A745" s="1"/>
      <c r="B745" s="8"/>
      <c r="C745" s="49">
        <v>15.11</v>
      </c>
      <c r="D745" s="90"/>
      <c r="E745" s="90"/>
      <c r="F745" s="90"/>
      <c r="G745" s="50" t="s">
        <v>441</v>
      </c>
      <c r="H745" s="91" t="s">
        <v>21</v>
      </c>
      <c r="I745" s="52">
        <v>100</v>
      </c>
      <c r="J745" s="53">
        <v>176301</v>
      </c>
      <c r="K745" s="54">
        <f t="shared" si="25"/>
        <v>17630100</v>
      </c>
      <c r="L745" s="11"/>
      <c r="M745" s="1"/>
    </row>
    <row r="746" spans="1:13" ht="30" customHeight="1" x14ac:dyDescent="0.3">
      <c r="A746" s="1"/>
      <c r="B746" s="8"/>
      <c r="C746" s="49">
        <v>15.12</v>
      </c>
      <c r="D746" s="90"/>
      <c r="E746" s="90"/>
      <c r="F746" s="90"/>
      <c r="G746" s="50" t="s">
        <v>652</v>
      </c>
      <c r="H746" s="91" t="s">
        <v>23</v>
      </c>
      <c r="I746" s="52">
        <v>100</v>
      </c>
      <c r="J746" s="53">
        <v>124043</v>
      </c>
      <c r="K746" s="54">
        <f t="shared" si="25"/>
        <v>12404300</v>
      </c>
      <c r="L746" s="11"/>
      <c r="M746" s="1"/>
    </row>
    <row r="747" spans="1:13" ht="30" customHeight="1" x14ac:dyDescent="0.3">
      <c r="A747" s="1"/>
      <c r="B747" s="8"/>
      <c r="C747" s="49">
        <v>15.13</v>
      </c>
      <c r="D747" s="90"/>
      <c r="E747" s="90"/>
      <c r="F747" s="90"/>
      <c r="G747" s="50" t="s">
        <v>661</v>
      </c>
      <c r="H747" s="91" t="s">
        <v>23</v>
      </c>
      <c r="I747" s="52">
        <v>300</v>
      </c>
      <c r="J747" s="53">
        <v>179113</v>
      </c>
      <c r="K747" s="54">
        <f t="shared" si="25"/>
        <v>53733900</v>
      </c>
      <c r="L747" s="11"/>
      <c r="M747" s="1"/>
    </row>
    <row r="748" spans="1:13" ht="30" customHeight="1" x14ac:dyDescent="0.3">
      <c r="A748" s="1"/>
      <c r="B748" s="8"/>
      <c r="C748" s="49">
        <v>15.14</v>
      </c>
      <c r="D748" s="90"/>
      <c r="E748" s="90"/>
      <c r="F748" s="90"/>
      <c r="G748" s="50" t="s">
        <v>662</v>
      </c>
      <c r="H748" s="91" t="s">
        <v>21</v>
      </c>
      <c r="I748" s="52">
        <v>800</v>
      </c>
      <c r="J748" s="53">
        <v>117827</v>
      </c>
      <c r="K748" s="54">
        <f t="shared" si="25"/>
        <v>94261600</v>
      </c>
      <c r="L748" s="11"/>
      <c r="M748" s="1"/>
    </row>
    <row r="749" spans="1:13" ht="82.5" customHeight="1" x14ac:dyDescent="0.3">
      <c r="A749" s="1"/>
      <c r="B749" s="8"/>
      <c r="C749" s="49">
        <v>15.15</v>
      </c>
      <c r="D749" s="90"/>
      <c r="E749" s="90"/>
      <c r="F749" s="90"/>
      <c r="G749" s="50" t="s">
        <v>663</v>
      </c>
      <c r="H749" s="91" t="s">
        <v>21</v>
      </c>
      <c r="I749" s="52">
        <v>600</v>
      </c>
      <c r="J749" s="53">
        <v>121900</v>
      </c>
      <c r="K749" s="54">
        <f t="shared" si="25"/>
        <v>73140000</v>
      </c>
      <c r="L749" s="11"/>
      <c r="M749" s="1"/>
    </row>
    <row r="750" spans="1:13" ht="47.25" customHeight="1" x14ac:dyDescent="0.3">
      <c r="A750" s="1"/>
      <c r="B750" s="8"/>
      <c r="C750" s="49">
        <v>15.16</v>
      </c>
      <c r="D750" s="90"/>
      <c r="E750" s="90"/>
      <c r="F750" s="90"/>
      <c r="G750" s="50" t="s">
        <v>664</v>
      </c>
      <c r="H750" s="91" t="s">
        <v>657</v>
      </c>
      <c r="I750" s="52">
        <v>20</v>
      </c>
      <c r="J750" s="53">
        <v>121886</v>
      </c>
      <c r="K750" s="54">
        <f t="shared" si="25"/>
        <v>2437720</v>
      </c>
      <c r="L750" s="11"/>
      <c r="M750" s="1"/>
    </row>
    <row r="751" spans="1:13" ht="30" customHeight="1" x14ac:dyDescent="0.3">
      <c r="A751" s="1"/>
      <c r="B751" s="8"/>
      <c r="C751" s="49"/>
      <c r="D751" s="90"/>
      <c r="E751" s="90"/>
      <c r="F751" s="90"/>
      <c r="G751" s="84" t="s">
        <v>665</v>
      </c>
      <c r="H751" s="91"/>
      <c r="I751" s="52"/>
      <c r="J751" s="53"/>
      <c r="K751" s="54"/>
      <c r="L751" s="11"/>
      <c r="M751" s="1"/>
    </row>
    <row r="752" spans="1:13" ht="127.5" customHeight="1" x14ac:dyDescent="0.3">
      <c r="A752" s="1"/>
      <c r="B752" s="8"/>
      <c r="C752" s="49">
        <v>15.17</v>
      </c>
      <c r="D752" s="90"/>
      <c r="E752" s="90"/>
      <c r="F752" s="90"/>
      <c r="G752" s="50" t="s">
        <v>666</v>
      </c>
      <c r="H752" s="91" t="s">
        <v>25</v>
      </c>
      <c r="I752" s="52">
        <v>3</v>
      </c>
      <c r="J752" s="53">
        <v>1120167</v>
      </c>
      <c r="K752" s="54">
        <f>IFERROR(ROUND(J752*I752,0),"")</f>
        <v>3360501</v>
      </c>
      <c r="L752" s="11"/>
      <c r="M752" s="1"/>
    </row>
    <row r="753" spans="1:13" ht="30" customHeight="1" x14ac:dyDescent="0.3">
      <c r="A753" s="1"/>
      <c r="B753" s="8"/>
      <c r="C753" s="49">
        <v>15.18</v>
      </c>
      <c r="D753" s="90"/>
      <c r="E753" s="90"/>
      <c r="F753" s="90"/>
      <c r="G753" s="50" t="s">
        <v>667</v>
      </c>
      <c r="H753" s="91" t="s">
        <v>31</v>
      </c>
      <c r="I753" s="52">
        <v>1</v>
      </c>
      <c r="J753" s="53">
        <v>1375319</v>
      </c>
      <c r="K753" s="54">
        <f>IFERROR(ROUND(J753*I753,0),"")</f>
        <v>1375319</v>
      </c>
      <c r="L753" s="11"/>
      <c r="M753" s="1"/>
    </row>
    <row r="754" spans="1:13" ht="30" customHeight="1" thickBot="1" x14ac:dyDescent="0.35">
      <c r="A754" s="1"/>
      <c r="B754" s="8"/>
      <c r="C754" s="55" t="s">
        <v>46</v>
      </c>
      <c r="D754" s="74"/>
      <c r="E754" s="74"/>
      <c r="F754" s="74"/>
      <c r="G754" s="81"/>
      <c r="H754" s="74"/>
      <c r="I754" s="58"/>
      <c r="J754" s="75"/>
      <c r="K754" s="59">
        <f>SUM(K732:K753)</f>
        <v>645358744</v>
      </c>
      <c r="L754" s="11"/>
      <c r="M754" s="1"/>
    </row>
    <row r="755" spans="1:13" ht="30" customHeight="1" thickBot="1" x14ac:dyDescent="0.35">
      <c r="A755" s="1"/>
      <c r="B755" s="8"/>
      <c r="C755" s="60"/>
      <c r="D755" s="61"/>
      <c r="E755" s="61"/>
      <c r="F755" s="61"/>
      <c r="G755" s="61"/>
      <c r="H755" s="61"/>
      <c r="I755" s="61"/>
      <c r="J755" s="61"/>
      <c r="K755" s="62"/>
      <c r="L755" s="11"/>
      <c r="M755" s="1"/>
    </row>
    <row r="756" spans="1:13" ht="30" customHeight="1" x14ac:dyDescent="0.3">
      <c r="A756" s="1"/>
      <c r="B756" s="8"/>
      <c r="C756" s="43" t="s">
        <v>668</v>
      </c>
      <c r="D756" s="44"/>
      <c r="E756" s="44"/>
      <c r="F756" s="44"/>
      <c r="G756" s="45" t="s">
        <v>669</v>
      </c>
      <c r="H756" s="46"/>
      <c r="I756" s="47"/>
      <c r="J756" s="47"/>
      <c r="K756" s="48"/>
      <c r="L756" s="11"/>
      <c r="M756" s="1"/>
    </row>
    <row r="757" spans="1:13" ht="30" customHeight="1" x14ac:dyDescent="0.3">
      <c r="A757" s="1"/>
      <c r="B757" s="8"/>
      <c r="C757" s="49">
        <f t="shared" ref="C757:C769" si="26">+C756+0.01</f>
        <v>16.010000000000002</v>
      </c>
      <c r="D757" s="44"/>
      <c r="E757" s="44"/>
      <c r="F757" s="44"/>
      <c r="G757" s="50" t="s">
        <v>49</v>
      </c>
      <c r="H757" s="51" t="s">
        <v>23</v>
      </c>
      <c r="I757" s="52">
        <v>480</v>
      </c>
      <c r="J757" s="53">
        <v>905</v>
      </c>
      <c r="K757" s="54">
        <f>IFERROR(ROUND(J757*I757,0),"")</f>
        <v>434400</v>
      </c>
      <c r="L757" s="11"/>
      <c r="M757" s="1"/>
    </row>
    <row r="758" spans="1:13" ht="30" customHeight="1" x14ac:dyDescent="0.3">
      <c r="A758" s="1"/>
      <c r="B758" s="8"/>
      <c r="C758" s="49">
        <f t="shared" si="26"/>
        <v>16.020000000000003</v>
      </c>
      <c r="D758" s="44"/>
      <c r="E758" s="44"/>
      <c r="F758" s="44"/>
      <c r="G758" s="50" t="s">
        <v>670</v>
      </c>
      <c r="H758" s="51" t="s">
        <v>23</v>
      </c>
      <c r="I758" s="52">
        <v>480</v>
      </c>
      <c r="J758" s="53">
        <v>10509</v>
      </c>
      <c r="K758" s="54">
        <f t="shared" ref="K758:K769" si="27">IFERROR(ROUND(J758*I758,0),"")</f>
        <v>5044320</v>
      </c>
      <c r="L758" s="11"/>
      <c r="M758" s="1"/>
    </row>
    <row r="759" spans="1:13" ht="30" customHeight="1" x14ac:dyDescent="0.3">
      <c r="A759" s="1"/>
      <c r="B759" s="8"/>
      <c r="C759" s="49">
        <f t="shared" si="26"/>
        <v>16.030000000000005</v>
      </c>
      <c r="D759" s="44"/>
      <c r="E759" s="44"/>
      <c r="F759" s="44"/>
      <c r="G759" s="50" t="s">
        <v>671</v>
      </c>
      <c r="H759" s="51" t="s">
        <v>31</v>
      </c>
      <c r="I759" s="52">
        <v>144</v>
      </c>
      <c r="J759" s="53">
        <v>126228</v>
      </c>
      <c r="K759" s="54">
        <f t="shared" si="27"/>
        <v>18176832</v>
      </c>
      <c r="L759" s="11"/>
      <c r="M759" s="1"/>
    </row>
    <row r="760" spans="1:13" ht="41.25" customHeight="1" x14ac:dyDescent="0.3">
      <c r="A760" s="1"/>
      <c r="B760" s="8"/>
      <c r="C760" s="49">
        <f t="shared" si="26"/>
        <v>16.040000000000006</v>
      </c>
      <c r="D760" s="44"/>
      <c r="E760" s="44"/>
      <c r="F760" s="44"/>
      <c r="G760" s="50" t="s">
        <v>672</v>
      </c>
      <c r="H760" s="51" t="s">
        <v>31</v>
      </c>
      <c r="I760" s="52">
        <v>96</v>
      </c>
      <c r="J760" s="53">
        <v>174271</v>
      </c>
      <c r="K760" s="54">
        <f t="shared" si="27"/>
        <v>16730016</v>
      </c>
      <c r="L760" s="11"/>
      <c r="M760" s="1"/>
    </row>
    <row r="761" spans="1:13" ht="42.75" customHeight="1" x14ac:dyDescent="0.3">
      <c r="A761" s="1"/>
      <c r="B761" s="8"/>
      <c r="C761" s="49">
        <f t="shared" si="26"/>
        <v>16.050000000000008</v>
      </c>
      <c r="D761" s="44"/>
      <c r="E761" s="44"/>
      <c r="F761" s="44"/>
      <c r="G761" s="50" t="s">
        <v>673</v>
      </c>
      <c r="H761" s="51" t="s">
        <v>31</v>
      </c>
      <c r="I761" s="52">
        <v>48</v>
      </c>
      <c r="J761" s="53">
        <v>1293287</v>
      </c>
      <c r="K761" s="54">
        <f t="shared" si="27"/>
        <v>62077776</v>
      </c>
      <c r="L761" s="11"/>
      <c r="M761" s="1"/>
    </row>
    <row r="762" spans="1:13" ht="30" customHeight="1" x14ac:dyDescent="0.3">
      <c r="A762" s="1"/>
      <c r="B762" s="8"/>
      <c r="C762" s="49">
        <f t="shared" si="26"/>
        <v>16.060000000000009</v>
      </c>
      <c r="D762" s="44"/>
      <c r="E762" s="44"/>
      <c r="F762" s="44"/>
      <c r="G762" s="50" t="s">
        <v>65</v>
      </c>
      <c r="H762" s="51" t="s">
        <v>66</v>
      </c>
      <c r="I762" s="52">
        <v>600</v>
      </c>
      <c r="J762" s="53">
        <v>8465</v>
      </c>
      <c r="K762" s="54">
        <f t="shared" si="27"/>
        <v>5079000</v>
      </c>
      <c r="L762" s="11"/>
      <c r="M762" s="1"/>
    </row>
    <row r="763" spans="1:13" ht="30" customHeight="1" x14ac:dyDescent="0.3">
      <c r="A763" s="1"/>
      <c r="B763" s="8"/>
      <c r="C763" s="49">
        <f t="shared" si="26"/>
        <v>16.070000000000011</v>
      </c>
      <c r="D763" s="44"/>
      <c r="E763" s="44"/>
      <c r="F763" s="44"/>
      <c r="G763" s="50" t="s">
        <v>674</v>
      </c>
      <c r="H763" s="51" t="s">
        <v>54</v>
      </c>
      <c r="I763" s="52">
        <v>360</v>
      </c>
      <c r="J763" s="53">
        <v>27499</v>
      </c>
      <c r="K763" s="54">
        <f t="shared" si="27"/>
        <v>9899640</v>
      </c>
      <c r="L763" s="11"/>
      <c r="M763" s="1"/>
    </row>
    <row r="764" spans="1:13" ht="39.75" customHeight="1" x14ac:dyDescent="0.3">
      <c r="A764" s="1"/>
      <c r="B764" s="8"/>
      <c r="C764" s="49">
        <f t="shared" si="26"/>
        <v>16.080000000000013</v>
      </c>
      <c r="D764" s="44"/>
      <c r="E764" s="44"/>
      <c r="F764" s="44"/>
      <c r="G764" s="50" t="s">
        <v>675</v>
      </c>
      <c r="H764" s="51" t="s">
        <v>21</v>
      </c>
      <c r="I764" s="52">
        <v>80</v>
      </c>
      <c r="J764" s="53">
        <v>227276</v>
      </c>
      <c r="K764" s="54">
        <f t="shared" si="27"/>
        <v>18182080</v>
      </c>
      <c r="L764" s="11"/>
      <c r="M764" s="1"/>
    </row>
    <row r="765" spans="1:13" ht="30" customHeight="1" x14ac:dyDescent="0.3">
      <c r="A765" s="1"/>
      <c r="B765" s="8"/>
      <c r="C765" s="49">
        <f t="shared" si="26"/>
        <v>16.090000000000014</v>
      </c>
      <c r="D765" s="44"/>
      <c r="E765" s="44"/>
      <c r="F765" s="44"/>
      <c r="G765" s="50" t="s">
        <v>676</v>
      </c>
      <c r="H765" s="51" t="s">
        <v>25</v>
      </c>
      <c r="I765" s="52">
        <v>160</v>
      </c>
      <c r="J765" s="53">
        <v>88605</v>
      </c>
      <c r="K765" s="54">
        <f t="shared" si="27"/>
        <v>14176800</v>
      </c>
      <c r="L765" s="11"/>
      <c r="M765" s="1"/>
    </row>
    <row r="766" spans="1:13" ht="30" customHeight="1" x14ac:dyDescent="0.3">
      <c r="A766" s="1"/>
      <c r="B766" s="8"/>
      <c r="C766" s="49">
        <f t="shared" si="26"/>
        <v>16.100000000000016</v>
      </c>
      <c r="D766" s="44"/>
      <c r="E766" s="44"/>
      <c r="F766" s="44"/>
      <c r="G766" s="50" t="s">
        <v>677</v>
      </c>
      <c r="H766" s="51" t="s">
        <v>25</v>
      </c>
      <c r="I766" s="52">
        <v>6</v>
      </c>
      <c r="J766" s="53">
        <v>316335</v>
      </c>
      <c r="K766" s="54">
        <f t="shared" si="27"/>
        <v>1898010</v>
      </c>
      <c r="L766" s="11"/>
      <c r="M766" s="1"/>
    </row>
    <row r="767" spans="1:13" ht="30" customHeight="1" x14ac:dyDescent="0.3">
      <c r="A767" s="1"/>
      <c r="B767" s="8"/>
      <c r="C767" s="49">
        <f t="shared" si="26"/>
        <v>16.110000000000017</v>
      </c>
      <c r="D767" s="44"/>
      <c r="E767" s="44"/>
      <c r="F767" s="44"/>
      <c r="G767" s="50" t="s">
        <v>678</v>
      </c>
      <c r="H767" s="51" t="s">
        <v>21</v>
      </c>
      <c r="I767" s="52">
        <v>60</v>
      </c>
      <c r="J767" s="53">
        <v>116999</v>
      </c>
      <c r="K767" s="54">
        <f t="shared" si="27"/>
        <v>7019940</v>
      </c>
      <c r="L767" s="11"/>
      <c r="M767" s="1"/>
    </row>
    <row r="768" spans="1:13" ht="82.5" customHeight="1" x14ac:dyDescent="0.3">
      <c r="A768" s="1"/>
      <c r="B768" s="8"/>
      <c r="C768" s="49">
        <f t="shared" si="26"/>
        <v>16.120000000000019</v>
      </c>
      <c r="D768" s="44"/>
      <c r="E768" s="44"/>
      <c r="F768" s="44"/>
      <c r="G768" s="50" t="s">
        <v>679</v>
      </c>
      <c r="H768" s="51" t="s">
        <v>23</v>
      </c>
      <c r="I768" s="52">
        <v>480</v>
      </c>
      <c r="J768" s="53">
        <v>120307</v>
      </c>
      <c r="K768" s="54">
        <f t="shared" si="27"/>
        <v>57747360</v>
      </c>
      <c r="L768" s="11"/>
      <c r="M768" s="1"/>
    </row>
    <row r="769" spans="1:13" ht="30" customHeight="1" x14ac:dyDescent="0.3">
      <c r="A769" s="1"/>
      <c r="B769" s="8"/>
      <c r="C769" s="49">
        <f t="shared" si="26"/>
        <v>16.13000000000002</v>
      </c>
      <c r="D769" s="44"/>
      <c r="E769" s="44"/>
      <c r="F769" s="44"/>
      <c r="G769" s="50" t="s">
        <v>680</v>
      </c>
      <c r="H769" s="51" t="s">
        <v>264</v>
      </c>
      <c r="I769" s="52">
        <v>1</v>
      </c>
      <c r="J769" s="53">
        <v>10686442</v>
      </c>
      <c r="K769" s="54">
        <f t="shared" si="27"/>
        <v>10686442</v>
      </c>
      <c r="L769" s="11"/>
      <c r="M769" s="1"/>
    </row>
    <row r="770" spans="1:13" ht="30" customHeight="1" thickBot="1" x14ac:dyDescent="0.35">
      <c r="A770" s="1"/>
      <c r="B770" s="8"/>
      <c r="C770" s="55" t="s">
        <v>46</v>
      </c>
      <c r="D770" s="56"/>
      <c r="E770" s="57"/>
      <c r="F770" s="56"/>
      <c r="G770" s="56"/>
      <c r="H770" s="56"/>
      <c r="I770" s="58"/>
      <c r="J770" s="56"/>
      <c r="K770" s="59">
        <f>SUM(K756:K769)</f>
        <v>227152616</v>
      </c>
      <c r="L770" s="11"/>
      <c r="M770" s="1"/>
    </row>
    <row r="771" spans="1:13" ht="30" customHeight="1" thickBot="1" x14ac:dyDescent="0.35">
      <c r="A771" s="1"/>
      <c r="B771" s="8"/>
      <c r="C771" s="60"/>
      <c r="D771" s="61"/>
      <c r="E771" s="61"/>
      <c r="F771" s="61"/>
      <c r="G771" s="61"/>
      <c r="H771" s="61"/>
      <c r="I771" s="61"/>
      <c r="J771" s="61"/>
      <c r="K771" s="62"/>
      <c r="L771" s="11"/>
      <c r="M771" s="1"/>
    </row>
    <row r="772" spans="1:13" ht="30" customHeight="1" x14ac:dyDescent="0.3">
      <c r="A772" s="1"/>
      <c r="B772" s="8"/>
      <c r="C772" s="43" t="s">
        <v>681</v>
      </c>
      <c r="D772" s="79"/>
      <c r="E772" s="79"/>
      <c r="F772" s="79"/>
      <c r="G772" s="45" t="s">
        <v>682</v>
      </c>
      <c r="H772" s="46"/>
      <c r="I772" s="47"/>
      <c r="J772" s="47"/>
      <c r="K772" s="48"/>
      <c r="L772" s="11"/>
      <c r="M772" s="1"/>
    </row>
    <row r="773" spans="1:13" ht="30" customHeight="1" x14ac:dyDescent="0.3">
      <c r="A773" s="1"/>
      <c r="B773" s="8"/>
      <c r="C773" s="49">
        <v>17.010000000000002</v>
      </c>
      <c r="D773" s="79"/>
      <c r="E773" s="79"/>
      <c r="F773" s="79"/>
      <c r="G773" s="50" t="s">
        <v>683</v>
      </c>
      <c r="H773" s="51" t="s">
        <v>25</v>
      </c>
      <c r="I773" s="52">
        <v>15</v>
      </c>
      <c r="J773" s="53">
        <v>78703</v>
      </c>
      <c r="K773" s="54">
        <f t="shared" ref="K773:K779" si="28">IFERROR(ROUND(J773*I773,0),"")</f>
        <v>1180545</v>
      </c>
      <c r="L773" s="11"/>
      <c r="M773" s="1"/>
    </row>
    <row r="774" spans="1:13" ht="30" customHeight="1" x14ac:dyDescent="0.3">
      <c r="A774" s="1"/>
      <c r="B774" s="8"/>
      <c r="C774" s="49">
        <v>17.02</v>
      </c>
      <c r="D774" s="79"/>
      <c r="E774" s="79"/>
      <c r="F774" s="79"/>
      <c r="G774" s="50" t="s">
        <v>684</v>
      </c>
      <c r="H774" s="51" t="s">
        <v>31</v>
      </c>
      <c r="I774" s="52">
        <v>16</v>
      </c>
      <c r="J774" s="53">
        <v>1354823</v>
      </c>
      <c r="K774" s="54">
        <f t="shared" si="28"/>
        <v>21677168</v>
      </c>
      <c r="L774" s="11"/>
      <c r="M774" s="1"/>
    </row>
    <row r="775" spans="1:13" ht="30" customHeight="1" x14ac:dyDescent="0.3">
      <c r="A775" s="1"/>
      <c r="B775" s="8"/>
      <c r="C775" s="49">
        <v>17.03</v>
      </c>
      <c r="D775" s="79"/>
      <c r="E775" s="79"/>
      <c r="F775" s="79"/>
      <c r="G775" s="80" t="s">
        <v>685</v>
      </c>
      <c r="H775" s="51" t="s">
        <v>23</v>
      </c>
      <c r="I775" s="52">
        <v>200</v>
      </c>
      <c r="J775" s="53">
        <v>845</v>
      </c>
      <c r="K775" s="54">
        <f t="shared" si="28"/>
        <v>169000</v>
      </c>
      <c r="L775" s="11"/>
      <c r="M775" s="1"/>
    </row>
    <row r="776" spans="1:13" ht="30" customHeight="1" x14ac:dyDescent="0.3">
      <c r="A776" s="1"/>
      <c r="B776" s="8"/>
      <c r="C776" s="49">
        <v>17.04</v>
      </c>
      <c r="D776" s="79"/>
      <c r="E776" s="79"/>
      <c r="F776" s="79"/>
      <c r="G776" s="80" t="s">
        <v>686</v>
      </c>
      <c r="H776" s="51" t="s">
        <v>23</v>
      </c>
      <c r="I776" s="52">
        <v>200</v>
      </c>
      <c r="J776" s="53">
        <v>966</v>
      </c>
      <c r="K776" s="54">
        <f t="shared" si="28"/>
        <v>193200</v>
      </c>
      <c r="L776" s="11"/>
      <c r="M776" s="1"/>
    </row>
    <row r="777" spans="1:13" ht="30" customHeight="1" x14ac:dyDescent="0.3">
      <c r="A777" s="1"/>
      <c r="B777" s="8"/>
      <c r="C777" s="49">
        <v>17.05</v>
      </c>
      <c r="D777" s="79"/>
      <c r="E777" s="79"/>
      <c r="F777" s="79"/>
      <c r="G777" s="50" t="s">
        <v>458</v>
      </c>
      <c r="H777" s="51" t="s">
        <v>23</v>
      </c>
      <c r="I777" s="52">
        <v>1000</v>
      </c>
      <c r="J777" s="53">
        <v>20170</v>
      </c>
      <c r="K777" s="54">
        <f t="shared" si="28"/>
        <v>20170000</v>
      </c>
      <c r="L777" s="11"/>
      <c r="M777" s="1"/>
    </row>
    <row r="778" spans="1:13" ht="30" customHeight="1" x14ac:dyDescent="0.3">
      <c r="A778" s="1"/>
      <c r="B778" s="8"/>
      <c r="C778" s="49">
        <v>17.059999999999999</v>
      </c>
      <c r="D778" s="79"/>
      <c r="E778" s="79"/>
      <c r="F778" s="79"/>
      <c r="G778" s="50" t="s">
        <v>687</v>
      </c>
      <c r="H778" s="51" t="s">
        <v>25</v>
      </c>
      <c r="I778" s="52">
        <v>100</v>
      </c>
      <c r="J778" s="53">
        <v>7956</v>
      </c>
      <c r="K778" s="54">
        <f t="shared" si="28"/>
        <v>795600</v>
      </c>
      <c r="L778" s="11"/>
      <c r="M778" s="1"/>
    </row>
    <row r="779" spans="1:13" ht="30" customHeight="1" x14ac:dyDescent="0.3">
      <c r="A779" s="1"/>
      <c r="B779" s="8"/>
      <c r="C779" s="49">
        <v>17.07</v>
      </c>
      <c r="D779" s="79"/>
      <c r="E779" s="79"/>
      <c r="F779" s="79"/>
      <c r="G779" s="50" t="s">
        <v>457</v>
      </c>
      <c r="H779" s="51" t="s">
        <v>31</v>
      </c>
      <c r="I779" s="52">
        <v>50</v>
      </c>
      <c r="J779" s="53">
        <v>162714</v>
      </c>
      <c r="K779" s="54">
        <f t="shared" si="28"/>
        <v>8135700</v>
      </c>
      <c r="L779" s="11"/>
      <c r="M779" s="1"/>
    </row>
    <row r="780" spans="1:13" ht="30" customHeight="1" thickBot="1" x14ac:dyDescent="0.35">
      <c r="A780" s="1"/>
      <c r="B780" s="8"/>
      <c r="C780" s="55" t="s">
        <v>46</v>
      </c>
      <c r="D780" s="72"/>
      <c r="E780" s="72"/>
      <c r="F780" s="72"/>
      <c r="G780" s="81"/>
      <c r="H780" s="74"/>
      <c r="I780" s="58"/>
      <c r="J780" s="75"/>
      <c r="K780" s="59">
        <f>SUM(K772:K779)</f>
        <v>52321213</v>
      </c>
      <c r="L780" s="11"/>
      <c r="M780" s="1"/>
    </row>
    <row r="781" spans="1:13" ht="30" customHeight="1" x14ac:dyDescent="0.3">
      <c r="A781" s="1"/>
      <c r="B781" s="8"/>
      <c r="C781" s="76"/>
      <c r="D781" s="77"/>
      <c r="E781" s="77"/>
      <c r="F781" s="77"/>
      <c r="G781" s="77"/>
      <c r="H781" s="77"/>
      <c r="I781" s="77"/>
      <c r="J781" s="77"/>
      <c r="K781" s="78"/>
      <c r="L781" s="11"/>
      <c r="M781" s="1"/>
    </row>
    <row r="782" spans="1:13" ht="30" customHeight="1" x14ac:dyDescent="0.3">
      <c r="A782" s="1"/>
      <c r="B782" s="8"/>
      <c r="C782" s="43" t="s">
        <v>688</v>
      </c>
      <c r="D782" s="79"/>
      <c r="E782" s="79"/>
      <c r="F782" s="79"/>
      <c r="G782" s="45" t="s">
        <v>689</v>
      </c>
      <c r="H782" s="46"/>
      <c r="I782" s="47"/>
      <c r="J782" s="71"/>
      <c r="K782" s="48"/>
      <c r="L782" s="11"/>
      <c r="M782" s="1"/>
    </row>
    <row r="783" spans="1:13" ht="39" customHeight="1" x14ac:dyDescent="0.3">
      <c r="A783" s="1"/>
      <c r="B783" s="8"/>
      <c r="C783" s="49">
        <f>+C782+0.01</f>
        <v>18.010000000000002</v>
      </c>
      <c r="D783" s="79"/>
      <c r="E783" s="79"/>
      <c r="F783" s="79"/>
      <c r="G783" s="82" t="s">
        <v>690</v>
      </c>
      <c r="H783" s="51" t="s">
        <v>21</v>
      </c>
      <c r="I783" s="52">
        <v>200</v>
      </c>
      <c r="J783" s="64">
        <v>6409</v>
      </c>
      <c r="K783" s="54">
        <f>IFERROR(ROUND(J783*I783,0),"")</f>
        <v>1281800</v>
      </c>
      <c r="L783" s="11"/>
      <c r="M783" s="1"/>
    </row>
    <row r="784" spans="1:13" ht="45" customHeight="1" x14ac:dyDescent="0.3">
      <c r="A784" s="1"/>
      <c r="B784" s="8"/>
      <c r="C784" s="49">
        <f>+C783+0.01</f>
        <v>18.020000000000003</v>
      </c>
      <c r="D784" s="79"/>
      <c r="E784" s="79"/>
      <c r="F784" s="79"/>
      <c r="G784" s="50" t="s">
        <v>691</v>
      </c>
      <c r="H784" s="51" t="s">
        <v>25</v>
      </c>
      <c r="I784" s="52">
        <v>150</v>
      </c>
      <c r="J784" s="53">
        <v>27704</v>
      </c>
      <c r="K784" s="54">
        <f>IFERROR(ROUND(J784*I784,0),"")</f>
        <v>4155600</v>
      </c>
      <c r="L784" s="11"/>
      <c r="M784" s="1"/>
    </row>
    <row r="785" spans="1:13" ht="30" customHeight="1" thickBot="1" x14ac:dyDescent="0.35">
      <c r="A785" s="1"/>
      <c r="B785" s="8"/>
      <c r="C785" s="55" t="s">
        <v>46</v>
      </c>
      <c r="D785" s="72"/>
      <c r="E785" s="72"/>
      <c r="F785" s="72"/>
      <c r="G785" s="81"/>
      <c r="H785" s="74"/>
      <c r="I785" s="58"/>
      <c r="J785" s="75"/>
      <c r="K785" s="59">
        <f>SUM(K782:K784)</f>
        <v>5437400</v>
      </c>
      <c r="L785" s="11"/>
      <c r="M785" s="1"/>
    </row>
    <row r="786" spans="1:13" ht="30" customHeight="1" x14ac:dyDescent="0.3">
      <c r="A786" s="1"/>
      <c r="B786" s="8"/>
      <c r="C786" s="76"/>
      <c r="D786" s="77"/>
      <c r="E786" s="77"/>
      <c r="F786" s="77"/>
      <c r="G786" s="77"/>
      <c r="H786" s="77"/>
      <c r="I786" s="77"/>
      <c r="J786" s="77"/>
      <c r="K786" s="78"/>
      <c r="L786" s="11"/>
      <c r="M786" s="1"/>
    </row>
    <row r="787" spans="1:13" ht="30" customHeight="1" x14ac:dyDescent="0.3">
      <c r="A787" s="1"/>
      <c r="B787" s="8"/>
      <c r="C787" s="43" t="s">
        <v>692</v>
      </c>
      <c r="D787" s="79"/>
      <c r="E787" s="79"/>
      <c r="F787" s="79"/>
      <c r="G787" s="45" t="s">
        <v>693</v>
      </c>
      <c r="H787" s="46"/>
      <c r="I787" s="47"/>
      <c r="J787" s="71"/>
      <c r="K787" s="48"/>
      <c r="L787" s="11"/>
      <c r="M787" s="1"/>
    </row>
    <row r="788" spans="1:13" ht="30" customHeight="1" x14ac:dyDescent="0.3">
      <c r="A788" s="1"/>
      <c r="B788" s="8"/>
      <c r="C788" s="49">
        <f>+C787+0.01</f>
        <v>19.010000000000002</v>
      </c>
      <c r="D788" s="79"/>
      <c r="E788" s="79"/>
      <c r="F788" s="79"/>
      <c r="G788" s="50" t="s">
        <v>694</v>
      </c>
      <c r="H788" s="51" t="s">
        <v>23</v>
      </c>
      <c r="I788" s="52">
        <v>2000</v>
      </c>
      <c r="J788" s="53">
        <v>6498</v>
      </c>
      <c r="K788" s="54">
        <f>IFERROR(ROUND(J788*I788,0),"")</f>
        <v>12996000</v>
      </c>
      <c r="L788" s="11"/>
      <c r="M788" s="1"/>
    </row>
    <row r="789" spans="1:13" ht="30" customHeight="1" x14ac:dyDescent="0.3">
      <c r="A789" s="1"/>
      <c r="B789" s="8"/>
      <c r="C789" s="49">
        <f>+C788+0.01</f>
        <v>19.020000000000003</v>
      </c>
      <c r="D789" s="79"/>
      <c r="E789" s="79"/>
      <c r="F789" s="79"/>
      <c r="G789" s="50" t="s">
        <v>695</v>
      </c>
      <c r="H789" s="51" t="s">
        <v>23</v>
      </c>
      <c r="I789" s="52">
        <v>1000</v>
      </c>
      <c r="J789" s="53">
        <v>3021</v>
      </c>
      <c r="K789" s="54">
        <f>IFERROR(ROUND(J789*I789,0),"")</f>
        <v>3021000</v>
      </c>
      <c r="L789" s="11"/>
      <c r="M789" s="1"/>
    </row>
    <row r="790" spans="1:13" ht="30" customHeight="1" x14ac:dyDescent="0.3">
      <c r="A790" s="1"/>
      <c r="B790" s="8"/>
      <c r="C790" s="49">
        <f>+C789+0.01</f>
        <v>19.030000000000005</v>
      </c>
      <c r="D790" s="79"/>
      <c r="E790" s="79"/>
      <c r="F790" s="79"/>
      <c r="G790" s="50" t="s">
        <v>696</v>
      </c>
      <c r="H790" s="51" t="s">
        <v>23</v>
      </c>
      <c r="I790" s="52">
        <v>3300</v>
      </c>
      <c r="J790" s="53">
        <v>1528</v>
      </c>
      <c r="K790" s="54">
        <f>IFERROR(ROUND(J790*I790,0),"")</f>
        <v>5042400</v>
      </c>
      <c r="L790" s="11"/>
      <c r="M790" s="1"/>
    </row>
    <row r="791" spans="1:13" ht="50.25" customHeight="1" x14ac:dyDescent="0.3">
      <c r="A791" s="1"/>
      <c r="B791" s="8"/>
      <c r="C791" s="49">
        <f>+C790+0.01</f>
        <v>19.040000000000006</v>
      </c>
      <c r="D791" s="79"/>
      <c r="E791" s="79"/>
      <c r="F791" s="79"/>
      <c r="G791" s="50" t="s">
        <v>45</v>
      </c>
      <c r="H791" s="51" t="s">
        <v>31</v>
      </c>
      <c r="I791" s="52">
        <v>600</v>
      </c>
      <c r="J791" s="53">
        <v>67574</v>
      </c>
      <c r="K791" s="54">
        <f>IFERROR(ROUND(J791*I791,0),"")</f>
        <v>40544400</v>
      </c>
      <c r="L791" s="11"/>
      <c r="M791" s="1"/>
    </row>
    <row r="792" spans="1:13" ht="30" customHeight="1" thickBot="1" x14ac:dyDescent="0.35">
      <c r="A792" s="1"/>
      <c r="B792" s="8"/>
      <c r="C792" s="55" t="s">
        <v>46</v>
      </c>
      <c r="D792" s="72"/>
      <c r="E792" s="72"/>
      <c r="F792" s="72"/>
      <c r="G792" s="81"/>
      <c r="H792" s="74"/>
      <c r="I792" s="58"/>
      <c r="J792" s="75"/>
      <c r="K792" s="59">
        <f>SUM(K787:K791)</f>
        <v>61603800</v>
      </c>
      <c r="L792" s="11"/>
      <c r="M792" s="1"/>
    </row>
    <row r="793" spans="1:13" ht="30" customHeight="1" x14ac:dyDescent="0.3">
      <c r="A793" s="1"/>
      <c r="B793" s="8"/>
      <c r="C793" s="76"/>
      <c r="D793" s="77"/>
      <c r="E793" s="77"/>
      <c r="F793" s="77"/>
      <c r="G793" s="77"/>
      <c r="H793" s="77"/>
      <c r="I793" s="77"/>
      <c r="J793" s="77"/>
      <c r="K793" s="78"/>
      <c r="L793" s="11"/>
      <c r="M793" s="1"/>
    </row>
    <row r="794" spans="1:13" s="92" customFormat="1" ht="30" customHeight="1" x14ac:dyDescent="0.25">
      <c r="A794" s="94"/>
      <c r="B794" s="95"/>
      <c r="C794" s="43" t="s">
        <v>697</v>
      </c>
      <c r="D794" s="79"/>
      <c r="E794" s="79"/>
      <c r="F794" s="79"/>
      <c r="G794" s="45" t="s">
        <v>698</v>
      </c>
      <c r="H794" s="46"/>
      <c r="I794" s="47"/>
      <c r="J794" s="71"/>
      <c r="K794" s="48"/>
      <c r="L794" s="96"/>
      <c r="M794" s="94"/>
    </row>
    <row r="795" spans="1:13" s="92" customFormat="1" ht="30" customHeight="1" x14ac:dyDescent="0.25">
      <c r="A795" s="94"/>
      <c r="B795" s="95"/>
      <c r="C795" s="49">
        <v>20.010000000000002</v>
      </c>
      <c r="D795" s="79"/>
      <c r="E795" s="79"/>
      <c r="F795" s="79"/>
      <c r="G795" s="50" t="s">
        <v>699</v>
      </c>
      <c r="H795" s="51" t="s">
        <v>25</v>
      </c>
      <c r="I795" s="52">
        <v>4</v>
      </c>
      <c r="J795" s="53">
        <v>2232588</v>
      </c>
      <c r="K795" s="54">
        <f>IFERROR(ROUND(J795*I795,0),"")</f>
        <v>8930352</v>
      </c>
      <c r="L795" s="96"/>
      <c r="M795" s="94"/>
    </row>
    <row r="796" spans="1:13" s="92" customFormat="1" ht="30" customHeight="1" x14ac:dyDescent="0.25">
      <c r="A796" s="94"/>
      <c r="B796" s="95"/>
      <c r="C796" s="49">
        <v>20.02</v>
      </c>
      <c r="D796" s="79"/>
      <c r="E796" s="79"/>
      <c r="F796" s="79"/>
      <c r="G796" s="50" t="s">
        <v>700</v>
      </c>
      <c r="H796" s="51" t="s">
        <v>25</v>
      </c>
      <c r="I796" s="52">
        <v>2000</v>
      </c>
      <c r="J796" s="53">
        <v>210</v>
      </c>
      <c r="K796" s="54">
        <f>IFERROR(ROUND(J796*I796,0),"")</f>
        <v>420000</v>
      </c>
      <c r="L796" s="96"/>
      <c r="M796" s="94"/>
    </row>
    <row r="797" spans="1:13" s="92" customFormat="1" ht="30" customHeight="1" thickBot="1" x14ac:dyDescent="0.3">
      <c r="A797" s="94"/>
      <c r="B797" s="95"/>
      <c r="C797" s="55" t="s">
        <v>46</v>
      </c>
      <c r="D797" s="72"/>
      <c r="E797" s="72"/>
      <c r="F797" s="72"/>
      <c r="G797" s="81"/>
      <c r="H797" s="74"/>
      <c r="I797" s="58"/>
      <c r="J797" s="75"/>
      <c r="K797" s="59">
        <f>SUM(K794:K796)</f>
        <v>9350352</v>
      </c>
      <c r="L797" s="96"/>
      <c r="M797" s="94"/>
    </row>
    <row r="798" spans="1:13" s="92" customFormat="1" ht="30" customHeight="1" thickBot="1" x14ac:dyDescent="0.3">
      <c r="A798" s="94"/>
      <c r="B798" s="95"/>
      <c r="C798" s="97" t="s">
        <v>701</v>
      </c>
      <c r="D798" s="98"/>
      <c r="E798" s="98"/>
      <c r="F798" s="98"/>
      <c r="G798" s="98"/>
      <c r="H798" s="98"/>
      <c r="I798" s="98"/>
      <c r="J798" s="99"/>
      <c r="K798" s="100">
        <f>SUM(K13:K797)/2</f>
        <v>15681198949</v>
      </c>
      <c r="L798" s="96"/>
      <c r="M798" s="94"/>
    </row>
    <row r="799" spans="1:13" s="92" customFormat="1" thickBot="1" x14ac:dyDescent="0.3">
      <c r="A799" s="94"/>
      <c r="B799" s="95"/>
      <c r="C799" s="101"/>
      <c r="D799" s="101"/>
      <c r="E799" s="101"/>
      <c r="F799" s="101"/>
      <c r="G799" s="101"/>
      <c r="H799" s="101"/>
      <c r="I799" s="101"/>
      <c r="J799" s="101"/>
      <c r="K799" s="102"/>
      <c r="L799" s="96"/>
      <c r="M799" s="94"/>
    </row>
    <row r="800" spans="1:13" s="92" customFormat="1" ht="30" customHeight="1" thickBot="1" x14ac:dyDescent="0.3">
      <c r="A800" s="94"/>
      <c r="B800" s="95"/>
      <c r="C800" s="103"/>
      <c r="D800" s="104"/>
      <c r="E800" s="103"/>
      <c r="F800" s="103"/>
      <c r="G800" s="105" t="s">
        <v>702</v>
      </c>
      <c r="H800" s="106"/>
      <c r="I800" s="106"/>
      <c r="J800" s="106"/>
      <c r="K800" s="107">
        <f>+K798</f>
        <v>15681198949</v>
      </c>
      <c r="L800" s="96"/>
      <c r="M800" s="94"/>
    </row>
    <row r="801" spans="1:13" s="92" customFormat="1" thickBot="1" x14ac:dyDescent="0.3">
      <c r="A801" s="94"/>
      <c r="B801" s="95"/>
      <c r="C801" s="103"/>
      <c r="D801" s="104"/>
      <c r="E801" s="104"/>
      <c r="F801" s="104"/>
      <c r="G801" s="103"/>
      <c r="H801" s="103"/>
      <c r="I801" s="108"/>
      <c r="J801" s="109"/>
      <c r="K801" s="110"/>
      <c r="L801" s="96"/>
      <c r="M801" s="94"/>
    </row>
    <row r="802" spans="1:13" s="92" customFormat="1" ht="15.75" x14ac:dyDescent="0.25">
      <c r="A802" s="94"/>
      <c r="B802" s="95"/>
      <c r="C802" s="111"/>
      <c r="D802" s="112"/>
      <c r="E802" s="112"/>
      <c r="F802" s="112"/>
      <c r="G802" s="112"/>
      <c r="H802" s="112"/>
      <c r="I802" s="112"/>
      <c r="J802" s="112"/>
      <c r="K802" s="113"/>
      <c r="L802" s="114"/>
      <c r="M802" s="94"/>
    </row>
    <row r="803" spans="1:13" s="92" customFormat="1" ht="46.5" customHeight="1" x14ac:dyDescent="0.25">
      <c r="A803" s="94"/>
      <c r="B803" s="95"/>
      <c r="C803" s="115" t="s">
        <v>703</v>
      </c>
      <c r="D803" s="116"/>
      <c r="E803" s="116"/>
      <c r="F803" s="116"/>
      <c r="G803" s="116"/>
      <c r="H803" s="117" t="s">
        <v>704</v>
      </c>
      <c r="I803" s="117"/>
      <c r="J803" s="117"/>
      <c r="K803" s="118" t="s">
        <v>705</v>
      </c>
      <c r="L803" s="119"/>
      <c r="M803" s="94"/>
    </row>
    <row r="804" spans="1:13" s="92" customFormat="1" ht="44.25" customHeight="1" x14ac:dyDescent="0.25">
      <c r="A804" s="94"/>
      <c r="B804" s="95"/>
      <c r="C804" s="115" t="s">
        <v>706</v>
      </c>
      <c r="D804" s="116"/>
      <c r="E804" s="116"/>
      <c r="F804" s="116"/>
      <c r="G804" s="116"/>
      <c r="H804" s="120" t="s">
        <v>707</v>
      </c>
      <c r="I804" s="120"/>
      <c r="J804" s="121" t="s">
        <v>708</v>
      </c>
      <c r="K804" s="122">
        <v>0.37</v>
      </c>
      <c r="L804" s="119"/>
      <c r="M804" s="94"/>
    </row>
    <row r="805" spans="1:13" s="92" customFormat="1" ht="44.25" customHeight="1" x14ac:dyDescent="0.25">
      <c r="A805" s="94"/>
      <c r="B805" s="95"/>
      <c r="C805" s="115" t="s">
        <v>709</v>
      </c>
      <c r="D805" s="116"/>
      <c r="E805" s="116"/>
      <c r="F805" s="116"/>
      <c r="G805" s="116"/>
      <c r="H805" s="123" t="s">
        <v>710</v>
      </c>
      <c r="I805" s="120"/>
      <c r="J805" s="121" t="s">
        <v>711</v>
      </c>
      <c r="K805" s="122">
        <v>0.05</v>
      </c>
      <c r="L805" s="119"/>
      <c r="M805" s="94"/>
    </row>
    <row r="806" spans="1:13" ht="57" customHeight="1" thickBot="1" x14ac:dyDescent="0.35">
      <c r="A806" s="1"/>
      <c r="B806" s="8"/>
      <c r="C806" s="124"/>
      <c r="D806" s="125"/>
      <c r="E806" s="125"/>
      <c r="F806" s="125"/>
      <c r="G806" s="126"/>
      <c r="H806" s="127" t="s">
        <v>712</v>
      </c>
      <c r="I806" s="127"/>
      <c r="J806" s="128" t="s">
        <v>713</v>
      </c>
      <c r="K806" s="129">
        <v>0.42</v>
      </c>
      <c r="L806" s="11"/>
      <c r="M806" s="1"/>
    </row>
    <row r="807" spans="1:13" ht="57" customHeight="1" x14ac:dyDescent="0.3">
      <c r="A807" s="1"/>
      <c r="B807" s="8"/>
      <c r="C807" s="130"/>
      <c r="D807" s="130"/>
      <c r="E807" s="130"/>
      <c r="F807" s="130"/>
      <c r="G807" s="130"/>
      <c r="H807" s="131"/>
      <c r="I807" s="131"/>
      <c r="J807" s="132"/>
      <c r="K807" s="133"/>
      <c r="L807" s="11"/>
      <c r="M807" s="1"/>
    </row>
    <row r="808" spans="1:13" ht="29.25" customHeight="1" thickBot="1" x14ac:dyDescent="0.35">
      <c r="A808" s="1"/>
      <c r="B808" s="8"/>
      <c r="C808" s="30" t="s">
        <v>714</v>
      </c>
      <c r="D808" s="31"/>
      <c r="E808" s="31"/>
      <c r="F808" s="31"/>
      <c r="G808" s="31"/>
      <c r="H808" s="31"/>
      <c r="I808" s="31"/>
      <c r="J808" s="31"/>
      <c r="K808" s="32"/>
      <c r="L808" s="11"/>
      <c r="M808" s="1"/>
    </row>
    <row r="809" spans="1:13" ht="16.5" customHeight="1" x14ac:dyDescent="0.3">
      <c r="A809" s="1"/>
      <c r="B809" s="8"/>
      <c r="C809" s="33" t="s">
        <v>8</v>
      </c>
      <c r="D809" s="34" t="s">
        <v>9</v>
      </c>
      <c r="E809" s="35" t="s">
        <v>10</v>
      </c>
      <c r="F809" s="35"/>
      <c r="G809" s="33" t="s">
        <v>11</v>
      </c>
      <c r="H809" s="34" t="s">
        <v>12</v>
      </c>
      <c r="I809" s="34" t="s">
        <v>13</v>
      </c>
      <c r="J809" s="36" t="s">
        <v>14</v>
      </c>
      <c r="K809" s="37" t="s">
        <v>15</v>
      </c>
      <c r="L809" s="11"/>
      <c r="M809" s="1"/>
    </row>
    <row r="810" spans="1:13" x14ac:dyDescent="0.3">
      <c r="A810" s="1"/>
      <c r="B810" s="8"/>
      <c r="C810" s="38"/>
      <c r="D810" s="39"/>
      <c r="E810" s="40" t="s">
        <v>16</v>
      </c>
      <c r="F810" s="40" t="s">
        <v>17</v>
      </c>
      <c r="G810" s="38"/>
      <c r="H810" s="39"/>
      <c r="I810" s="39"/>
      <c r="J810" s="41"/>
      <c r="K810" s="42"/>
      <c r="L810" s="11"/>
      <c r="M810" s="1"/>
    </row>
    <row r="811" spans="1:13" ht="23.25" customHeight="1" x14ac:dyDescent="0.3">
      <c r="A811" s="1"/>
      <c r="B811" s="8"/>
      <c r="C811" s="134">
        <v>1</v>
      </c>
      <c r="D811" s="135"/>
      <c r="E811" s="40"/>
      <c r="F811" s="40"/>
      <c r="G811" s="45" t="s">
        <v>715</v>
      </c>
      <c r="H811" s="135"/>
      <c r="I811" s="135"/>
      <c r="J811" s="136"/>
      <c r="K811" s="137"/>
      <c r="L811" s="11"/>
      <c r="M811" s="1"/>
    </row>
    <row r="812" spans="1:13" ht="30" customHeight="1" x14ac:dyDescent="0.3">
      <c r="A812" s="1"/>
      <c r="B812" s="8"/>
      <c r="C812" s="49">
        <v>1.01</v>
      </c>
      <c r="D812" s="138"/>
      <c r="E812" s="138"/>
      <c r="F812" s="138"/>
      <c r="G812" s="139" t="s">
        <v>716</v>
      </c>
      <c r="H812" s="140" t="s">
        <v>717</v>
      </c>
      <c r="I812" s="141">
        <v>1</v>
      </c>
      <c r="J812" s="142">
        <v>49742000</v>
      </c>
      <c r="K812" s="143">
        <f>IFERROR(ROUND(J812*I812,0),"")</f>
        <v>49742000</v>
      </c>
      <c r="L812" s="11"/>
      <c r="M812" s="1"/>
    </row>
    <row r="813" spans="1:13" ht="30" customHeight="1" x14ac:dyDescent="0.3">
      <c r="A813" s="1"/>
      <c r="B813" s="8"/>
      <c r="C813" s="49">
        <v>1.02</v>
      </c>
      <c r="D813" s="138"/>
      <c r="E813" s="138"/>
      <c r="F813" s="138"/>
      <c r="G813" s="139" t="s">
        <v>718</v>
      </c>
      <c r="H813" s="140" t="s">
        <v>717</v>
      </c>
      <c r="I813" s="141">
        <v>1</v>
      </c>
      <c r="J813" s="142">
        <f>57200000*1.19</f>
        <v>68068000</v>
      </c>
      <c r="K813" s="143">
        <f>IFERROR(ROUND(J813*I813,0),"")</f>
        <v>68068000</v>
      </c>
      <c r="L813" s="11"/>
      <c r="M813" s="1"/>
    </row>
    <row r="814" spans="1:13" ht="30" customHeight="1" x14ac:dyDescent="0.3">
      <c r="A814" s="1"/>
      <c r="B814" s="8"/>
      <c r="C814" s="49">
        <v>1.03</v>
      </c>
      <c r="D814" s="138"/>
      <c r="E814" s="138"/>
      <c r="F814" s="138"/>
      <c r="G814" s="139" t="s">
        <v>719</v>
      </c>
      <c r="H814" s="140" t="s">
        <v>717</v>
      </c>
      <c r="I814" s="141">
        <v>1</v>
      </c>
      <c r="J814" s="142">
        <f>57200000*1.19</f>
        <v>68068000</v>
      </c>
      <c r="K814" s="143">
        <f>IFERROR(ROUND(J814*I814,0),"")</f>
        <v>68068000</v>
      </c>
      <c r="L814" s="11"/>
      <c r="M814" s="1"/>
    </row>
    <row r="815" spans="1:13" ht="30" customHeight="1" x14ac:dyDescent="0.3">
      <c r="A815" s="1"/>
      <c r="B815" s="8"/>
      <c r="C815" s="49">
        <v>1.04</v>
      </c>
      <c r="D815" s="138"/>
      <c r="E815" s="138"/>
      <c r="F815" s="138"/>
      <c r="G815" s="139" t="s">
        <v>720</v>
      </c>
      <c r="H815" s="140" t="s">
        <v>717</v>
      </c>
      <c r="I815" s="141">
        <v>1</v>
      </c>
      <c r="J815" s="142">
        <v>78540000</v>
      </c>
      <c r="K815" s="143">
        <f t="shared" ref="K815:K820" si="29">IFERROR(ROUND(J815*I815,0),"")</f>
        <v>78540000</v>
      </c>
      <c r="L815" s="11"/>
      <c r="M815" s="1"/>
    </row>
    <row r="816" spans="1:13" ht="30" customHeight="1" x14ac:dyDescent="0.3">
      <c r="A816" s="1"/>
      <c r="B816" s="8"/>
      <c r="C816" s="49">
        <v>1.05</v>
      </c>
      <c r="D816" s="138"/>
      <c r="E816" s="138"/>
      <c r="F816" s="138"/>
      <c r="G816" s="139" t="s">
        <v>721</v>
      </c>
      <c r="H816" s="140" t="s">
        <v>717</v>
      </c>
      <c r="I816" s="141">
        <v>1</v>
      </c>
      <c r="J816" s="142">
        <v>17017000</v>
      </c>
      <c r="K816" s="143">
        <f t="shared" si="29"/>
        <v>17017000</v>
      </c>
      <c r="L816" s="11"/>
      <c r="M816" s="1"/>
    </row>
    <row r="817" spans="1:13" ht="30" customHeight="1" x14ac:dyDescent="0.3">
      <c r="A817" s="1"/>
      <c r="B817" s="8"/>
      <c r="C817" s="49">
        <v>1.06</v>
      </c>
      <c r="D817" s="138"/>
      <c r="E817" s="138"/>
      <c r="F817" s="138"/>
      <c r="G817" s="139" t="s">
        <v>722</v>
      </c>
      <c r="H817" s="140" t="s">
        <v>717</v>
      </c>
      <c r="I817" s="141">
        <v>1</v>
      </c>
      <c r="J817" s="142">
        <v>34034000</v>
      </c>
      <c r="K817" s="143">
        <f t="shared" si="29"/>
        <v>34034000</v>
      </c>
      <c r="L817" s="11"/>
      <c r="M817" s="1"/>
    </row>
    <row r="818" spans="1:13" ht="30" customHeight="1" x14ac:dyDescent="0.3">
      <c r="A818" s="1"/>
      <c r="B818" s="8"/>
      <c r="C818" s="49">
        <v>1.07</v>
      </c>
      <c r="D818" s="138"/>
      <c r="E818" s="138"/>
      <c r="F818" s="138"/>
      <c r="G818" s="139" t="s">
        <v>723</v>
      </c>
      <c r="H818" s="140" t="s">
        <v>717</v>
      </c>
      <c r="I818" s="141">
        <v>1</v>
      </c>
      <c r="J818" s="142">
        <v>34034000</v>
      </c>
      <c r="K818" s="143">
        <f t="shared" si="29"/>
        <v>34034000</v>
      </c>
      <c r="L818" s="11"/>
      <c r="M818" s="1"/>
    </row>
    <row r="819" spans="1:13" ht="38.25" customHeight="1" x14ac:dyDescent="0.3">
      <c r="A819" s="1"/>
      <c r="B819" s="8"/>
      <c r="C819" s="49">
        <v>1.08</v>
      </c>
      <c r="D819" s="138"/>
      <c r="E819" s="138"/>
      <c r="F819" s="138"/>
      <c r="G819" s="139" t="s">
        <v>724</v>
      </c>
      <c r="H819" s="140" t="s">
        <v>717</v>
      </c>
      <c r="I819" s="141">
        <v>1</v>
      </c>
      <c r="J819" s="142">
        <v>34034000</v>
      </c>
      <c r="K819" s="143">
        <f t="shared" si="29"/>
        <v>34034000</v>
      </c>
      <c r="L819" s="11"/>
      <c r="M819" s="1"/>
    </row>
    <row r="820" spans="1:13" ht="30" customHeight="1" x14ac:dyDescent="0.3">
      <c r="A820" s="1"/>
      <c r="B820" s="8"/>
      <c r="C820" s="49">
        <v>1.0900000000000001</v>
      </c>
      <c r="D820" s="138"/>
      <c r="E820" s="138"/>
      <c r="F820" s="138"/>
      <c r="G820" s="139" t="s">
        <v>725</v>
      </c>
      <c r="H820" s="140" t="s">
        <v>717</v>
      </c>
      <c r="I820" s="141">
        <v>1</v>
      </c>
      <c r="J820" s="142">
        <v>17017000</v>
      </c>
      <c r="K820" s="143">
        <f t="shared" si="29"/>
        <v>17017000</v>
      </c>
      <c r="L820" s="11"/>
      <c r="M820" s="1"/>
    </row>
    <row r="821" spans="1:13" ht="30" customHeight="1" x14ac:dyDescent="0.3">
      <c r="A821" s="1"/>
      <c r="B821" s="8"/>
      <c r="C821" s="49">
        <v>1.1000000000000001</v>
      </c>
      <c r="D821" s="144"/>
      <c r="E821" s="144"/>
      <c r="F821" s="144"/>
      <c r="G821" s="139" t="s">
        <v>726</v>
      </c>
      <c r="H821" s="140" t="s">
        <v>717</v>
      </c>
      <c r="I821" s="141">
        <v>1</v>
      </c>
      <c r="J821" s="142">
        <v>20420400</v>
      </c>
      <c r="K821" s="143">
        <f>+J821*I821</f>
        <v>20420400</v>
      </c>
      <c r="L821" s="11"/>
      <c r="M821" s="1"/>
    </row>
    <row r="822" spans="1:13" ht="30" customHeight="1" x14ac:dyDescent="0.3">
      <c r="A822" s="1"/>
      <c r="B822" s="8"/>
      <c r="C822" s="49">
        <v>1.1100000000000001</v>
      </c>
      <c r="D822" s="144"/>
      <c r="E822" s="144"/>
      <c r="F822" s="144"/>
      <c r="G822" s="139" t="s">
        <v>727</v>
      </c>
      <c r="H822" s="140" t="s">
        <v>717</v>
      </c>
      <c r="I822" s="141">
        <v>1</v>
      </c>
      <c r="J822" s="142">
        <v>34034000</v>
      </c>
      <c r="K822" s="143">
        <f>+J822*I822</f>
        <v>34034000</v>
      </c>
      <c r="L822" s="11"/>
      <c r="M822" s="1"/>
    </row>
    <row r="823" spans="1:13" ht="37.5" customHeight="1" x14ac:dyDescent="0.3">
      <c r="A823" s="1"/>
      <c r="B823" s="8"/>
      <c r="C823" s="49">
        <v>1.1200000000000001</v>
      </c>
      <c r="D823" s="144"/>
      <c r="E823" s="144"/>
      <c r="F823" s="144"/>
      <c r="G823" s="139" t="s">
        <v>728</v>
      </c>
      <c r="H823" s="140" t="s">
        <v>717</v>
      </c>
      <c r="I823" s="141">
        <v>1</v>
      </c>
      <c r="J823" s="142">
        <v>47647600</v>
      </c>
      <c r="K823" s="145">
        <f>+J823*I823</f>
        <v>47647600</v>
      </c>
      <c r="L823" s="11"/>
      <c r="M823" s="1"/>
    </row>
    <row r="824" spans="1:13" ht="30" customHeight="1" x14ac:dyDescent="0.3">
      <c r="A824" s="1"/>
      <c r="B824" s="8"/>
      <c r="C824" s="146" t="s">
        <v>46</v>
      </c>
      <c r="D824" s="147"/>
      <c r="E824" s="147"/>
      <c r="F824" s="147"/>
      <c r="G824" s="148"/>
      <c r="H824" s="149"/>
      <c r="I824" s="150" t="s">
        <v>181</v>
      </c>
      <c r="J824" s="69"/>
      <c r="K824" s="70">
        <f>SUM(K812:K823)</f>
        <v>502656000</v>
      </c>
      <c r="L824" s="11"/>
      <c r="M824" s="1"/>
    </row>
    <row r="825" spans="1:13" ht="30" customHeight="1" x14ac:dyDescent="0.3">
      <c r="A825" s="1"/>
      <c r="B825" s="8"/>
      <c r="C825" s="134">
        <v>2</v>
      </c>
      <c r="D825" s="135"/>
      <c r="E825" s="40"/>
      <c r="F825" s="40"/>
      <c r="G825" s="45" t="s">
        <v>729</v>
      </c>
      <c r="H825" s="135"/>
      <c r="I825" s="135"/>
      <c r="J825" s="136"/>
      <c r="K825" s="137"/>
      <c r="L825" s="11"/>
      <c r="M825" s="1"/>
    </row>
    <row r="826" spans="1:13" ht="30" customHeight="1" x14ac:dyDescent="0.3">
      <c r="A826" s="1"/>
      <c r="B826" s="8"/>
      <c r="C826" s="49">
        <v>2.0099999999999998</v>
      </c>
      <c r="D826" s="138"/>
      <c r="E826" s="138"/>
      <c r="F826" s="138"/>
      <c r="G826" s="139" t="s">
        <v>730</v>
      </c>
      <c r="H826" s="140" t="s">
        <v>717</v>
      </c>
      <c r="I826" s="141">
        <v>1</v>
      </c>
      <c r="J826" s="142">
        <v>36652000</v>
      </c>
      <c r="K826" s="143">
        <f>IFERROR(ROUND(J826*I826,0),"")</f>
        <v>36652000</v>
      </c>
      <c r="L826" s="11"/>
      <c r="M826" s="1"/>
    </row>
    <row r="827" spans="1:13" ht="30" customHeight="1" x14ac:dyDescent="0.3">
      <c r="A827" s="1"/>
      <c r="B827" s="8"/>
      <c r="C827" s="49">
        <v>2.02</v>
      </c>
      <c r="D827" s="138"/>
      <c r="E827" s="138"/>
      <c r="F827" s="138"/>
      <c r="G827" s="139" t="s">
        <v>731</v>
      </c>
      <c r="H827" s="140" t="s">
        <v>717</v>
      </c>
      <c r="I827" s="141">
        <v>1</v>
      </c>
      <c r="J827" s="142">
        <v>28798000</v>
      </c>
      <c r="K827" s="143">
        <f>IFERROR(ROUND(J827*I827,0),"")</f>
        <v>28798000</v>
      </c>
      <c r="L827" s="11"/>
      <c r="M827" s="1"/>
    </row>
    <row r="828" spans="1:13" ht="30" customHeight="1" x14ac:dyDescent="0.3">
      <c r="A828" s="1"/>
      <c r="B828" s="8"/>
      <c r="C828" s="49">
        <v>2.0299999999999998</v>
      </c>
      <c r="D828" s="138"/>
      <c r="E828" s="138"/>
      <c r="F828" s="138"/>
      <c r="G828" s="139" t="s">
        <v>732</v>
      </c>
      <c r="H828" s="140" t="s">
        <v>717</v>
      </c>
      <c r="I828" s="141">
        <v>1</v>
      </c>
      <c r="J828" s="142">
        <v>5654880</v>
      </c>
      <c r="K828" s="143">
        <f>IFERROR(ROUND(J828*I828,0),"")</f>
        <v>5654880</v>
      </c>
      <c r="L828" s="11"/>
      <c r="M828" s="1"/>
    </row>
    <row r="829" spans="1:13" ht="30" customHeight="1" x14ac:dyDescent="0.3">
      <c r="A829" s="1"/>
      <c r="B829" s="8"/>
      <c r="C829" s="49">
        <v>2.04</v>
      </c>
      <c r="D829" s="138"/>
      <c r="E829" s="138"/>
      <c r="F829" s="138"/>
      <c r="G829" s="139" t="s">
        <v>733</v>
      </c>
      <c r="H829" s="140" t="s">
        <v>717</v>
      </c>
      <c r="I829" s="141">
        <v>1</v>
      </c>
      <c r="J829" s="142">
        <v>5654881</v>
      </c>
      <c r="K829" s="143">
        <f>IFERROR(ROUND(J829*I829,0),"")</f>
        <v>5654881</v>
      </c>
      <c r="L829" s="11"/>
      <c r="M829" s="1"/>
    </row>
    <row r="830" spans="1:13" ht="30" customHeight="1" x14ac:dyDescent="0.3">
      <c r="A830" s="1"/>
      <c r="B830" s="8"/>
      <c r="C830" s="49">
        <v>2.0499999999999998</v>
      </c>
      <c r="D830" s="138"/>
      <c r="E830" s="138"/>
      <c r="F830" s="138"/>
      <c r="G830" s="139" t="s">
        <v>734</v>
      </c>
      <c r="H830" s="140" t="s">
        <v>717</v>
      </c>
      <c r="I830" s="141">
        <v>1</v>
      </c>
      <c r="J830" s="142">
        <v>26180000</v>
      </c>
      <c r="K830" s="143">
        <f>IFERROR(ROUND(J830*I830,0),"")</f>
        <v>26180000</v>
      </c>
      <c r="L830" s="11"/>
      <c r="M830" s="1"/>
    </row>
    <row r="831" spans="1:13" ht="30" customHeight="1" x14ac:dyDescent="0.3">
      <c r="A831" s="1"/>
      <c r="B831" s="8"/>
      <c r="C831" s="146" t="s">
        <v>46</v>
      </c>
      <c r="D831" s="147"/>
      <c r="E831" s="147"/>
      <c r="F831" s="147"/>
      <c r="G831" s="148"/>
      <c r="H831" s="149"/>
      <c r="I831" s="150" t="s">
        <v>181</v>
      </c>
      <c r="J831" s="69"/>
      <c r="K831" s="70">
        <f>SUM(K826:K830)</f>
        <v>102939761</v>
      </c>
      <c r="L831" s="11"/>
      <c r="M831" s="1"/>
    </row>
    <row r="832" spans="1:13" ht="30" customHeight="1" x14ac:dyDescent="0.3">
      <c r="A832" s="1"/>
      <c r="B832" s="8"/>
      <c r="C832" s="134">
        <v>3</v>
      </c>
      <c r="D832" s="135"/>
      <c r="E832" s="40"/>
      <c r="F832" s="40"/>
      <c r="G832" s="45" t="s">
        <v>735</v>
      </c>
      <c r="H832" s="135"/>
      <c r="I832" s="135"/>
      <c r="J832" s="136"/>
      <c r="K832" s="137"/>
      <c r="L832" s="11"/>
      <c r="M832" s="1"/>
    </row>
    <row r="833" spans="1:13" ht="30" customHeight="1" x14ac:dyDescent="0.3">
      <c r="A833" s="1"/>
      <c r="B833" s="8"/>
      <c r="C833" s="49">
        <v>3.01</v>
      </c>
      <c r="D833" s="138"/>
      <c r="E833" s="138"/>
      <c r="F833" s="138"/>
      <c r="G833" s="139" t="s">
        <v>736</v>
      </c>
      <c r="H833" s="140" t="s">
        <v>737</v>
      </c>
      <c r="I833" s="141">
        <v>4</v>
      </c>
      <c r="J833" s="142">
        <f>1550000*1.19</f>
        <v>1844500</v>
      </c>
      <c r="K833" s="143">
        <f>IFERROR(ROUND(J833*I833,0),"")</f>
        <v>7378000</v>
      </c>
      <c r="L833" s="11"/>
      <c r="M833" s="1"/>
    </row>
    <row r="834" spans="1:13" ht="30" customHeight="1" x14ac:dyDescent="0.3">
      <c r="A834" s="1"/>
      <c r="B834" s="8"/>
      <c r="C834" s="49">
        <v>3.02</v>
      </c>
      <c r="D834" s="138"/>
      <c r="E834" s="138"/>
      <c r="F834" s="138"/>
      <c r="G834" s="139" t="s">
        <v>738</v>
      </c>
      <c r="H834" s="140" t="s">
        <v>737</v>
      </c>
      <c r="I834" s="141">
        <v>4</v>
      </c>
      <c r="J834" s="142">
        <f>1550000*1.19</f>
        <v>1844500</v>
      </c>
      <c r="K834" s="143">
        <f>IFERROR(ROUND(J834*I834,0),"")</f>
        <v>7378000</v>
      </c>
      <c r="L834" s="11"/>
      <c r="M834" s="1"/>
    </row>
    <row r="835" spans="1:13" ht="30" customHeight="1" x14ac:dyDescent="0.3">
      <c r="A835" s="1"/>
      <c r="B835" s="8"/>
      <c r="C835" s="49">
        <v>3.03</v>
      </c>
      <c r="D835" s="138"/>
      <c r="E835" s="138"/>
      <c r="F835" s="138"/>
      <c r="G835" s="139" t="s">
        <v>739</v>
      </c>
      <c r="H835" s="140" t="s">
        <v>737</v>
      </c>
      <c r="I835" s="141">
        <v>4</v>
      </c>
      <c r="J835" s="142">
        <f>3895000*1.19</f>
        <v>4635050</v>
      </c>
      <c r="K835" s="143">
        <f>IFERROR(ROUND(J835*I835,0),"")</f>
        <v>18540200</v>
      </c>
      <c r="L835" s="11"/>
      <c r="M835" s="1"/>
    </row>
    <row r="836" spans="1:13" ht="30" customHeight="1" x14ac:dyDescent="0.3">
      <c r="A836" s="1"/>
      <c r="B836" s="8"/>
      <c r="C836" s="49">
        <v>3.04</v>
      </c>
      <c r="D836" s="138"/>
      <c r="E836" s="138"/>
      <c r="F836" s="138"/>
      <c r="G836" s="139" t="s">
        <v>740</v>
      </c>
      <c r="H836" s="140" t="s">
        <v>717</v>
      </c>
      <c r="I836" s="141">
        <v>1</v>
      </c>
      <c r="J836" s="142">
        <v>59500000</v>
      </c>
      <c r="K836" s="143">
        <f>IFERROR(ROUND(J836*I836,0),"")</f>
        <v>59500000</v>
      </c>
      <c r="L836" s="11"/>
      <c r="M836" s="1"/>
    </row>
    <row r="837" spans="1:13" ht="30" customHeight="1" x14ac:dyDescent="0.3">
      <c r="A837" s="1"/>
      <c r="B837" s="8"/>
      <c r="C837" s="49">
        <v>3.05</v>
      </c>
      <c r="D837" s="138"/>
      <c r="E837" s="138"/>
      <c r="F837" s="138"/>
      <c r="G837" s="139" t="s">
        <v>741</v>
      </c>
      <c r="H837" s="140" t="s">
        <v>717</v>
      </c>
      <c r="I837" s="141">
        <v>1</v>
      </c>
      <c r="J837" s="142">
        <v>59499999</v>
      </c>
      <c r="K837" s="143">
        <f>IFERROR(ROUND(J837*I837,0),"")</f>
        <v>59499999</v>
      </c>
      <c r="L837" s="11"/>
      <c r="M837" s="1"/>
    </row>
    <row r="838" spans="1:13" ht="30" customHeight="1" thickBot="1" x14ac:dyDescent="0.35">
      <c r="A838" s="1"/>
      <c r="B838" s="8"/>
      <c r="C838" s="146" t="s">
        <v>46</v>
      </c>
      <c r="D838" s="147"/>
      <c r="E838" s="147"/>
      <c r="F838" s="147"/>
      <c r="G838" s="148"/>
      <c r="H838" s="149"/>
      <c r="I838" s="150" t="s">
        <v>181</v>
      </c>
      <c r="J838" s="69"/>
      <c r="K838" s="70">
        <f>SUM(K833:K837)</f>
        <v>152296199</v>
      </c>
      <c r="L838" s="11"/>
      <c r="M838" s="1"/>
    </row>
    <row r="839" spans="1:13" s="92" customFormat="1" ht="30" customHeight="1" thickBot="1" x14ac:dyDescent="0.3">
      <c r="A839" s="94"/>
      <c r="B839" s="95"/>
      <c r="C839" s="97" t="s">
        <v>742</v>
      </c>
      <c r="D839" s="98"/>
      <c r="E839" s="98"/>
      <c r="F839" s="98"/>
      <c r="G839" s="98"/>
      <c r="H839" s="98"/>
      <c r="I839" s="98"/>
      <c r="J839" s="99"/>
      <c r="K839" s="100">
        <f>SUM(K811:K838)/2</f>
        <v>757891960</v>
      </c>
      <c r="L839" s="96"/>
      <c r="M839" s="94"/>
    </row>
    <row r="840" spans="1:13" ht="17.25" thickBot="1" x14ac:dyDescent="0.35">
      <c r="A840" s="1"/>
      <c r="B840" s="8"/>
      <c r="C840" s="151"/>
      <c r="D840" s="151"/>
      <c r="E840" s="152"/>
      <c r="F840" s="152"/>
      <c r="G840" s="151"/>
      <c r="H840" s="151"/>
      <c r="I840" s="151"/>
      <c r="J840" s="153"/>
      <c r="K840" s="153"/>
      <c r="L840" s="11"/>
      <c r="M840" s="1"/>
    </row>
    <row r="841" spans="1:13" s="92" customFormat="1" ht="30" customHeight="1" thickBot="1" x14ac:dyDescent="0.3">
      <c r="A841" s="94"/>
      <c r="B841" s="95"/>
      <c r="C841" s="103"/>
      <c r="D841" s="104"/>
      <c r="E841" s="103"/>
      <c r="F841" s="103"/>
      <c r="G841" s="105" t="s">
        <v>743</v>
      </c>
      <c r="H841" s="106"/>
      <c r="I841" s="106"/>
      <c r="J841" s="106"/>
      <c r="K841" s="107">
        <f>+K839</f>
        <v>757891960</v>
      </c>
      <c r="L841" s="96"/>
      <c r="M841" s="94"/>
    </row>
    <row r="842" spans="1:13" x14ac:dyDescent="0.3">
      <c r="A842" s="1"/>
      <c r="B842" s="8"/>
      <c r="C842" s="151"/>
      <c r="D842" s="151"/>
      <c r="E842" s="152"/>
      <c r="F842" s="152"/>
      <c r="G842" s="151"/>
      <c r="H842" s="151"/>
      <c r="I842" s="151"/>
      <c r="J842" s="153"/>
      <c r="K842" s="153"/>
      <c r="L842" s="11"/>
      <c r="M842" s="1"/>
    </row>
    <row r="843" spans="1:13" ht="17.25" thickBot="1" x14ac:dyDescent="0.35">
      <c r="A843" s="1"/>
      <c r="B843" s="8"/>
      <c r="C843" s="151"/>
      <c r="D843" s="151"/>
      <c r="E843" s="152"/>
      <c r="F843" s="152"/>
      <c r="G843" s="151"/>
      <c r="H843" s="151"/>
      <c r="I843" s="151"/>
      <c r="J843" s="153"/>
      <c r="K843" s="153"/>
      <c r="L843" s="11"/>
      <c r="M843" s="1"/>
    </row>
    <row r="844" spans="1:13" s="92" customFormat="1" ht="15.75" x14ac:dyDescent="0.25">
      <c r="A844" s="94"/>
      <c r="B844" s="95"/>
      <c r="C844" s="111"/>
      <c r="D844" s="112"/>
      <c r="E844" s="112"/>
      <c r="F844" s="112"/>
      <c r="G844" s="112"/>
      <c r="H844" s="112"/>
      <c r="I844" s="112"/>
      <c r="J844" s="112"/>
      <c r="K844" s="113"/>
      <c r="L844" s="114"/>
      <c r="M844" s="94"/>
    </row>
    <row r="845" spans="1:13" s="92" customFormat="1" ht="46.5" customHeight="1" x14ac:dyDescent="0.25">
      <c r="A845" s="94"/>
      <c r="B845" s="95"/>
      <c r="C845" s="115" t="s">
        <v>744</v>
      </c>
      <c r="D845" s="116"/>
      <c r="E845" s="116"/>
      <c r="F845" s="116"/>
      <c r="G845" s="116"/>
      <c r="H845" s="117" t="s">
        <v>704</v>
      </c>
      <c r="I845" s="117"/>
      <c r="J845" s="117"/>
      <c r="K845" s="118" t="s">
        <v>705</v>
      </c>
      <c r="L845" s="119"/>
      <c r="M845" s="94"/>
    </row>
    <row r="846" spans="1:13" s="92" customFormat="1" ht="44.25" customHeight="1" x14ac:dyDescent="0.25">
      <c r="A846" s="94"/>
      <c r="B846" s="95"/>
      <c r="C846" s="115" t="s">
        <v>706</v>
      </c>
      <c r="D846" s="116"/>
      <c r="E846" s="116"/>
      <c r="F846" s="116"/>
      <c r="G846" s="116"/>
      <c r="H846" s="120" t="s">
        <v>745</v>
      </c>
      <c r="I846" s="120"/>
      <c r="J846" s="121" t="s">
        <v>746</v>
      </c>
      <c r="K846" s="122">
        <v>2.2000000000000002</v>
      </c>
      <c r="L846" s="119"/>
      <c r="M846" s="94"/>
    </row>
    <row r="847" spans="1:13" s="92" customFormat="1" ht="44.25" customHeight="1" x14ac:dyDescent="0.25">
      <c r="A847" s="94"/>
      <c r="B847" s="95"/>
      <c r="C847" s="115" t="s">
        <v>747</v>
      </c>
      <c r="D847" s="116"/>
      <c r="E847" s="116"/>
      <c r="F847" s="116"/>
      <c r="G847" s="116"/>
      <c r="H847" s="123" t="s">
        <v>748</v>
      </c>
      <c r="I847" s="120"/>
      <c r="J847" s="121" t="s">
        <v>749</v>
      </c>
      <c r="K847" s="122">
        <v>0.19</v>
      </c>
      <c r="L847" s="119"/>
      <c r="M847" s="94"/>
    </row>
    <row r="848" spans="1:13" ht="17.25" thickBot="1" x14ac:dyDescent="0.35">
      <c r="A848" s="1"/>
      <c r="B848" s="8"/>
      <c r="C848" s="130"/>
      <c r="D848" s="130"/>
      <c r="E848" s="130"/>
      <c r="F848" s="130"/>
      <c r="G848" s="130"/>
      <c r="H848" s="154"/>
      <c r="I848" s="154"/>
      <c r="J848" s="154"/>
      <c r="K848" s="154"/>
      <c r="L848" s="11"/>
      <c r="M848" s="1"/>
    </row>
    <row r="849" spans="1:13" s="92" customFormat="1" ht="30" customHeight="1" thickBot="1" x14ac:dyDescent="0.3">
      <c r="A849" s="94"/>
      <c r="B849" s="95"/>
      <c r="C849" s="103"/>
      <c r="D849" s="104"/>
      <c r="E849" s="103"/>
      <c r="F849" s="103"/>
      <c r="G849" s="155" t="s">
        <v>750</v>
      </c>
      <c r="H849" s="156"/>
      <c r="I849" s="156"/>
      <c r="J849" s="157"/>
      <c r="K849" s="100">
        <f>+K841+K800</f>
        <v>16439090909</v>
      </c>
      <c r="L849" s="96"/>
      <c r="M849" s="94"/>
    </row>
    <row r="850" spans="1:13" x14ac:dyDescent="0.3">
      <c r="A850" s="1"/>
      <c r="B850" s="8"/>
      <c r="C850" s="130"/>
      <c r="D850" s="130"/>
      <c r="E850" s="130"/>
      <c r="F850" s="130"/>
      <c r="G850" s="130"/>
      <c r="H850" s="154"/>
      <c r="I850" s="154"/>
      <c r="J850" s="154"/>
      <c r="K850" s="154"/>
      <c r="L850" s="11"/>
      <c r="M850" s="1"/>
    </row>
    <row r="851" spans="1:13" ht="17.25" thickBot="1" x14ac:dyDescent="0.35">
      <c r="A851" s="1"/>
      <c r="B851" s="158"/>
      <c r="C851" s="159"/>
      <c r="D851" s="159"/>
      <c r="E851" s="160"/>
      <c r="F851" s="159"/>
      <c r="G851" s="161"/>
      <c r="H851" s="159"/>
      <c r="I851" s="159"/>
      <c r="J851" s="159"/>
      <c r="K851" s="159"/>
      <c r="L851" s="162"/>
      <c r="M851" s="1"/>
    </row>
    <row r="852" spans="1:13" ht="17.25" thickTop="1" x14ac:dyDescent="0.3"/>
  </sheetData>
  <mergeCells count="43">
    <mergeCell ref="C846:G846"/>
    <mergeCell ref="H846:I846"/>
    <mergeCell ref="C847:G847"/>
    <mergeCell ref="H847:I847"/>
    <mergeCell ref="G849:J849"/>
    <mergeCell ref="J809:J810"/>
    <mergeCell ref="K809:K810"/>
    <mergeCell ref="C839:J839"/>
    <mergeCell ref="G841:J841"/>
    <mergeCell ref="D844:K844"/>
    <mergeCell ref="C845:G845"/>
    <mergeCell ref="H845:J845"/>
    <mergeCell ref="C809:C810"/>
    <mergeCell ref="D809:D810"/>
    <mergeCell ref="E809:F809"/>
    <mergeCell ref="G809:G810"/>
    <mergeCell ref="H809:H810"/>
    <mergeCell ref="I809:I810"/>
    <mergeCell ref="C804:G804"/>
    <mergeCell ref="H804:I804"/>
    <mergeCell ref="C805:G805"/>
    <mergeCell ref="H805:I805"/>
    <mergeCell ref="H806:I806"/>
    <mergeCell ref="C808:K808"/>
    <mergeCell ref="J11:J12"/>
    <mergeCell ref="K11:K12"/>
    <mergeCell ref="C798:J798"/>
    <mergeCell ref="G800:J800"/>
    <mergeCell ref="D802:K802"/>
    <mergeCell ref="C803:G803"/>
    <mergeCell ref="H803:J803"/>
    <mergeCell ref="C11:C12"/>
    <mergeCell ref="D11:D12"/>
    <mergeCell ref="E11:F11"/>
    <mergeCell ref="G11:G12"/>
    <mergeCell ref="H11:H12"/>
    <mergeCell ref="I11:I12"/>
    <mergeCell ref="C3:F3"/>
    <mergeCell ref="C5:K5"/>
    <mergeCell ref="C6:K6"/>
    <mergeCell ref="C7:K8"/>
    <mergeCell ref="C9:K9"/>
    <mergeCell ref="C10:K10"/>
  </mergeCells>
  <conditionalFormatting sqref="G14:G35 C15 C59:C66 C77:C91 C17 C19 C21 C23 C25 C27 C29 C31 C33 C35 G744:G753 C106:C322 G106:G322 C734:C753 G795:G796 C795:C796 C812:C823">
    <cfRule type="cellIs" dxfId="105" priority="106" operator="equal">
      <formula>"ESCRIBA AQUÍ EL NOMBRE DEL CAPITULO"</formula>
    </cfRule>
  </conditionalFormatting>
  <conditionalFormatting sqref="G772:K772">
    <cfRule type="cellIs" dxfId="104" priority="76" operator="equal">
      <formula>"ESCRIBA AQUÍ EL NOMBRE DEL CAPITULO"</formula>
    </cfRule>
  </conditionalFormatting>
  <conditionalFormatting sqref="G782:K782">
    <cfRule type="cellIs" dxfId="103" priority="73" operator="equal">
      <formula>"ESCRIBA AQUÍ EL NOMBRE DEL CAPITULO"</formula>
    </cfRule>
  </conditionalFormatting>
  <conditionalFormatting sqref="G734:G735">
    <cfRule type="cellIs" dxfId="102" priority="71" operator="equal">
      <formula>"ESCRIBA AQUÍ EL NOMBRE DEL CAPITULO"</formula>
    </cfRule>
  </conditionalFormatting>
  <conditionalFormatting sqref="G64">
    <cfRule type="cellIs" dxfId="101" priority="70" operator="equal">
      <formula>"ESCRIBA AQUÍ EL NOMBRE DEL CAPITULO"</formula>
    </cfRule>
  </conditionalFormatting>
  <conditionalFormatting sqref="G105 C105">
    <cfRule type="cellIs" dxfId="100" priority="69" operator="equal">
      <formula>"ESCRIBA AQUÍ EL NOMBRE DEL CAPITULO"</formula>
    </cfRule>
  </conditionalFormatting>
  <conditionalFormatting sqref="G104:K104">
    <cfRule type="cellIs" dxfId="99" priority="67" operator="equal">
      <formula>"ESCRIBA AQUÍ EL NOMBRE DEL CAPITULO"</formula>
    </cfRule>
  </conditionalFormatting>
  <conditionalFormatting sqref="G325:K325">
    <cfRule type="cellIs" dxfId="98" priority="64" operator="equal">
      <formula>"ESCRIBA AQUÍ EL NOMBRE DEL CAPITULO"</formula>
    </cfRule>
  </conditionalFormatting>
  <conditionalFormatting sqref="G327">
    <cfRule type="cellIs" dxfId="97" priority="60" operator="equal">
      <formula>"ESCRIBA AQUÍ EL NOMBRE DEL CAPITULO"</formula>
    </cfRule>
  </conditionalFormatting>
  <conditionalFormatting sqref="G620:K620">
    <cfRule type="cellIs" dxfId="96" priority="61" operator="equal">
      <formula>"ESCRIBA AQUÍ EL NOMBRE DEL CAPITULO"</formula>
    </cfRule>
  </conditionalFormatting>
  <conditionalFormatting sqref="G328:G333">
    <cfRule type="cellIs" dxfId="95" priority="59" operator="equal">
      <formula>"ESCRIBA AQUÍ EL NOMBRE DEL CAPITULO"</formula>
    </cfRule>
  </conditionalFormatting>
  <conditionalFormatting sqref="G661:G664">
    <cfRule type="cellIs" dxfId="94" priority="58" operator="equal">
      <formula>"ESCRIBA AQUÍ EL NOMBRE DEL CAPITULO"</formula>
    </cfRule>
  </conditionalFormatting>
  <conditionalFormatting sqref="G660:K660">
    <cfRule type="cellIs" dxfId="93" priority="56" operator="equal">
      <formula>"ESCRIBA AQUÍ EL NOMBRE DEL CAPITULO"</formula>
    </cfRule>
  </conditionalFormatting>
  <conditionalFormatting sqref="G667:K667">
    <cfRule type="cellIs" dxfId="92" priority="53" operator="equal">
      <formula>"ESCRIBA AQUÍ EL NOMBRE DEL CAPITULO"</formula>
    </cfRule>
  </conditionalFormatting>
  <conditionalFormatting sqref="G681">
    <cfRule type="cellIs" dxfId="91" priority="52" operator="equal">
      <formula>"ESCRIBA AQUÍ EL NOMBRE DEL CAPITULO"</formula>
    </cfRule>
  </conditionalFormatting>
  <conditionalFormatting sqref="G680:K680">
    <cfRule type="cellIs" dxfId="90" priority="50" operator="equal">
      <formula>"ESCRIBA AQUÍ EL NOMBRE DEL CAPITULO"</formula>
    </cfRule>
  </conditionalFormatting>
  <conditionalFormatting sqref="G704:K704">
    <cfRule type="cellIs" dxfId="89" priority="47" operator="equal">
      <formula>"ESCRIBA AQUÍ EL NOMBRE DEL CAPITULO"</formula>
    </cfRule>
  </conditionalFormatting>
  <conditionalFormatting sqref="G787:K787">
    <cfRule type="cellIs" dxfId="88" priority="45" operator="equal">
      <formula>"ESCRIBA AQUÍ EL NOMBRE DEL CAPITULO"</formula>
    </cfRule>
  </conditionalFormatting>
  <conditionalFormatting sqref="G789:G791">
    <cfRule type="cellIs" dxfId="87" priority="43" operator="equal">
      <formula>"ESCRIBA AQUÍ EL NOMBRE DEL CAPITULO"</formula>
    </cfRule>
  </conditionalFormatting>
  <conditionalFormatting sqref="G65">
    <cfRule type="cellIs" dxfId="86" priority="40" operator="equal">
      <formula>"ESCRIBA AQUÍ EL NOMBRE DEL CAPITULO"</formula>
    </cfRule>
  </conditionalFormatting>
  <conditionalFormatting sqref="C70:C73">
    <cfRule type="cellIs" dxfId="85" priority="38" operator="equal">
      <formula>"ESCRIBA AQUÍ EL NOMBRE DEL CAPITULO"</formula>
    </cfRule>
  </conditionalFormatting>
  <conditionalFormatting sqref="C95:C101">
    <cfRule type="cellIs" dxfId="84" priority="37" operator="equal">
      <formula>"ESCRIBA AQUÍ EL NOMBRE DEL CAPITULO"</formula>
    </cfRule>
  </conditionalFormatting>
  <conditionalFormatting sqref="C622:C657">
    <cfRule type="cellIs" dxfId="83" priority="34" operator="equal">
      <formula>"ESCRIBA AQUÍ EL NOMBRE DEL CAPITULO"</formula>
    </cfRule>
  </conditionalFormatting>
  <conditionalFormatting sqref="G634:G657">
    <cfRule type="cellIs" dxfId="82" priority="35" operator="equal">
      <formula>"ESCRIBA AQUÍ EL NOMBRE DEL CAPITULO"</formula>
    </cfRule>
  </conditionalFormatting>
  <conditionalFormatting sqref="C661:C664">
    <cfRule type="cellIs" dxfId="81" priority="33" operator="equal">
      <formula>"ESCRIBA AQUÍ EL NOMBRE DEL CAPITULO"</formula>
    </cfRule>
  </conditionalFormatting>
  <conditionalFormatting sqref="G682:G701">
    <cfRule type="cellIs" dxfId="80" priority="31" operator="equal">
      <formula>"ESCRIBA AQUÍ EL NOMBRE DEL CAPITULO"</formula>
    </cfRule>
  </conditionalFormatting>
  <conditionalFormatting sqref="C668:C677">
    <cfRule type="cellIs" dxfId="79" priority="32" operator="equal">
      <formula>"ESCRIBA AQUÍ EL NOMBRE DEL CAPITULO"</formula>
    </cfRule>
  </conditionalFormatting>
  <conditionalFormatting sqref="C681:C701">
    <cfRule type="cellIs" dxfId="78" priority="30" operator="equal">
      <formula>"ESCRIBA AQUÍ EL NOMBRE DEL CAPITULO"</formula>
    </cfRule>
  </conditionalFormatting>
  <conditionalFormatting sqref="G811">
    <cfRule type="duplicateValues" dxfId="77" priority="105"/>
  </conditionalFormatting>
  <conditionalFormatting sqref="G811">
    <cfRule type="cellIs" dxfId="76" priority="104" operator="equal">
      <formula>"ESCRIBA AQUÍ EL NOMBRE DEL CAPITULO"</formula>
    </cfRule>
  </conditionalFormatting>
  <conditionalFormatting sqref="G58:K58">
    <cfRule type="cellIs" dxfId="75" priority="92" operator="equal">
      <formula>"ESCRIBA AQUÍ EL NOMBRE DEL CAPITULO"</formula>
    </cfRule>
  </conditionalFormatting>
  <conditionalFormatting sqref="G48:G55 G71:G73 G77:G78 G622:G633 G334:G617 G670:G677 G706:G729 G736:G742 G778:G779 C773:C779">
    <cfRule type="cellIs" dxfId="74" priority="102" operator="equal">
      <formula>"ESCRIBA AQUÍ EL NOMBRE DEL CAPITULO"</formula>
    </cfRule>
  </conditionalFormatting>
  <conditionalFormatting sqref="G70">
    <cfRule type="cellIs" dxfId="73" priority="88" operator="equal">
      <formula>"ESCRIBA AQUÍ EL NOMBRE DEL CAPITULO"</formula>
    </cfRule>
  </conditionalFormatting>
  <conditionalFormatting sqref="G76:K76">
    <cfRule type="cellIs" dxfId="72" priority="87" operator="equal">
      <formula>"ESCRIBA AQUÍ EL NOMBRE DEL CAPITULO"</formula>
    </cfRule>
  </conditionalFormatting>
  <conditionalFormatting sqref="G13">
    <cfRule type="duplicateValues" dxfId="71" priority="100"/>
  </conditionalFormatting>
  <conditionalFormatting sqref="G13">
    <cfRule type="cellIs" dxfId="70" priority="99" operator="equal">
      <formula>"ESCRIBA AQUÍ EL NOMBRE DEL CAPITULO"</formula>
    </cfRule>
  </conditionalFormatting>
  <conditionalFormatting sqref="G38">
    <cfRule type="duplicateValues" dxfId="69" priority="98"/>
  </conditionalFormatting>
  <conditionalFormatting sqref="G39:G44">
    <cfRule type="cellIs" dxfId="68" priority="96" operator="equal">
      <formula>"ESCRIBA AQUÍ EL NOMBRE DEL CAPITULO"</formula>
    </cfRule>
  </conditionalFormatting>
  <conditionalFormatting sqref="G47">
    <cfRule type="duplicateValues" dxfId="67" priority="95"/>
  </conditionalFormatting>
  <conditionalFormatting sqref="G58">
    <cfRule type="duplicateValues" dxfId="66" priority="93"/>
  </conditionalFormatting>
  <conditionalFormatting sqref="G59:G63 G66">
    <cfRule type="cellIs" dxfId="65" priority="91" operator="equal">
      <formula>"ESCRIBA AQUÍ EL NOMBRE DEL CAPITULO"</formula>
    </cfRule>
  </conditionalFormatting>
  <conditionalFormatting sqref="G69">
    <cfRule type="duplicateValues" dxfId="64" priority="90"/>
  </conditionalFormatting>
  <conditionalFormatting sqref="G80">
    <cfRule type="cellIs" dxfId="63" priority="86" operator="equal">
      <formula>"ESCRIBA AQUÍ EL NOMBRE DEL CAPITULO"</formula>
    </cfRule>
  </conditionalFormatting>
  <conditionalFormatting sqref="G38:K38">
    <cfRule type="cellIs" dxfId="62" priority="97" operator="equal">
      <formula>"ESCRIBA AQUÍ EL NOMBRE DEL CAPITULO"</formula>
    </cfRule>
  </conditionalFormatting>
  <conditionalFormatting sqref="G47:K47">
    <cfRule type="cellIs" dxfId="61" priority="94" operator="equal">
      <formula>"ESCRIBA AQUÍ EL NOMBRE DEL CAPITULO"</formula>
    </cfRule>
  </conditionalFormatting>
  <conditionalFormatting sqref="G69:K69">
    <cfRule type="cellIs" dxfId="60" priority="89" operator="equal">
      <formula>"ESCRIBA AQUÍ EL NOMBRE DEL CAPITULO"</formula>
    </cfRule>
  </conditionalFormatting>
  <conditionalFormatting sqref="G94:K94">
    <cfRule type="cellIs" dxfId="59" priority="85" operator="equal">
      <formula>"ESCRIBA AQUÍ EL NOMBRE DEL CAPITULO"</formula>
    </cfRule>
  </conditionalFormatting>
  <conditionalFormatting sqref="H13:K13">
    <cfRule type="cellIs" dxfId="58" priority="101" operator="equal">
      <formula>"ESCRIBA AQUÍ EL NOMBRE DEL CAPITULO"</formula>
    </cfRule>
  </conditionalFormatting>
  <conditionalFormatting sqref="C733">
    <cfRule type="cellIs" dxfId="57" priority="81" operator="equal">
      <formula>"ESCRIBA AQUÍ EL NOMBRE DEL CAPITULO"</formula>
    </cfRule>
  </conditionalFormatting>
  <conditionalFormatting sqref="G732">
    <cfRule type="duplicateValues" dxfId="56" priority="84"/>
  </conditionalFormatting>
  <conditionalFormatting sqref="G733">
    <cfRule type="cellIs" dxfId="55" priority="82" operator="equal">
      <formula>"ESCRIBA AQUÍ EL NOMBRE DEL CAPITULO"</formula>
    </cfRule>
  </conditionalFormatting>
  <conditionalFormatting sqref="G756">
    <cfRule type="duplicateValues" dxfId="54" priority="79"/>
  </conditionalFormatting>
  <conditionalFormatting sqref="G756">
    <cfRule type="cellIs" dxfId="53" priority="78" operator="equal">
      <formula>"ESCRIBA AQUÍ EL NOMBRE DEL CAPITULO"</formula>
    </cfRule>
  </conditionalFormatting>
  <conditionalFormatting sqref="G772">
    <cfRule type="duplicateValues" dxfId="52" priority="77"/>
  </conditionalFormatting>
  <conditionalFormatting sqref="G773:G774">
    <cfRule type="cellIs" dxfId="51" priority="74" operator="equal">
      <formula>"ESCRIBA AQUÍ EL NOMBRE DEL CAPITULO"</formula>
    </cfRule>
  </conditionalFormatting>
  <conditionalFormatting sqref="G777">
    <cfRule type="cellIs" dxfId="50" priority="75" operator="equal">
      <formula>"ESCRIBA AQUÍ EL NOMBRE DEL CAPITULO"</formula>
    </cfRule>
  </conditionalFormatting>
  <conditionalFormatting sqref="G732:K732">
    <cfRule type="cellIs" dxfId="49" priority="83" operator="equal">
      <formula>"ESCRIBA AQUÍ EL NOMBRE DEL CAPITULO"</formula>
    </cfRule>
  </conditionalFormatting>
  <conditionalFormatting sqref="H756:K756">
    <cfRule type="cellIs" dxfId="48" priority="80" operator="equal">
      <formula>"ESCRIBA AQUÍ EL NOMBRE DEL CAPITULO"</formula>
    </cfRule>
  </conditionalFormatting>
  <conditionalFormatting sqref="G757">
    <cfRule type="cellIs" dxfId="47" priority="72" operator="equal">
      <formula>"ESCRIBA AQUÍ EL NOMBRE DEL CAPITULO"</formula>
    </cfRule>
  </conditionalFormatting>
  <conditionalFormatting sqref="G104">
    <cfRule type="duplicateValues" dxfId="46" priority="68"/>
  </conditionalFormatting>
  <conditionalFormatting sqref="G326">
    <cfRule type="cellIs" dxfId="45" priority="66" operator="equal">
      <formula>"ESCRIBA AQUÍ EL NOMBRE DEL CAPITULO"</formula>
    </cfRule>
  </conditionalFormatting>
  <conditionalFormatting sqref="G325">
    <cfRule type="duplicateValues" dxfId="44" priority="65"/>
  </conditionalFormatting>
  <conditionalFormatting sqref="G621 C621">
    <cfRule type="cellIs" dxfId="43" priority="63" operator="equal">
      <formula>"ESCRIBA AQUÍ EL NOMBRE DEL CAPITULO"</formula>
    </cfRule>
  </conditionalFormatting>
  <conditionalFormatting sqref="G620">
    <cfRule type="duplicateValues" dxfId="42" priority="62"/>
  </conditionalFormatting>
  <conditionalFormatting sqref="G660">
    <cfRule type="duplicateValues" dxfId="41" priority="57"/>
  </conditionalFormatting>
  <conditionalFormatting sqref="G668:G669">
    <cfRule type="cellIs" dxfId="40" priority="55" operator="equal">
      <formula>"ESCRIBA AQUÍ EL NOMBRE DEL CAPITULO"</formula>
    </cfRule>
  </conditionalFormatting>
  <conditionalFormatting sqref="G667">
    <cfRule type="duplicateValues" dxfId="39" priority="54"/>
  </conditionalFormatting>
  <conditionalFormatting sqref="G680">
    <cfRule type="duplicateValues" dxfId="38" priority="51"/>
  </conditionalFormatting>
  <conditionalFormatting sqref="G705">
    <cfRule type="cellIs" dxfId="37" priority="49" operator="equal">
      <formula>"ESCRIBA AQUÍ EL NOMBRE DEL CAPITULO"</formula>
    </cfRule>
  </conditionalFormatting>
  <conditionalFormatting sqref="G704">
    <cfRule type="duplicateValues" dxfId="36" priority="48"/>
  </conditionalFormatting>
  <conditionalFormatting sqref="G787">
    <cfRule type="duplicateValues" dxfId="35" priority="46"/>
  </conditionalFormatting>
  <conditionalFormatting sqref="G788">
    <cfRule type="cellIs" dxfId="34" priority="44" operator="equal">
      <formula>"ESCRIBA AQUÍ EL NOMBRE DEL CAPITULO"</formula>
    </cfRule>
  </conditionalFormatting>
  <conditionalFormatting sqref="C39:C44">
    <cfRule type="cellIs" dxfId="33" priority="42" operator="equal">
      <formula>"ESCRIBA AQUÍ EL NOMBRE DEL CAPITULO"</formula>
    </cfRule>
  </conditionalFormatting>
  <conditionalFormatting sqref="C14 C16 C18 C20 C22 C24 C26 C28 C30 C32 C34">
    <cfRule type="cellIs" dxfId="32" priority="41" operator="equal">
      <formula>"ESCRIBA AQUÍ EL NOMBRE DEL CAPITULO"</formula>
    </cfRule>
  </conditionalFormatting>
  <conditionalFormatting sqref="C48:C55">
    <cfRule type="cellIs" dxfId="31" priority="39" operator="equal">
      <formula>"ESCRIBA AQUÍ EL NOMBRE DEL CAPITULO"</formula>
    </cfRule>
  </conditionalFormatting>
  <conditionalFormatting sqref="G76">
    <cfRule type="duplicateValues" dxfId="30" priority="103"/>
  </conditionalFormatting>
  <conditionalFormatting sqref="C326:C617">
    <cfRule type="cellIs" dxfId="29" priority="36" operator="equal">
      <formula>"ESCRIBA AQUÍ EL NOMBRE DEL CAPITULO"</formula>
    </cfRule>
  </conditionalFormatting>
  <conditionalFormatting sqref="C705:C729">
    <cfRule type="cellIs" dxfId="28" priority="29" operator="equal">
      <formula>"ESCRIBA AQUÍ EL NOMBRE DEL CAPITULO"</formula>
    </cfRule>
  </conditionalFormatting>
  <conditionalFormatting sqref="G758:G769">
    <cfRule type="cellIs" dxfId="27" priority="28" operator="equal">
      <formula>"ESCRIBA AQUÍ EL NOMBRE DEL CAPITULO"</formula>
    </cfRule>
  </conditionalFormatting>
  <conditionalFormatting sqref="C757:C769">
    <cfRule type="cellIs" dxfId="26" priority="27" operator="equal">
      <formula>"ESCRIBA AQUÍ EL NOMBRE DEL CAPITULO"</formula>
    </cfRule>
  </conditionalFormatting>
  <conditionalFormatting sqref="C783:C784">
    <cfRule type="cellIs" dxfId="25" priority="26" operator="equal">
      <formula>"ESCRIBA AQUÍ EL NOMBRE DEL CAPITULO"</formula>
    </cfRule>
  </conditionalFormatting>
  <conditionalFormatting sqref="G784">
    <cfRule type="cellIs" dxfId="24" priority="25" operator="equal">
      <formula>"ESCRIBA AQUÍ EL NOMBRE DEL CAPITULO"</formula>
    </cfRule>
  </conditionalFormatting>
  <conditionalFormatting sqref="C788:C791">
    <cfRule type="cellIs" dxfId="23" priority="24" operator="equal">
      <formula>"ESCRIBA AQUÍ EL NOMBRE DEL CAPITULO"</formula>
    </cfRule>
  </conditionalFormatting>
  <conditionalFormatting sqref="C833:C837">
    <cfRule type="cellIs" dxfId="22" priority="20" operator="equal">
      <formula>"ESCRIBA AQUÍ EL NOMBRE DEL CAPITULO"</formula>
    </cfRule>
  </conditionalFormatting>
  <conditionalFormatting sqref="G832">
    <cfRule type="cellIs" dxfId="21" priority="18" operator="equal">
      <formula>"ESCRIBA AQUÍ EL NOMBRE DEL CAPITULO"</formula>
    </cfRule>
  </conditionalFormatting>
  <conditionalFormatting sqref="C826:C830">
    <cfRule type="cellIs" dxfId="20" priority="23" operator="equal">
      <formula>"ESCRIBA AQUÍ EL NOMBRE DEL CAPITULO"</formula>
    </cfRule>
  </conditionalFormatting>
  <conditionalFormatting sqref="G825">
    <cfRule type="duplicateValues" dxfId="19" priority="22"/>
  </conditionalFormatting>
  <conditionalFormatting sqref="G825">
    <cfRule type="cellIs" dxfId="18" priority="21" operator="equal">
      <formula>"ESCRIBA AQUÍ EL NOMBRE DEL CAPITULO"</formula>
    </cfRule>
  </conditionalFormatting>
  <conditionalFormatting sqref="G832">
    <cfRule type="duplicateValues" dxfId="17" priority="19"/>
  </conditionalFormatting>
  <conditionalFormatting sqref="G743">
    <cfRule type="duplicateValues" dxfId="16" priority="17"/>
  </conditionalFormatting>
  <conditionalFormatting sqref="G794:K794">
    <cfRule type="cellIs" dxfId="15" priority="15" operator="equal">
      <formula>"ESCRIBA AQUÍ EL NOMBRE DEL CAPITULO"</formula>
    </cfRule>
  </conditionalFormatting>
  <conditionalFormatting sqref="G794">
    <cfRule type="duplicateValues" dxfId="14" priority="16"/>
  </conditionalFormatting>
  <conditionalFormatting sqref="G826 G830">
    <cfRule type="cellIs" dxfId="13" priority="6" operator="equal">
      <formula>"ESCRIBA AQUÍ EL NOMBRE DEL CAPITULO"</formula>
    </cfRule>
  </conditionalFormatting>
  <conditionalFormatting sqref="G828:G829">
    <cfRule type="cellIs" dxfId="12" priority="5" operator="equal">
      <formula>"ESCRIBA AQUÍ EL NOMBRE DEL CAPITULO"</formula>
    </cfRule>
  </conditionalFormatting>
  <conditionalFormatting sqref="G827">
    <cfRule type="cellIs" dxfId="11" priority="4" operator="equal">
      <formula>"ESCRIBA AQUÍ EL NOMBRE DEL CAPITULO"</formula>
    </cfRule>
  </conditionalFormatting>
  <conditionalFormatting sqref="G812 G816">
    <cfRule type="cellIs" dxfId="10" priority="14" operator="equal">
      <formula>"ESCRIBA AQUÍ EL NOMBRE DEL CAPITULO"</formula>
    </cfRule>
  </conditionalFormatting>
  <conditionalFormatting sqref="G815">
    <cfRule type="cellIs" dxfId="9" priority="13" operator="equal">
      <formula>"ESCRIBA AQUÍ EL NOMBRE DEL CAPITULO"</formula>
    </cfRule>
  </conditionalFormatting>
  <conditionalFormatting sqref="G813:G814">
    <cfRule type="cellIs" dxfId="8" priority="12" operator="equal">
      <formula>"ESCRIBA AQUÍ EL NOMBRE DEL CAPITULO"</formula>
    </cfRule>
  </conditionalFormatting>
  <conditionalFormatting sqref="G817">
    <cfRule type="cellIs" dxfId="7" priority="11" operator="equal">
      <formula>"ESCRIBA AQUÍ EL NOMBRE DEL CAPITULO"</formula>
    </cfRule>
  </conditionalFormatting>
  <conditionalFormatting sqref="G818:G820">
    <cfRule type="cellIs" dxfId="6" priority="10" operator="equal">
      <formula>"ESCRIBA AQUÍ EL NOMBRE DEL CAPITULO"</formula>
    </cfRule>
  </conditionalFormatting>
  <conditionalFormatting sqref="G821">
    <cfRule type="cellIs" dxfId="5" priority="9" operator="equal">
      <formula>"ESCRIBA AQUÍ EL NOMBRE DEL CAPITULO"</formula>
    </cfRule>
  </conditionalFormatting>
  <conditionalFormatting sqref="G822">
    <cfRule type="cellIs" dxfId="4" priority="8" operator="equal">
      <formula>"ESCRIBA AQUÍ EL NOMBRE DEL CAPITULO"</formula>
    </cfRule>
  </conditionalFormatting>
  <conditionalFormatting sqref="G823">
    <cfRule type="cellIs" dxfId="3" priority="7" operator="equal">
      <formula>"ESCRIBA AQUÍ EL NOMBRE DEL CAPITULO"</formula>
    </cfRule>
  </conditionalFormatting>
  <conditionalFormatting sqref="G833:G834 G837">
    <cfRule type="cellIs" dxfId="2" priority="3" operator="equal">
      <formula>"ESCRIBA AQUÍ EL NOMBRE DEL CAPITULO"</formula>
    </cfRule>
  </conditionalFormatting>
  <conditionalFormatting sqref="G836">
    <cfRule type="cellIs" dxfId="1" priority="2" operator="equal">
      <formula>"ESCRIBA AQUÍ EL NOMBRE DEL CAPITULO"</formula>
    </cfRule>
  </conditionalFormatting>
  <conditionalFormatting sqref="G835">
    <cfRule type="cellIs" dxfId="0" priority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44" orientation="portrait" r:id="rId1"/>
  <rowBreaks count="1" manualBreakCount="1">
    <brk id="8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2025-10-31T15:04:12Z</dcterms:created>
  <dcterms:modified xsi:type="dcterms:W3CDTF">2025-10-31T15:05:11Z</dcterms:modified>
</cp:coreProperties>
</file>