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LCALDIA DE POPAYAN\PLIEGOS POPAYAN\SELECCION ABREVIADA\MANTENIMIENTO DE BIENES INMUEBELES\PLIEGOS MODIFICADOS\"/>
    </mc:Choice>
  </mc:AlternateContent>
  <bookViews>
    <workbookView xWindow="0" yWindow="0" windowWidth="20490" windowHeight="7620"/>
  </bookViews>
  <sheets>
    <sheet name="CAM Y CONSEJO" sheetId="4" r:id="rId1"/>
    <sheet name="SOTANO EMTEL" sheetId="6" r:id="rId2"/>
    <sheet name="CASA DE JUSTICIA" sheetId="1" r:id="rId3"/>
    <sheet name="PUEBLITO PATOJO" sheetId="5" r:id="rId4"/>
    <sheet name="MUSEO NEGRET" sheetId="3" r:id="rId5"/>
    <sheet name="EMPEDRADO" sheetId="2" r:id="rId6"/>
    <sheet name="RESUMEN" sheetId="7" r:id="rId7"/>
  </sheets>
  <definedNames>
    <definedName name="_xlnm.Print_Area" localSheetId="0">'CAM Y CONSEJO'!$A$1:$F$61</definedName>
    <definedName name="_xlnm.Print_Area" localSheetId="2">'CASA DE JUSTICIA'!$A$1:$F$51</definedName>
    <definedName name="_xlnm.Print_Area" localSheetId="5">EMPEDRADO!$A$1:$F$63</definedName>
    <definedName name="_xlnm.Print_Area" localSheetId="4">'MUSEO NEGRET'!$A$1:$F$50</definedName>
    <definedName name="_xlnm.Print_Area" localSheetId="3">'PUEBLITO PATOJO'!$A$1:$F$51</definedName>
    <definedName name="_xlnm.Print_Area" localSheetId="1">'SOTANO EMTEL'!$A$1:$F$66</definedName>
    <definedName name="_xlnm.Print_Titles" localSheetId="0">'CAM Y CONSEJO'!$1:$1</definedName>
    <definedName name="_xlnm.Print_Titles" localSheetId="2">'CASA DE JUSTICIA'!$1:$1</definedName>
    <definedName name="_xlnm.Print_Titles" localSheetId="4">'MUSEO NEGRET'!$1:$1</definedName>
    <definedName name="_xlnm.Print_Titles" localSheetId="3">'PUEBLITO PATOJO'!$1:$1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7" l="1"/>
  <c r="C10" i="7"/>
  <c r="C9" i="7"/>
  <c r="C8" i="7"/>
  <c r="C7" i="7"/>
  <c r="C6" i="7"/>
  <c r="C5" i="7"/>
  <c r="F48" i="6"/>
  <c r="F46" i="6"/>
  <c r="F45" i="6"/>
  <c r="F44" i="6"/>
  <c r="F42" i="6"/>
  <c r="F40" i="6"/>
  <c r="F39" i="6"/>
  <c r="F37" i="6"/>
  <c r="F36" i="6"/>
  <c r="F34" i="6"/>
  <c r="F33" i="6"/>
  <c r="F32" i="6"/>
  <c r="F30" i="6"/>
  <c r="F29" i="6"/>
  <c r="F28" i="6"/>
  <c r="F26" i="6"/>
  <c r="F25" i="6"/>
  <c r="F24" i="6"/>
  <c r="F23" i="6"/>
  <c r="F22" i="6"/>
  <c r="F21" i="6"/>
  <c r="F19" i="6"/>
  <c r="F18" i="6"/>
  <c r="F17" i="6"/>
  <c r="F16" i="6"/>
  <c r="F15" i="6"/>
  <c r="F14" i="6"/>
  <c r="F13" i="6"/>
  <c r="F12" i="6"/>
  <c r="F50" i="6" s="1"/>
  <c r="F11" i="6"/>
  <c r="F27" i="5"/>
  <c r="F26" i="5"/>
  <c r="F24" i="5"/>
  <c r="F23" i="5"/>
  <c r="F22" i="5"/>
  <c r="F20" i="5"/>
  <c r="F19" i="5"/>
  <c r="F17" i="5"/>
  <c r="F16" i="5"/>
  <c r="F15" i="5"/>
  <c r="F14" i="5"/>
  <c r="F12" i="5"/>
  <c r="F11" i="5"/>
  <c r="F10" i="5"/>
  <c r="F8" i="5"/>
  <c r="F7" i="5"/>
  <c r="F6" i="5"/>
  <c r="F5" i="5"/>
  <c r="F4" i="5"/>
  <c r="F3" i="5"/>
  <c r="F30" i="5" s="1"/>
  <c r="F38" i="4"/>
  <c r="F36" i="4"/>
  <c r="F35" i="4"/>
  <c r="F34" i="4"/>
  <c r="F33" i="4"/>
  <c r="F32" i="4"/>
  <c r="F30" i="4"/>
  <c r="F29" i="4"/>
  <c r="F28" i="4"/>
  <c r="F27" i="4"/>
  <c r="F25" i="4"/>
  <c r="F24" i="4"/>
  <c r="F23" i="4"/>
  <c r="F22" i="4"/>
  <c r="F21" i="4"/>
  <c r="F20" i="4"/>
  <c r="F19" i="4"/>
  <c r="F17" i="4"/>
  <c r="F16" i="4"/>
  <c r="F14" i="4"/>
  <c r="F13" i="4"/>
  <c r="F12" i="4"/>
  <c r="F11" i="4"/>
  <c r="F10" i="4"/>
  <c r="F9" i="4"/>
  <c r="F7" i="4"/>
  <c r="F6" i="4"/>
  <c r="F5" i="4"/>
  <c r="F4" i="4"/>
  <c r="F41" i="4" s="1"/>
  <c r="F3" i="4"/>
  <c r="F24" i="3"/>
  <c r="F23" i="3"/>
  <c r="F21" i="3"/>
  <c r="F20" i="3"/>
  <c r="F18" i="3"/>
  <c r="F17" i="3"/>
  <c r="F16" i="3"/>
  <c r="F14" i="3"/>
  <c r="F13" i="3"/>
  <c r="F11" i="3"/>
  <c r="F10" i="3"/>
  <c r="F8" i="3"/>
  <c r="F6" i="3"/>
  <c r="F5" i="3"/>
  <c r="F4" i="3"/>
  <c r="F3" i="3"/>
  <c r="F27" i="3" s="1"/>
  <c r="F45" i="2"/>
  <c r="F42" i="2" s="1"/>
  <c r="F44" i="2"/>
  <c r="F43" i="2"/>
  <c r="F41" i="2"/>
  <c r="F40" i="2"/>
  <c r="F39" i="2"/>
  <c r="F38" i="2"/>
  <c r="F37" i="2"/>
  <c r="F35" i="2" s="1"/>
  <c r="F36" i="2"/>
  <c r="F34" i="2"/>
  <c r="F33" i="2"/>
  <c r="F32" i="2" s="1"/>
  <c r="F31" i="2"/>
  <c r="F30" i="2"/>
  <c r="F29" i="2"/>
  <c r="F28" i="2"/>
  <c r="F27" i="2"/>
  <c r="F26" i="2"/>
  <c r="F25" i="2"/>
  <c r="F24" i="2"/>
  <c r="F23" i="2"/>
  <c r="F22" i="2"/>
  <c r="F21" i="2"/>
  <c r="F19" i="2" s="1"/>
  <c r="F20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31" i="1"/>
  <c r="F30" i="1"/>
  <c r="F28" i="1"/>
  <c r="F27" i="1"/>
  <c r="F26" i="1"/>
  <c r="F25" i="1"/>
  <c r="F23" i="1"/>
  <c r="F22" i="1"/>
  <c r="F20" i="1"/>
  <c r="F19" i="1"/>
  <c r="F18" i="1"/>
  <c r="F17" i="1"/>
  <c r="F16" i="1"/>
  <c r="F14" i="1"/>
  <c r="F12" i="1"/>
  <c r="F11" i="1"/>
  <c r="F10" i="1"/>
  <c r="F8" i="1"/>
  <c r="F7" i="1"/>
  <c r="F6" i="1"/>
  <c r="F4" i="1"/>
  <c r="F34" i="1" s="1"/>
  <c r="F3" i="1"/>
  <c r="F53" i="6" l="1"/>
  <c r="F52" i="6"/>
  <c r="F54" i="6"/>
  <c r="F33" i="5"/>
  <c r="F32" i="5"/>
  <c r="F34" i="5"/>
  <c r="F45" i="4"/>
  <c r="F46" i="4"/>
  <c r="F44" i="4"/>
  <c r="F47" i="4" s="1"/>
  <c r="F48" i="4" s="1"/>
  <c r="G49" i="4" s="1"/>
  <c r="F31" i="3"/>
  <c r="F32" i="3"/>
  <c r="F30" i="3"/>
  <c r="F33" i="3" s="1"/>
  <c r="F36" i="3" s="1"/>
  <c r="G37" i="3" s="1"/>
  <c r="F47" i="2"/>
  <c r="F36" i="1"/>
  <c r="F35" i="1"/>
  <c r="F37" i="1"/>
  <c r="F55" i="6" l="1"/>
  <c r="F57" i="6" s="1"/>
  <c r="G58" i="6" s="1"/>
  <c r="F35" i="5"/>
  <c r="F38" i="5" s="1"/>
  <c r="G39" i="5" s="1"/>
  <c r="F49" i="2"/>
  <c r="F48" i="2"/>
  <c r="F51" i="2" s="1"/>
  <c r="F52" i="2" s="1"/>
  <c r="H63" i="2" s="1"/>
  <c r="F50" i="2"/>
  <c r="F38" i="1"/>
  <c r="F41" i="1" s="1"/>
  <c r="G42" i="1" s="1"/>
</calcChain>
</file>

<file path=xl/sharedStrings.xml><?xml version="1.0" encoding="utf-8"?>
<sst xmlns="http://schemas.openxmlformats.org/spreadsheetml/2006/main" count="537" uniqueCount="276">
  <si>
    <t>ÍTEM</t>
  </si>
  <si>
    <t>DESCRIPCIÓN</t>
  </si>
  <si>
    <t>UNIDAD</t>
  </si>
  <si>
    <t>CANTIDAD</t>
  </si>
  <si>
    <t>VALOR UNIT.</t>
  </si>
  <si>
    <t>VALOR TOTAL</t>
  </si>
  <si>
    <t xml:space="preserve">PRELIMINARES </t>
  </si>
  <si>
    <t>Desmonte lavamanos</t>
  </si>
  <si>
    <t>Un</t>
  </si>
  <si>
    <t>Desmonte de cielorraso existente, incluye estructura</t>
  </si>
  <si>
    <t>m2</t>
  </si>
  <si>
    <t>ESTRUCTURAS</t>
  </si>
  <si>
    <t>Viga de cimentación concreto 21MPa. Incluye formaleta.</t>
  </si>
  <si>
    <t>m3</t>
  </si>
  <si>
    <t>Acero de refuerzo 420Mpa (60000PSI). Incluye figurado, amarre e instalación</t>
  </si>
  <si>
    <t>Kg</t>
  </si>
  <si>
    <t>Columnetas y vigas de amarre de 0,12*0,15 en concreto clase D (21 Mpa)</t>
  </si>
  <si>
    <t>ml</t>
  </si>
  <si>
    <t>MAMPOSTERIA</t>
  </si>
  <si>
    <t>Muro en ladrillo común en soga</t>
  </si>
  <si>
    <t>Repello sobre muro espesor 2,5 cm. Mortero 1:3</t>
  </si>
  <si>
    <t>Suministro e instalación de mesón en piedra</t>
  </si>
  <si>
    <t>M2</t>
  </si>
  <si>
    <t>APARATO SANITARIOS</t>
  </si>
  <si>
    <t>Lavamanos de empotrar incluye grifería y accesorios</t>
  </si>
  <si>
    <t>un</t>
  </si>
  <si>
    <t>PISO Y ACABADOS</t>
  </si>
  <si>
    <t>Piso primario e= 10cms. Concreto de 17,5 Mpa. Incluye refuerzo con malla electrosoldada</t>
  </si>
  <si>
    <t>Piso tableta similar al existente, incluye mortero de nivelación. Incluye alistado de piso en ortero 1:3 e=3cm</t>
  </si>
  <si>
    <t>Pintura en vinilo tipo I para exteriores, 2 manos, incluye rasqueteada, lijada y resanes</t>
  </si>
  <si>
    <t>Pintura en vinilo tipo I para interiores, 2 manos, incluye rasqueteada, lijada y resanes</t>
  </si>
  <si>
    <t>Pintura de ventanas y puertas metálicas</t>
  </si>
  <si>
    <t>CARPINTERIA METALICA Y DE MADERAS</t>
  </si>
  <si>
    <t>Instalacion de cieloraso en eterboard, con estructura en aluminio, incluye pintura</t>
  </si>
  <si>
    <t>Suministro e instalacion de canal en lamina galvanizada calibre 24. (Incluye pintura)</t>
  </si>
  <si>
    <t>CUBIERTA (INCLUYE INSTALACION)</t>
  </si>
  <si>
    <t>Suministro e instalacion de teja #6, incluye amarras</t>
  </si>
  <si>
    <t>Caballete fijo en fibra cemento</t>
  </si>
  <si>
    <t>Suministro e instalacion de estructura de cubierta en perlines (perfil en C 220X80X2.5mm x 6m) Gr50 Negro</t>
  </si>
  <si>
    <t>Fijación de cubierta existente con gancho y amarra</t>
  </si>
  <si>
    <t xml:space="preserve">OTROS </t>
  </si>
  <si>
    <t>Suministro e instalaciones de vidrios espesor 4 mm</t>
  </si>
  <si>
    <t>Aseo general</t>
  </si>
  <si>
    <t>TOTAL COSTO DIRECTO</t>
  </si>
  <si>
    <t>Administración</t>
  </si>
  <si>
    <t>Imprevistos</t>
  </si>
  <si>
    <t>Utilidad</t>
  </si>
  <si>
    <t>TOTAL COSTOS INDIRECTOS</t>
  </si>
  <si>
    <t>AUI 32%</t>
  </si>
  <si>
    <t>COSTO TOTAL</t>
  </si>
  <si>
    <t>SAMAIDA GÓMEZ RUÍZ</t>
  </si>
  <si>
    <t>CARLOS ALBERTO CÓRDOBA MUÑOZ</t>
  </si>
  <si>
    <t>Secretaria General</t>
  </si>
  <si>
    <t>Secretario de Infraestructura</t>
  </si>
  <si>
    <t>Proyectó: Ing. María Alejandra Montenegro, Contratista Secretaría General
Revisó: Ing. Silvio Andrey Ramírez Sanchez, Contratista Secretaría de Infraestructura</t>
  </si>
  <si>
    <t>CANT.</t>
  </si>
  <si>
    <t>PRECIO UNITARIO</t>
  </si>
  <si>
    <t>PRECIO SUBTOTAL</t>
  </si>
  <si>
    <t>1</t>
  </si>
  <si>
    <t>CUBIERTA</t>
  </si>
  <si>
    <t>1.1</t>
  </si>
  <si>
    <t>Mantenimiento correctivo de cubierta sobre rastreles de madera. (Fijación de tejas que no lo esten, corregir tejas corridas o movidas sobre rastreles de madera, coger goteras.)</t>
  </si>
  <si>
    <t>m²</t>
  </si>
  <si>
    <t>1.2</t>
  </si>
  <si>
    <t>Mantenimiento correctivo de canal en lámina. ( Formación de pendientes, reparación de filtraciones, revisión de acoples en bajantes)</t>
  </si>
  <si>
    <t>m</t>
  </si>
  <si>
    <t>2</t>
  </si>
  <si>
    <t>OFICINA DE FAMILIAS EN ACCIÓN</t>
  </si>
  <si>
    <t>2.1</t>
  </si>
  <si>
    <t>Repello con mortero 1:5, maestreado, aplicado sobre un paramento vertical interior, hasta 3 m de altura, acabado superficial fratasado.</t>
  </si>
  <si>
    <t>2.2</t>
  </si>
  <si>
    <t>Estucado de pasta de cal y arena de mármol blanco.</t>
  </si>
  <si>
    <t>2.3</t>
  </si>
  <si>
    <t>Aplicación manual de dos manos de pintura plástica color blanco, acabado mate, textura lisa, la primera mano diluida con un 20% de agua y la siguiente sin diluir, (rendimiento: 0,1 l/m² cada mano); previa aplicación de una mano de imprimación a base de copolímeros acrílicos en suspensión acuosa, sobre paramento interior vertical, de hasta 3 m de altura.</t>
  </si>
  <si>
    <t>2.4</t>
  </si>
  <si>
    <t>Cielo raso registrable suspendido de panel yeso 1/2", decorativo, situado a una altura menor de 4 m, constituido por: ESTRUCTURA: perfilería vista, de acero galvanizado, con suela de 48 mm de anchura, comprendiendo perfiles primarios y secundarios, suspendidos de la losa o elemento soporte con varillas y cuelgues; PLACAS: placas de yeso 1/2", acabado con vinilo blanco, de superficie lisa. Incluso perfiles angulares, fijaciones para el anclaje de los perfiles y accesorios de montaje.</t>
  </si>
  <si>
    <t>2.5</t>
  </si>
  <si>
    <t>Guardaescoba cerámico, de 9 cm, recibido con mortero de cemento y rejuntado con mortero de juntas cementoso, color blanco, para juntas de 3 mm.</t>
  </si>
  <si>
    <t>2.6</t>
  </si>
  <si>
    <t>Aplicación manual de dos manos de esmalte sintético de secado rápido, a base de resinas alquídicas, color a elegir, acabado brillante, (rendimiento: 0,083 l/m² cada mano); previa aplicación de una mano de imprimación sintética antioxidante de secado rápido, a base de resinas alquídicas, color gris, acabado mate (rendimiento: 0,142 l/m²), sobre ventanas y rejas de acero.</t>
  </si>
  <si>
    <t>2.7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</si>
  <si>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puertas y marcos de madera.</t>
  </si>
  <si>
    <t>3</t>
  </si>
  <si>
    <t>OFICINA INSPECCIÓN PRIMERA</t>
  </si>
  <si>
    <t>3.1</t>
  </si>
  <si>
    <t>3.2</t>
  </si>
  <si>
    <t>3.3</t>
  </si>
  <si>
    <t>3.4</t>
  </si>
  <si>
    <t>3.5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</si>
  <si>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y puertas y marcos de madera.</t>
  </si>
  <si>
    <t>4</t>
  </si>
  <si>
    <t>OFICINA INSPECCIÓN TERCERA</t>
  </si>
  <si>
    <t>4.1</t>
  </si>
  <si>
    <t>4.2</t>
  </si>
  <si>
    <t>4.3</t>
  </si>
  <si>
    <t>4.4</t>
  </si>
  <si>
    <t>4.5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</si>
  <si>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</t>
  </si>
  <si>
    <t>5</t>
  </si>
  <si>
    <t>OFICINA VACÍA</t>
  </si>
  <si>
    <t>5.1</t>
  </si>
  <si>
    <t>5.2</t>
  </si>
  <si>
    <t>5.3</t>
  </si>
  <si>
    <t>5.4</t>
  </si>
  <si>
    <t>5.5</t>
  </si>
  <si>
    <t>5.6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</si>
  <si>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puertas y marcos de madera.</t>
  </si>
  <si>
    <t>6</t>
  </si>
  <si>
    <t>BAÑOS INDEPENDIENTES</t>
  </si>
  <si>
    <t>6.1</t>
  </si>
  <si>
    <t>6.2</t>
  </si>
  <si>
    <t>7</t>
  </si>
  <si>
    <t>PASILLO, SALA DE ESPERA Y ESCALERAS</t>
  </si>
  <si>
    <t>7.1</t>
  </si>
  <si>
    <t>7.2</t>
  </si>
  <si>
    <t>Esmalte sintético, color a elegir, acabado satinado, sobre superficie de carpintería interior de madera, preparación del soporte, mano de fondo (rendimiento: 0,111 l/m²) y dos manos de acabado con esmalte sintético (rendimiento: 0,091 l/m² cada mano). sobre pasamanos de escaleras.</t>
  </si>
  <si>
    <t>7.3</t>
  </si>
  <si>
    <t>Aplicación manual de dos manos de esmalte sintético de secado rápido, a base de resinas alquídicas, color a elegir, acabado brillante, (rendimiento: 0,083 l/m² cada mano); previa aplicación de una mano de imprimación sintética antioxidante de secado rápido, a base de resinas alquídicas, color gris, acabado mate (rendimiento: 0,142 l/m²), sobre ventanas, puertas y rejas de acero.</t>
  </si>
  <si>
    <t>7.4</t>
  </si>
  <si>
    <t>7.5</t>
  </si>
  <si>
    <t>7.6</t>
  </si>
  <si>
    <t>Piso de baldosas cerámicas de gres esmaltado, de 34x34 cm, capacidad de absorción de agua E&lt;3%, resistencia al deslizamiento alta, recibidas con adhesivo cementoso de uso exclusivo para interiores, color gris y rejuntadas con mortero de juntas cementoso, color blanco, para juntas de 2 a 15 mm.</t>
  </si>
  <si>
    <t>8</t>
  </si>
  <si>
    <t>OTROS</t>
  </si>
  <si>
    <t>8.1</t>
  </si>
  <si>
    <t>matera de barro 30cm de diametro</t>
  </si>
  <si>
    <t>Ud</t>
  </si>
  <si>
    <t>8.2</t>
  </si>
  <si>
    <t>Cerradura con llave para puerta interior metálica. Incluso Accesorios</t>
  </si>
  <si>
    <t>8.3</t>
  </si>
  <si>
    <t>Limpieza final de obra en edificio de otros usos, con una superficie construida media de 300 m², incluyendo los trabajos de eliminación de la suciedad y el polvo acumulado en paramentos y carpinterías, limpieza y desinfección de baños y aseos, limpieza de cristales y carpinterías exteriores, eliminación de manchas y restos de yeso y mortero adheridos en suelos y otros elementos, recogida y retirada de plásticos y cartones, todo ello junto con los demás restos de fin de obra depositados en el contenedor de residuos para su transporte a vertedero autorizado.</t>
  </si>
  <si>
    <t xml:space="preserve">Costo directo de obra                                     </t>
  </si>
  <si>
    <t xml:space="preserve">Costos indirectos     32%                                  
</t>
  </si>
  <si>
    <t>ITEM</t>
  </si>
  <si>
    <t>DESCRIPCION</t>
  </si>
  <si>
    <t>PRELIMINARES</t>
  </si>
  <si>
    <t>Desmonte de Cielo falso en panel yeso</t>
  </si>
  <si>
    <t>Desmonte de aparatos sanitarios</t>
  </si>
  <si>
    <t>Desmonte de tejas en A.C #6</t>
  </si>
  <si>
    <t>Desmonte y retiro de canales en lámina en mal estado</t>
  </si>
  <si>
    <t>Ml</t>
  </si>
  <si>
    <t>Recorrido de cubierta (Incluye retiro de tejas en mal estado, recuperación de tejas en buen estado, ajuste de tejas corridas o movidas, suministro e instalación de tejas en AC )</t>
  </si>
  <si>
    <t>REVESTIMIENTOS Y ACABADOS</t>
  </si>
  <si>
    <t>Repello de muros en mortero 1:3. e=1.5cm</t>
  </si>
  <si>
    <t>Pintura en vinilo tipo I, 2 manos, incluye rasqueteada, lijada y resanes</t>
  </si>
  <si>
    <t>CIELOS FALSOS</t>
  </si>
  <si>
    <t>Repello en mortero 1:3, e= 1cm, para cielo falso</t>
  </si>
  <si>
    <t>Suministro e instalación de cielo falso en panel yeso de 4mm incluye estructura metálica, estuco y pintura</t>
  </si>
  <si>
    <t>CARPINTERIA</t>
  </si>
  <si>
    <t>Mantenimiento general de canales en lámina metálica (Incluye limpieza, reparación y pintura)</t>
  </si>
  <si>
    <t>Limpieza, reparacion, mantenimiento general de bajantes. (Incluye pintura)</t>
  </si>
  <si>
    <t>EQUIPAMENTO</t>
  </si>
  <si>
    <t>Suministro e instalacion de fluxometros antivandalicos GRIVAL para baños (incluye desmonte de los existentes y accesorios necesarios para el correcto y normal funcionamiento)</t>
  </si>
  <si>
    <t>Suministro de sanitario de tanque bajo tipo ahorrador, incluso accesorios de instalacion  color blanco</t>
  </si>
  <si>
    <t>Limpieza, poda, suministro e instalación de plantas de jardines y prado (Incluye retiro y bote de residuos)</t>
  </si>
  <si>
    <t>Aseo General</t>
  </si>
  <si>
    <t>Gb</t>
  </si>
  <si>
    <t>ADMINISTRACION</t>
  </si>
  <si>
    <t>IMPREVISTOS</t>
  </si>
  <si>
    <t>UTILIDAD</t>
  </si>
  <si>
    <t>Desmonte de sanitarios (primer piso)</t>
  </si>
  <si>
    <t>Demolición de repello de muros</t>
  </si>
  <si>
    <t>Desmonte y retiro de bajantes metálicos en mal estado</t>
  </si>
  <si>
    <t>Desmonte de cielo falso en panel yeso.</t>
  </si>
  <si>
    <t>Repello de muros en mortero 1:3</t>
  </si>
  <si>
    <t>Pintura en vinilo tipo I para interiores, dos manos, incluye rasqueteada y lijada</t>
  </si>
  <si>
    <t>Medida que modifico</t>
  </si>
  <si>
    <t>Pintura de carteras en vinilo tipo I, 2 manos, incluye rasqueteada, lijada y resanes</t>
  </si>
  <si>
    <t>Pintura en vinilo tipo I para interiores, dos manos, incluye rasqueteada, lijada y resanes para muros</t>
  </si>
  <si>
    <t xml:space="preserve">Enchape para muro de cocina </t>
  </si>
  <si>
    <t>Suministro e instalacion de cielo falso en panel yeso de 4 mm incluye estructura metalica, estuco y pintura</t>
  </si>
  <si>
    <t>Pintura para cielo falso</t>
  </si>
  <si>
    <t>Limpieza, reparacion, mantenimiento general de bajantes en PVC (Incluye pintura)</t>
  </si>
  <si>
    <t>Suministro e instalación de Bajante de Aguas lluvias PVC 4", (incluye pintura)</t>
  </si>
  <si>
    <t>Mantenimiento de puertas de meson de la cocina</t>
  </si>
  <si>
    <t>Und</t>
  </si>
  <si>
    <t>Enchape de meson de cocina y piragua</t>
  </si>
  <si>
    <t>ML</t>
  </si>
  <si>
    <t>Suministro e instalacion de ventanas para cielofalso de la cocina</t>
  </si>
  <si>
    <t>Suministro e instalación de sanitarios tipo ahorrador color blanco</t>
  </si>
  <si>
    <t>Suministro e instalación de vidrios 4 mm de 0,5 m x 0,4 m</t>
  </si>
  <si>
    <t>Suministro e instalacion de lamparas LED</t>
  </si>
  <si>
    <t>UND</t>
  </si>
  <si>
    <t>REPARACION DE FUENTES DE AGUA</t>
  </si>
  <si>
    <t>Mantenimiento a todo costo de fuente Patio 1: retiro de piezas en piedra de cantera, limpieza y pega, restauración de piedras de cantera de 30x30 y pega, restauración de piedra de cantera de 40x40 y pega ( incluso suministro e Instalación de bomba marca PEDROLLO DE 0.5 HP)</t>
  </si>
  <si>
    <t>Mantenimiento a todo costo de fuente Patio 2: perforación y desarmado, armado e instalación de la ufente, saneamiento y sellado de uegas de agua existentes ( incluso suministro e Instalación de bomba marca PEDROLLO DE 0.5 HP)</t>
  </si>
  <si>
    <t>Mantenimiento a todo costo de fuente Patio 3: Arreglo de plato grande en piedra de cantera, perforación y pega de piedra de 40x40 y reparación de fugas de agua ( incluso suministro e Instalación de bomba marca PEDROLLO DE 0.5 HP)</t>
  </si>
  <si>
    <t>Mantenimiento a todo costo de fuente Patio 4: arreglo de fugas de agua y adición de piedras de cantera de 30x30 ( incluso suministro e Instalación de bomba marca PEDROLLO DE 0.5 HP)</t>
  </si>
  <si>
    <t>Mantenimiento a todo costo de fuente Patio 4: retiro de piezas en piedra de cantera e instalación de piedras de cantera de 30x30 ( incluso suministro e Instalación de bomba marca PEDROLLO DE 0.5 HP)</t>
  </si>
  <si>
    <t>Otros</t>
  </si>
  <si>
    <t>COSTOS INDIRECTOS A.U.I.</t>
  </si>
  <si>
    <t>Proyectó: Ing. María Alejandra Montenegro, Contratista Secretaría General
Proyectó: Ing. Silvio Andrey Ramírez Sanchez, Contratista Secretaría de Infraestructura</t>
  </si>
  <si>
    <t>Demolicion de cielofalso en esterilla incluye estructura</t>
  </si>
  <si>
    <t>Desmonte cubierta en teja de barro con recuperación de material</t>
  </si>
  <si>
    <t>Desmonte de teja A.C  #6</t>
  </si>
  <si>
    <t>Demolicion de viga corona existente</t>
  </si>
  <si>
    <t>Suministro e instalación de Tejas # 6 en A.C.</t>
  </si>
  <si>
    <t>Suministro e instalación de Tejas de barro</t>
  </si>
  <si>
    <t>Estuco plástico para exteriores</t>
  </si>
  <si>
    <t>Suministro e instalación de Bajante de Aguas lluvias PVC 3", (incluye pintura)</t>
  </si>
  <si>
    <t>Gbl</t>
  </si>
  <si>
    <t>Adecuación a todo costo de membrana atirantada de escenario</t>
  </si>
  <si>
    <t>A.U.I. 32%</t>
  </si>
  <si>
    <t>ALCALDIA DE POPAYAN</t>
  </si>
  <si>
    <t>GI - 140</t>
  </si>
  <si>
    <t>SECRETARIA DE INFRAESTRUCTURA</t>
  </si>
  <si>
    <t>Version: 07</t>
  </si>
  <si>
    <t>Pagina 1 de 2</t>
  </si>
  <si>
    <t>PROPUESTA ECONOMICA</t>
  </si>
  <si>
    <t>REALIZAR EL MANTENIMIENTO Y REPARACION A TODO COSTO DEL SOTANO DEL PATIO SEIS (6)  DEL CENTRO ADMINISTRATIVO MUNICIPAL -CAM- POPAYAN</t>
  </si>
  <si>
    <t>DESCRIPCION DE LA OBRA</t>
  </si>
  <si>
    <t>CANT</t>
  </si>
  <si>
    <t>VALOR   UNITARIO</t>
  </si>
  <si>
    <t>VALOR  TOTAL</t>
  </si>
  <si>
    <t>I</t>
  </si>
  <si>
    <t>Trasteo mobiliario y aseo general</t>
  </si>
  <si>
    <t>Global</t>
  </si>
  <si>
    <t>Desmonte cubierta asbesto cemento</t>
  </si>
  <si>
    <t>Desmonte canal de aguas lluvias</t>
  </si>
  <si>
    <t>Desmonte bajante de aguas lluvias</t>
  </si>
  <si>
    <t>Desmonte estructura de Cubierta</t>
  </si>
  <si>
    <t xml:space="preserve">Demolicion repello </t>
  </si>
  <si>
    <t>Demolicion piso en ceramica</t>
  </si>
  <si>
    <t>Revision caja de inspeccion y limpieza ductos de alcantarillado aguas lluvias</t>
  </si>
  <si>
    <t>Acarreo y transporte de escombros</t>
  </si>
  <si>
    <t>M3</t>
  </si>
  <si>
    <t>ESTRUCTURA DE CUBIERTA</t>
  </si>
  <si>
    <t>Suministro e instalacion de estructura de techos con base a perlines metalicos  cuadrados 9,0 cm x 9,0 cm calibre 16</t>
  </si>
  <si>
    <t xml:space="preserve">Suminiostro y montaje teja de asbesto cemento numero 6 </t>
  </si>
  <si>
    <t xml:space="preserve">Montaje teja de asbesto cemento numero 6 </t>
  </si>
  <si>
    <t xml:space="preserve">Suminiostro y montaje claraboya numero 6 </t>
  </si>
  <si>
    <t>Unidad</t>
  </si>
  <si>
    <t>Suministro e instalacion  templetes de acero 1/4"</t>
  </si>
  <si>
    <t>Suministro e instalacion  canal aguas lluvias lamina colled roled calibre 22</t>
  </si>
  <si>
    <t>REPELLOS 1:3</t>
  </si>
  <si>
    <t>Recuperacion alfagias proteccion techo</t>
  </si>
  <si>
    <t>Repello mortero 1:3</t>
  </si>
  <si>
    <t>Impermeablizacion paredes producto SIKA 1</t>
  </si>
  <si>
    <t>CARPINTERIA METALICA</t>
  </si>
  <si>
    <t>Suministro e instalacion  ventana metalica</t>
  </si>
  <si>
    <t xml:space="preserve">Sumionistro e instalacion vidrio 4,0 mm </t>
  </si>
  <si>
    <t>Recuperacion Puerta Metalica</t>
  </si>
  <si>
    <t>PISOS</t>
  </si>
  <si>
    <t>Suministro e instalacion  ceramica 0,3 m x 0,30 m trafico pesado</t>
  </si>
  <si>
    <t xml:space="preserve">Limpieza y aseo pisos </t>
  </si>
  <si>
    <t xml:space="preserve">PINTURA </t>
  </si>
  <si>
    <t>Estuco paredes</t>
  </si>
  <si>
    <t xml:space="preserve">Pintura muros tipo 1 tres manos </t>
  </si>
  <si>
    <t>SISTEMA ELECTRICO</t>
  </si>
  <si>
    <t>Revision y mantenimiento del sistema electrico</t>
  </si>
  <si>
    <t>LIMPIEZA Y ASEO GENERAL</t>
  </si>
  <si>
    <t>Trasteo mobiliario existente</t>
  </si>
  <si>
    <t>Limpieza total</t>
  </si>
  <si>
    <t xml:space="preserve">Global </t>
  </si>
  <si>
    <t>Mantenimiento, cambio, pintura de puertas y suministro de vídrios 4mm</t>
  </si>
  <si>
    <t>global</t>
  </si>
  <si>
    <t>COSTO DIRECTO TOTAL OBRA</t>
  </si>
  <si>
    <t xml:space="preserve">IMPREVISTOS </t>
  </si>
  <si>
    <t>VALOR COSTO INDIRECTO</t>
  </si>
  <si>
    <t>VALOR TOTAL DE LA  OBRA</t>
  </si>
  <si>
    <t>No</t>
  </si>
  <si>
    <t>BIEN INMUEBLE</t>
  </si>
  <si>
    <t>Edificio el CAM (incluye el sótano del patio 6)</t>
  </si>
  <si>
    <t xml:space="preserve"> $                230.957.182,00 </t>
  </si>
  <si>
    <t xml:space="preserve">Casa de la Justicia </t>
  </si>
  <si>
    <t xml:space="preserve"> $                   58.322.389,23 </t>
  </si>
  <si>
    <t>Pueblito Patojo</t>
  </si>
  <si>
    <t xml:space="preserve"> $                   50.684.338,32 </t>
  </si>
  <si>
    <t>Museo Negret</t>
  </si>
  <si>
    <t xml:space="preserve"> $                   34.683.967,28 </t>
  </si>
  <si>
    <t>Oficinas del Centro Comercial el Empedrado</t>
  </si>
  <si>
    <t xml:space="preserve"> $                   38.775.743,17 </t>
  </si>
  <si>
    <t xml:space="preserve">TOTAL </t>
  </si>
  <si>
    <t>INICIAL</t>
  </si>
  <si>
    <t>FINAL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</si>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</sst>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&quot;$&quot;* #,##0.00_-;\-&quot;$&quot;* #,##0.00_-;_-&quot;$&quot;* &quot;-&quot;??_-;_-@_-"/>
    <numFmt numFmtId="164" formatCode="_ [$$-2C0A]\ * #,##0_ ;_ [$$-2C0A]\ * \-#,##0_ ;_ [$$-2C0A]\ * &quot;-&quot;_ ;_ @_ "/>
    <numFmt numFmtId="165" formatCode="0.0"/>
    <numFmt numFmtId="166" formatCode="_ [$$-2C0A]\ * #,##0.00_ ;_ [$$-2C0A]\ * \-#,##0.00_ ;_ [$$-2C0A]\ * &quot;-&quot;_ ;_ @_ "/>
    <numFmt numFmtId="167" formatCode="_ [$$-2C0A]\ * #,##0.00_ ;_ [$$-2C0A]\ * \-#,##0.00_ ;_ [$$-2C0A]\ * &quot;-&quot;??_ ;_ @_ "/>
    <numFmt numFmtId="168" formatCode="_(&quot;$&quot;\ * #,##0.00_);_(&quot;$&quot;\ * \(#,##0.00\);_(&quot;$&quot;\ * &quot;-&quot;??_);_(@_)"/>
    <numFmt numFmtId="169" formatCode="\$\ #,##0.00"/>
    <numFmt numFmtId="170" formatCode="_-&quot;$&quot;\ * #,##0_-;\-&quot;$&quot;\ * #,##0_-;_-&quot;$&quot;\ * &quot;-&quot;_-;_-@_-"/>
    <numFmt numFmtId="171" formatCode="_-&quot;$&quot;\ * #,##0.00_-;\-&quot;$&quot;\ * #,##0.00_-;_-&quot;$&quot;\ * &quot;-&quot;_-;_-@_-"/>
    <numFmt numFmtId="172" formatCode="&quot;$&quot;\ #,##0.00;[Red]\-&quot;$&quot;\ #,##0.00"/>
    <numFmt numFmtId="173" formatCode="_-&quot;$&quot;\ * #,##0.00_-;\-&quot;$&quot;\ * #,##0.00_-;_-&quot;$&quot;\ * &quot;-&quot;??_-;_-@_-"/>
    <numFmt numFmtId="174" formatCode="_-&quot;$&quot;\ * #,##0_-;\-&quot;$&quot;\ * #,##0_-;_-&quot;$&quot;\ * &quot;-&quot;??_-;_-@_-"/>
    <numFmt numFmtId="175" formatCode="0.000000000000000000"/>
    <numFmt numFmtId="176" formatCode="_-&quot;$&quot;\ * #,##0.00000000000000_-;\-&quot;$&quot;\ * #,##0.00000000000000_-;_-&quot;$&quot;\ * &quot;-&quot;_-;_-@_-"/>
    <numFmt numFmtId="177" formatCode="_-&quot;$&quot;\ * #,##0.000000000000000000_-;\-&quot;$&quot;\ * #,##0.000000000000000000_-;_-&quot;$&quot;\ * &quot;-&quot;_-;_-@_-"/>
    <numFmt numFmtId="178" formatCode="&quot;$&quot;\ #,##0"/>
    <numFmt numFmtId="179" formatCode="&quot;$&quot;\ #,##0.00"/>
    <numFmt numFmtId="180" formatCode="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.3"/>
      <color theme="10"/>
      <name val="Calibri"/>
      <family val="2"/>
    </font>
    <font>
      <sz val="7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70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173" fontId="1" fillId="0" borderId="0" applyFont="0" applyFill="0" applyBorder="0" applyAlignment="0" applyProtection="0"/>
  </cellStyleXfs>
  <cellXfs count="343">
    <xf numFmtId="0" fontId="0" fillId="0" borderId="0" xfId="0"/>
    <xf numFmtId="2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vertical="center"/>
    </xf>
    <xf numFmtId="166" fontId="0" fillId="3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vertical="center"/>
    </xf>
    <xf numFmtId="165" fontId="0" fillId="0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vertical="center" wrapText="1"/>
    </xf>
    <xf numFmtId="9" fontId="1" fillId="0" borderId="1" xfId="2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6" fontId="4" fillId="0" borderId="1" xfId="0" applyNumberFormat="1" applyFont="1" applyFill="1" applyBorder="1" applyAlignment="1">
      <alignment vertical="center" wrapText="1"/>
    </xf>
    <xf numFmtId="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0" fontId="0" fillId="0" borderId="0" xfId="0" applyNumberFormat="1" applyFill="1"/>
    <xf numFmtId="164" fontId="2" fillId="0" borderId="0" xfId="0" applyNumberFormat="1" applyFont="1" applyFill="1" applyBorder="1" applyAlignment="1">
      <alignment vertical="center"/>
    </xf>
    <xf numFmtId="2" fontId="2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9" fontId="2" fillId="0" borderId="0" xfId="2" applyFont="1" applyFill="1" applyAlignment="1">
      <alignment horizontal="center" vertical="center"/>
    </xf>
    <xf numFmtId="167" fontId="2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2" fontId="5" fillId="0" borderId="0" xfId="3" applyNumberFormat="1" applyFill="1" applyAlignment="1" applyProtection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168" fontId="0" fillId="0" borderId="0" xfId="1" applyFont="1" applyAlignment="1">
      <alignment horizontal="center"/>
    </xf>
    <xf numFmtId="168" fontId="0" fillId="0" borderId="0" xfId="1" applyFont="1"/>
    <xf numFmtId="168" fontId="0" fillId="0" borderId="0" xfId="0" applyNumberFormat="1"/>
    <xf numFmtId="0" fontId="8" fillId="0" borderId="8" xfId="4" applyFont="1" applyFill="1" applyBorder="1" applyAlignment="1">
      <alignment horizontal="center" vertical="top" wrapText="1"/>
    </xf>
    <xf numFmtId="0" fontId="8" fillId="0" borderId="8" xfId="4" applyFont="1" applyFill="1" applyBorder="1" applyAlignment="1">
      <alignment horizontal="right" vertical="top" wrapText="1"/>
    </xf>
    <xf numFmtId="0" fontId="8" fillId="0" borderId="8" xfId="4" applyFont="1" applyFill="1" applyBorder="1" applyAlignment="1">
      <alignment horizontal="left" vertical="top" wrapText="1" indent="2"/>
    </xf>
    <xf numFmtId="0" fontId="7" fillId="0" borderId="0" xfId="4" applyFill="1" applyBorder="1" applyAlignment="1">
      <alignment horizontal="left" vertical="top"/>
    </xf>
    <xf numFmtId="169" fontId="9" fillId="0" borderId="8" xfId="4" applyNumberFormat="1" applyFont="1" applyFill="1" applyBorder="1" applyAlignment="1">
      <alignment horizontal="right" vertical="top" indent="1" shrinkToFit="1"/>
    </xf>
    <xf numFmtId="0" fontId="10" fillId="0" borderId="8" xfId="4" applyFont="1" applyFill="1" applyBorder="1" applyAlignment="1">
      <alignment horizontal="center" vertical="top" wrapText="1"/>
    </xf>
    <xf numFmtId="0" fontId="10" fillId="0" borderId="8" xfId="4" applyFont="1" applyFill="1" applyBorder="1" applyAlignment="1">
      <alignment horizontal="left" vertical="top" wrapText="1"/>
    </xf>
    <xf numFmtId="2" fontId="11" fillId="0" borderId="8" xfId="4" applyNumberFormat="1" applyFont="1" applyFill="1" applyBorder="1" applyAlignment="1">
      <alignment horizontal="right" vertical="top" shrinkToFit="1"/>
    </xf>
    <xf numFmtId="169" fontId="11" fillId="0" borderId="8" xfId="4" applyNumberFormat="1" applyFont="1" applyFill="1" applyBorder="1" applyAlignment="1">
      <alignment horizontal="center" vertical="top" shrinkToFit="1"/>
    </xf>
    <xf numFmtId="169" fontId="11" fillId="0" borderId="8" xfId="4" applyNumberFormat="1" applyFont="1" applyFill="1" applyBorder="1" applyAlignment="1">
      <alignment horizontal="right" vertical="top" indent="1" shrinkToFit="1"/>
    </xf>
    <xf numFmtId="2" fontId="11" fillId="0" borderId="8" xfId="4" applyNumberFormat="1" applyFont="1" applyFill="1" applyBorder="1" applyAlignment="1">
      <alignment horizontal="right" vertical="top" indent="1" shrinkToFit="1"/>
    </xf>
    <xf numFmtId="2" fontId="11" fillId="0" borderId="8" xfId="4" applyNumberFormat="1" applyFont="1" applyFill="1" applyBorder="1" applyAlignment="1">
      <alignment horizontal="center" vertical="top" shrinkToFit="1"/>
    </xf>
    <xf numFmtId="169" fontId="9" fillId="0" borderId="8" xfId="4" applyNumberFormat="1" applyFont="1" applyFill="1" applyBorder="1" applyAlignment="1">
      <alignment horizontal="right" vertical="top" indent="2" shrinkToFit="1"/>
    </xf>
    <xf numFmtId="169" fontId="9" fillId="0" borderId="8" xfId="4" applyNumberFormat="1" applyFont="1" applyFill="1" applyBorder="1" applyAlignment="1">
      <alignment horizontal="center" vertical="top" shrinkToFit="1"/>
    </xf>
    <xf numFmtId="169" fontId="9" fillId="0" borderId="8" xfId="4" applyNumberFormat="1" applyFont="1" applyFill="1" applyBorder="1" applyAlignment="1">
      <alignment horizontal="left" vertical="top" indent="2" shrinkToFit="1"/>
    </xf>
    <xf numFmtId="0" fontId="11" fillId="0" borderId="0" xfId="4" applyFont="1" applyFill="1" applyBorder="1" applyAlignment="1">
      <alignment horizontal="left" vertical="top"/>
    </xf>
    <xf numFmtId="171" fontId="9" fillId="0" borderId="1" xfId="5" applyNumberFormat="1" applyFont="1" applyFill="1" applyBorder="1" applyAlignment="1">
      <alignment horizontal="right" vertical="top"/>
    </xf>
    <xf numFmtId="172" fontId="7" fillId="0" borderId="0" xfId="4" applyNumberFormat="1" applyFill="1" applyBorder="1" applyAlignment="1">
      <alignment horizontal="left" vertical="top"/>
    </xf>
    <xf numFmtId="9" fontId="11" fillId="0" borderId="1" xfId="4" applyNumberFormat="1" applyFont="1" applyFill="1" applyBorder="1" applyAlignment="1">
      <alignment horizontal="right" vertical="top" shrinkToFit="1"/>
    </xf>
    <xf numFmtId="171" fontId="11" fillId="0" borderId="1" xfId="5" applyNumberFormat="1" applyFont="1" applyFill="1" applyBorder="1" applyAlignment="1">
      <alignment horizontal="right" vertical="top" shrinkToFit="1"/>
    </xf>
    <xf numFmtId="171" fontId="9" fillId="0" borderId="1" xfId="4" applyNumberFormat="1" applyFont="1" applyFill="1" applyBorder="1" applyAlignment="1">
      <alignment horizontal="left" vertical="top"/>
    </xf>
    <xf numFmtId="0" fontId="8" fillId="0" borderId="0" xfId="4" applyFont="1" applyFill="1" applyBorder="1" applyAlignment="1">
      <alignment horizontal="center" vertical="top" wrapText="1"/>
    </xf>
    <xf numFmtId="171" fontId="9" fillId="0" borderId="0" xfId="4" applyNumberFormat="1" applyFont="1" applyFill="1" applyBorder="1" applyAlignment="1">
      <alignment horizontal="left" vertical="top"/>
    </xf>
    <xf numFmtId="2" fontId="7" fillId="0" borderId="0" xfId="4" applyNumberFormat="1" applyFill="1" applyAlignment="1">
      <alignment vertical="center"/>
    </xf>
    <xf numFmtId="0" fontId="2" fillId="0" borderId="0" xfId="4" applyFont="1" applyAlignment="1">
      <alignment horizontal="center" wrapText="1"/>
    </xf>
    <xf numFmtId="0" fontId="2" fillId="0" borderId="0" xfId="4" applyFont="1" applyAlignment="1">
      <alignment wrapText="1"/>
    </xf>
    <xf numFmtId="0" fontId="7" fillId="0" borderId="0" xfId="4" applyFill="1"/>
    <xf numFmtId="0" fontId="7" fillId="0" borderId="0" xfId="4" applyAlignment="1">
      <alignment horizontal="center" wrapText="1"/>
    </xf>
    <xf numFmtId="0" fontId="7" fillId="0" borderId="0" xfId="4" applyAlignment="1">
      <alignment horizontal="center" vertical="center" wrapText="1"/>
    </xf>
    <xf numFmtId="0" fontId="7" fillId="0" borderId="0" xfId="4"/>
    <xf numFmtId="0" fontId="7" fillId="0" borderId="0" xfId="4" applyAlignment="1">
      <alignment horizontal="center"/>
    </xf>
    <xf numFmtId="0" fontId="6" fillId="0" borderId="0" xfId="4" applyFont="1" applyAlignment="1">
      <alignment wrapText="1"/>
    </xf>
    <xf numFmtId="0" fontId="12" fillId="0" borderId="0" xfId="4" applyFont="1" applyFill="1" applyBorder="1" applyAlignment="1">
      <alignment horizontal="center" vertical="top" wrapText="1"/>
    </xf>
    <xf numFmtId="172" fontId="7" fillId="4" borderId="0" xfId="4" applyNumberFormat="1" applyFill="1" applyBorder="1" applyAlignment="1">
      <alignment horizontal="left" vertical="top"/>
    </xf>
    <xf numFmtId="170" fontId="7" fillId="0" borderId="0" xfId="4" applyNumberFormat="1" applyFill="1" applyBorder="1" applyAlignment="1">
      <alignment horizontal="left" vertical="top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1" fontId="0" fillId="0" borderId="1" xfId="6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2" fontId="0" fillId="6" borderId="1" xfId="0" applyNumberFormat="1" applyFill="1" applyBorder="1" applyAlignment="1">
      <alignment horizontal="center" vertical="center"/>
    </xf>
    <xf numFmtId="171" fontId="0" fillId="6" borderId="1" xfId="6" applyNumberFormat="1" applyFont="1" applyFill="1" applyBorder="1" applyAlignment="1">
      <alignment horizontal="center" vertical="center"/>
    </xf>
    <xf numFmtId="170" fontId="0" fillId="0" borderId="0" xfId="0" applyNumberFormat="1"/>
    <xf numFmtId="0" fontId="2" fillId="6" borderId="1" xfId="0" applyFont="1" applyFill="1" applyBorder="1" applyAlignment="1">
      <alignment horizontal="left" vertical="center" wrapText="1"/>
    </xf>
    <xf numFmtId="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171" fontId="0" fillId="0" borderId="12" xfId="6" applyNumberFormat="1" applyFont="1" applyBorder="1" applyAlignment="1">
      <alignment horizontal="center" vertical="center"/>
    </xf>
    <xf numFmtId="171" fontId="2" fillId="0" borderId="1" xfId="6" applyNumberFormat="1" applyFont="1" applyBorder="1" applyAlignment="1">
      <alignment horizontal="center" vertical="center"/>
    </xf>
    <xf numFmtId="170" fontId="0" fillId="0" borderId="0" xfId="6" applyFont="1"/>
    <xf numFmtId="9" fontId="0" fillId="0" borderId="1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171" fontId="0" fillId="0" borderId="13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171" fontId="2" fillId="0" borderId="1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/>
    <xf numFmtId="0" fontId="2" fillId="0" borderId="0" xfId="0" applyFont="1" applyBorder="1" applyAlignment="1">
      <alignment horizontal="left"/>
    </xf>
    <xf numFmtId="170" fontId="0" fillId="0" borderId="0" xfId="6" applyFont="1" applyFill="1" applyBorder="1" applyAlignment="1">
      <alignment horizontal="center"/>
    </xf>
    <xf numFmtId="0" fontId="0" fillId="0" borderId="0" xfId="0" applyBorder="1"/>
    <xf numFmtId="170" fontId="0" fillId="0" borderId="0" xfId="0" applyNumberFormat="1" applyBorder="1"/>
    <xf numFmtId="174" fontId="0" fillId="0" borderId="0" xfId="7" applyNumberFormat="1" applyFont="1" applyFill="1" applyBorder="1" applyAlignment="1">
      <alignment horizontal="center"/>
    </xf>
    <xf numFmtId="170" fontId="0" fillId="0" borderId="0" xfId="0" applyNumberFormat="1" applyBorder="1" applyAlignment="1">
      <alignment horizontal="center" vertical="center"/>
    </xf>
    <xf numFmtId="0" fontId="13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 wrapText="1"/>
    </xf>
    <xf numFmtId="170" fontId="1" fillId="0" borderId="0" xfId="6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70" fontId="1" fillId="0" borderId="0" xfId="6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70" fontId="0" fillId="0" borderId="0" xfId="6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71" fontId="0" fillId="0" borderId="1" xfId="6" applyNumberFormat="1" applyFont="1" applyBorder="1" applyAlignment="1">
      <alignment horizontal="center" vertical="center" wrapText="1"/>
    </xf>
    <xf numFmtId="175" fontId="0" fillId="0" borderId="0" xfId="0" applyNumberFormat="1" applyFont="1" applyAlignment="1">
      <alignment wrapText="1"/>
    </xf>
    <xf numFmtId="2" fontId="16" fillId="0" borderId="1" xfId="0" applyNumberFormat="1" applyFont="1" applyFill="1" applyBorder="1" applyAlignment="1">
      <alignment horizontal="center" vertical="center" wrapText="1"/>
    </xf>
    <xf numFmtId="171" fontId="0" fillId="0" borderId="1" xfId="6" applyNumberFormat="1" applyFont="1" applyFill="1" applyBorder="1" applyAlignment="1">
      <alignment horizontal="center" vertical="center" wrapText="1"/>
    </xf>
    <xf numFmtId="176" fontId="0" fillId="0" borderId="0" xfId="6" applyNumberFormat="1" applyFont="1" applyAlignment="1">
      <alignment wrapText="1"/>
    </xf>
    <xf numFmtId="177" fontId="0" fillId="0" borderId="0" xfId="0" applyNumberFormat="1" applyFont="1" applyAlignment="1">
      <alignment wrapText="1"/>
    </xf>
    <xf numFmtId="170" fontId="0" fillId="0" borderId="0" xfId="0" applyNumberFormat="1" applyFont="1" applyAlignment="1">
      <alignment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171" fontId="0" fillId="6" borderId="1" xfId="6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170" fontId="0" fillId="0" borderId="0" xfId="6" applyFont="1" applyBorder="1" applyAlignment="1">
      <alignment horizontal="center" vertical="center" wrapText="1"/>
    </xf>
    <xf numFmtId="171" fontId="0" fillId="0" borderId="0" xfId="6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170" fontId="0" fillId="0" borderId="0" xfId="6" applyFont="1" applyAlignment="1">
      <alignment horizontal="center" vertical="center" wrapText="1"/>
    </xf>
    <xf numFmtId="171" fontId="0" fillId="0" borderId="0" xfId="6" applyNumberFormat="1" applyFont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171" fontId="2" fillId="0" borderId="1" xfId="6" applyNumberFormat="1" applyFont="1" applyBorder="1" applyAlignment="1">
      <alignment horizontal="center" vertical="center" wrapText="1"/>
    </xf>
    <xf numFmtId="170" fontId="2" fillId="0" borderId="0" xfId="6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171" fontId="0" fillId="0" borderId="1" xfId="0" applyNumberFormat="1" applyFont="1" applyBorder="1" applyAlignment="1">
      <alignment horizontal="center" vertical="center" wrapText="1"/>
    </xf>
    <xf numFmtId="9" fontId="0" fillId="0" borderId="13" xfId="0" applyNumberFormat="1" applyFont="1" applyBorder="1" applyAlignment="1">
      <alignment horizontal="center" vertical="center" wrapText="1"/>
    </xf>
    <xf numFmtId="171" fontId="0" fillId="0" borderId="13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71" fontId="2" fillId="0" borderId="1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 applyFont="1" applyAlignment="1">
      <alignment horizontal="center" wrapText="1"/>
    </xf>
    <xf numFmtId="170" fontId="0" fillId="0" borderId="0" xfId="0" applyNumberFormat="1" applyFont="1" applyAlignment="1">
      <alignment horizontal="center" vertical="center" wrapText="1"/>
    </xf>
    <xf numFmtId="44" fontId="0" fillId="0" borderId="0" xfId="0" applyNumberFormat="1" applyFont="1" applyAlignment="1">
      <alignment wrapText="1"/>
    </xf>
    <xf numFmtId="170" fontId="0" fillId="0" borderId="0" xfId="6" applyFont="1" applyAlignment="1">
      <alignment wrapText="1"/>
    </xf>
    <xf numFmtId="0" fontId="16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71" fontId="0" fillId="3" borderId="1" xfId="6" applyNumberFormat="1" applyFont="1" applyFill="1" applyBorder="1" applyAlignment="1">
      <alignment horizontal="center" vertical="center"/>
    </xf>
    <xf numFmtId="171" fontId="0" fillId="0" borderId="1" xfId="6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70" fontId="0" fillId="0" borderId="0" xfId="6" applyFont="1" applyBorder="1" applyAlignment="1">
      <alignment horizontal="right" vertical="center" wrapText="1"/>
    </xf>
    <xf numFmtId="0" fontId="0" fillId="0" borderId="0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7" fillId="0" borderId="0" xfId="0" applyFont="1" applyBorder="1"/>
    <xf numFmtId="0" fontId="17" fillId="0" borderId="0" xfId="0" applyFont="1" applyBorder="1" applyAlignment="1">
      <alignment wrapText="1"/>
    </xf>
    <xf numFmtId="0" fontId="20" fillId="8" borderId="1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left" vertical="center" wrapText="1"/>
    </xf>
    <xf numFmtId="0" fontId="21" fillId="9" borderId="1" xfId="0" applyFont="1" applyFill="1" applyBorder="1" applyAlignment="1">
      <alignment vertical="center"/>
    </xf>
    <xf numFmtId="0" fontId="21" fillId="9" borderId="1" xfId="0" applyFont="1" applyFill="1" applyBorder="1" applyAlignment="1">
      <alignment horizontal="center" vertical="center"/>
    </xf>
    <xf numFmtId="178" fontId="21" fillId="9" borderId="1" xfId="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2" fontId="21" fillId="0" borderId="1" xfId="0" applyNumberFormat="1" applyFont="1" applyBorder="1" applyAlignment="1">
      <alignment horizontal="center" vertical="center"/>
    </xf>
    <xf numFmtId="178" fontId="21" fillId="0" borderId="1" xfId="0" applyNumberFormat="1" applyFont="1" applyFill="1" applyBorder="1" applyAlignment="1">
      <alignment vertical="center"/>
    </xf>
    <xf numFmtId="179" fontId="21" fillId="0" borderId="1" xfId="0" applyNumberFormat="1" applyFont="1" applyBorder="1" applyAlignment="1">
      <alignment vertical="center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2" fontId="21" fillId="9" borderId="1" xfId="0" applyNumberFormat="1" applyFont="1" applyFill="1" applyBorder="1" applyAlignment="1">
      <alignment horizontal="center" vertical="center"/>
    </xf>
    <xf numFmtId="179" fontId="21" fillId="9" borderId="1" xfId="0" applyNumberFormat="1" applyFont="1" applyFill="1" applyBorder="1" applyAlignment="1">
      <alignment vertical="center"/>
    </xf>
    <xf numFmtId="165" fontId="21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" fontId="20" fillId="9" borderId="1" xfId="0" applyNumberFormat="1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vertical="center" wrapText="1"/>
    </xf>
    <xf numFmtId="2" fontId="21" fillId="0" borderId="1" xfId="0" applyNumberFormat="1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 wrapText="1"/>
    </xf>
    <xf numFmtId="2" fontId="21" fillId="9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9" borderId="1" xfId="0" applyFont="1" applyFill="1" applyBorder="1" applyAlignment="1">
      <alignment horizontal="center" vertical="center" wrapText="1"/>
    </xf>
    <xf numFmtId="2" fontId="20" fillId="9" borderId="1" xfId="0" applyNumberFormat="1" applyFont="1" applyFill="1" applyBorder="1" applyAlignment="1">
      <alignment horizontal="center" vertical="center"/>
    </xf>
    <xf numFmtId="178" fontId="20" fillId="9" borderId="1" xfId="0" applyNumberFormat="1" applyFont="1" applyFill="1" applyBorder="1" applyAlignment="1">
      <alignment vertical="center"/>
    </xf>
    <xf numFmtId="179" fontId="20" fillId="9" borderId="1" xfId="0" applyNumberFormat="1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 wrapText="1"/>
    </xf>
    <xf numFmtId="0" fontId="21" fillId="0" borderId="12" xfId="0" applyFont="1" applyFill="1" applyBorder="1" applyAlignment="1">
      <alignment horizontal="center" vertical="center"/>
    </xf>
    <xf numFmtId="2" fontId="21" fillId="0" borderId="12" xfId="0" applyNumberFormat="1" applyFont="1" applyBorder="1" applyAlignment="1">
      <alignment horizontal="center" vertical="center"/>
    </xf>
    <xf numFmtId="178" fontId="21" fillId="0" borderId="12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wrapText="1"/>
    </xf>
    <xf numFmtId="2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Border="1" applyAlignment="1">
      <alignment vertical="center"/>
    </xf>
    <xf numFmtId="179" fontId="20" fillId="10" borderId="1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9" fontId="21" fillId="0" borderId="1" xfId="0" applyNumberFormat="1" applyFont="1" applyBorder="1" applyAlignment="1">
      <alignment horizontal="center" vertical="center"/>
    </xf>
    <xf numFmtId="178" fontId="21" fillId="0" borderId="1" xfId="0" applyNumberFormat="1" applyFont="1" applyBorder="1" applyAlignment="1">
      <alignment vertical="center"/>
    </xf>
    <xf numFmtId="0" fontId="17" fillId="0" borderId="0" xfId="0" applyFont="1"/>
    <xf numFmtId="9" fontId="20" fillId="10" borderId="1" xfId="0" applyNumberFormat="1" applyFont="1" applyFill="1" applyBorder="1" applyAlignment="1">
      <alignment horizontal="center" vertical="center" wrapText="1"/>
    </xf>
    <xf numFmtId="178" fontId="20" fillId="10" borderId="1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 wrapText="1"/>
    </xf>
    <xf numFmtId="165" fontId="21" fillId="0" borderId="0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 wrapText="1"/>
    </xf>
    <xf numFmtId="165" fontId="22" fillId="0" borderId="0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Border="1" applyAlignment="1">
      <alignment vertical="center"/>
    </xf>
    <xf numFmtId="180" fontId="0" fillId="0" borderId="0" xfId="0" applyNumberFormat="1"/>
    <xf numFmtId="0" fontId="2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justify" vertical="center" wrapText="1"/>
    </xf>
    <xf numFmtId="168" fontId="25" fillId="0" borderId="21" xfId="1" applyFont="1" applyBorder="1" applyAlignment="1">
      <alignment horizontal="justify" vertical="center" wrapText="1"/>
    </xf>
    <xf numFmtId="0" fontId="2" fillId="0" borderId="0" xfId="0" applyNumberFormat="1" applyFont="1"/>
    <xf numFmtId="0" fontId="8" fillId="0" borderId="9" xfId="4" applyFont="1" applyFill="1" applyBorder="1" applyAlignment="1">
      <alignment vertical="top" wrapText="1"/>
    </xf>
    <xf numFmtId="0" fontId="8" fillId="0" borderId="10" xfId="4" applyFont="1" applyFill="1" applyBorder="1" applyAlignment="1">
      <alignment vertical="top" wrapText="1"/>
    </xf>
    <xf numFmtId="0" fontId="8" fillId="0" borderId="11" xfId="4" applyFont="1" applyFill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13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0" fillId="0" borderId="0" xfId="0" applyFont="1" applyFill="1" applyAlignment="1">
      <alignment horizontal="center" wrapText="1"/>
    </xf>
    <xf numFmtId="0" fontId="20" fillId="1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1" fillId="0" borderId="5" xfId="0" applyFont="1" applyBorder="1" applyAlignment="1">
      <alignment horizontal="right" vertical="center" wrapText="1"/>
    </xf>
    <xf numFmtId="0" fontId="21" fillId="0" borderId="7" xfId="0" applyFont="1" applyBorder="1" applyAlignment="1">
      <alignment horizontal="right" vertical="center" wrapText="1"/>
    </xf>
    <xf numFmtId="0" fontId="20" fillId="10" borderId="5" xfId="0" applyFont="1" applyFill="1" applyBorder="1" applyAlignment="1">
      <alignment horizontal="right" vertical="center" wrapText="1"/>
    </xf>
    <xf numFmtId="0" fontId="20" fillId="10" borderId="7" xfId="0" applyFont="1" applyFill="1" applyBorder="1" applyAlignment="1">
      <alignment horizontal="right" vertical="center" wrapText="1"/>
    </xf>
    <xf numFmtId="0" fontId="20" fillId="10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0" fillId="0" borderId="0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1" xfId="4" applyFont="1" applyFill="1" applyBorder="1" applyAlignment="1">
      <alignment horizontal="right" vertical="top" wrapText="1"/>
    </xf>
    <xf numFmtId="0" fontId="8" fillId="0" borderId="9" xfId="4" applyFont="1" applyFill="1" applyBorder="1" applyAlignment="1">
      <alignment horizontal="left" vertical="top" wrapText="1"/>
    </xf>
    <xf numFmtId="0" fontId="8" fillId="0" borderId="10" xfId="4" applyFont="1" applyFill="1" applyBorder="1" applyAlignment="1">
      <alignment horizontal="left" vertical="top" wrapText="1"/>
    </xf>
    <xf numFmtId="0" fontId="8" fillId="0" borderId="11" xfId="4" applyFont="1" applyFill="1" applyBorder="1" applyAlignment="1">
      <alignment horizontal="left" vertical="top" wrapText="1"/>
    </xf>
    <xf numFmtId="0" fontId="8" fillId="0" borderId="1" xfId="4" applyFont="1" applyFill="1" applyBorder="1" applyAlignment="1">
      <alignment horizontal="right" vertical="top" wrapText="1"/>
    </xf>
    <xf numFmtId="0" fontId="8" fillId="0" borderId="1" xfId="4" applyFont="1" applyFill="1" applyBorder="1" applyAlignment="1">
      <alignment horizontal="center" vertical="top" wrapText="1"/>
    </xf>
    <xf numFmtId="0" fontId="2" fillId="0" borderId="0" xfId="4" applyFont="1" applyAlignment="1">
      <alignment horizontal="center" wrapText="1"/>
    </xf>
    <xf numFmtId="0" fontId="7" fillId="0" borderId="0" xfId="4" applyAlignment="1">
      <alignment horizontal="center" vertical="center" wrapText="1"/>
    </xf>
    <xf numFmtId="0" fontId="6" fillId="0" borderId="0" xfId="4" applyFont="1" applyAlignment="1">
      <alignment horizontal="left" vertical="top" wrapText="1"/>
    </xf>
    <xf numFmtId="0" fontId="24" fillId="0" borderId="23" xfId="0" applyFont="1" applyBorder="1" applyAlignment="1">
      <alignment horizontal="justify" vertical="center"/>
    </xf>
    <xf numFmtId="0" fontId="24" fillId="0" borderId="24" xfId="0" applyFont="1" applyBorder="1" applyAlignment="1">
      <alignment horizontal="justify" vertical="center"/>
    </xf>
    <xf numFmtId="0" fontId="24" fillId="0" borderId="22" xfId="0" applyFont="1" applyBorder="1" applyAlignment="1">
      <alignment horizontal="justify" vertical="center"/>
    </xf>
    <xf numFmtId="0" fontId="24" fillId="0" borderId="21" xfId="0" applyFont="1" applyBorder="1" applyAlignment="1">
      <alignment horizontal="justify" vertical="center"/>
    </xf>
    <xf numFmtId="168" fontId="24" fillId="11" borderId="25" xfId="0" applyNumberFormat="1" applyFont="1" applyFill="1" applyBorder="1" applyAlignment="1">
      <alignment horizontal="justify" vertical="center"/>
    </xf>
    <xf numFmtId="0" fontId="24" fillId="11" borderId="20" xfId="0" applyFont="1" applyFill="1" applyBorder="1" applyAlignment="1">
      <alignment horizontal="justify" vertical="center"/>
    </xf>
    <xf numFmtId="168" fontId="24" fillId="11" borderId="25" xfId="1" applyFont="1" applyFill="1" applyBorder="1" applyAlignment="1">
      <alignment horizontal="justify" vertical="center"/>
    </xf>
    <xf numFmtId="168" fontId="24" fillId="11" borderId="20" xfId="1" applyFont="1" applyFill="1" applyBorder="1" applyAlignment="1">
      <alignment horizontal="justify" vertical="center"/>
    </xf>
    <xf numFmtId="0" fontId="0" fillId="0" borderId="26" xfId="0" applyBorder="1" applyAlignment="1">
      <alignment horizontal="center"/>
    </xf>
  </cellXfs>
  <cellStyles count="8">
    <cellStyle name="Hipervínculo" xfId="3" builtinId="8"/>
    <cellStyle name="Moneda" xfId="1" builtinId="4"/>
    <cellStyle name="Moneda [0] 2" xfId="5"/>
    <cellStyle name="Moneda [0] 3" xfId="6"/>
    <cellStyle name="Moneda 2" xfId="7"/>
    <cellStyle name="Normal" xfId="0" builtinId="0"/>
    <cellStyle name="Normal 2" xfId="4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9524</xdr:rowOff>
    </xdr:from>
    <xdr:to>
      <xdr:col>0</xdr:col>
      <xdr:colOff>560876</xdr:colOff>
      <xdr:row>2</xdr:row>
      <xdr:rowOff>152399</xdr:rowOff>
    </xdr:to>
    <xdr:pic>
      <xdr:nvPicPr>
        <xdr:cNvPr id="2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524"/>
          <a:ext cx="503726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showGridLines="0" tabSelected="1" view="pageBreakPreview" zoomScaleNormal="100" zoomScaleSheetLayoutView="100" workbookViewId="0">
      <pane ySplit="1" topLeftCell="A36" activePane="bottomLeft" state="frozen"/>
      <selection pane="bottomLeft" activeCell="D13" sqref="D13"/>
    </sheetView>
  </sheetViews>
  <sheetFormatPr baseColWidth="10" defaultRowHeight="15" x14ac:dyDescent="0.25"/>
  <cols>
    <col min="1" max="1" width="6.42578125" style="137" bestFit="1" customWidth="1"/>
    <col min="2" max="2" width="36.5703125" style="169" customWidth="1"/>
    <col min="3" max="3" width="9.7109375" style="170" bestFit="1" customWidth="1"/>
    <col min="4" max="4" width="12" style="157" bestFit="1" customWidth="1"/>
    <col min="5" max="5" width="14.42578125" style="155" bestFit="1" customWidth="1"/>
    <col min="6" max="6" width="17.7109375" style="155" bestFit="1" customWidth="1"/>
    <col min="7" max="7" width="14.7109375" style="137" customWidth="1"/>
    <col min="8" max="8" width="27" style="137" bestFit="1" customWidth="1"/>
    <col min="9" max="9" width="14.28515625" style="137" customWidth="1"/>
    <col min="10" max="16384" width="11.42578125" style="137"/>
  </cols>
  <sheetData>
    <row r="1" spans="1:8" s="37" customFormat="1" ht="18" customHeight="1" x14ac:dyDescent="0.25">
      <c r="A1" s="131" t="s">
        <v>133</v>
      </c>
      <c r="B1" s="131" t="s">
        <v>134</v>
      </c>
      <c r="C1" s="131" t="s">
        <v>2</v>
      </c>
      <c r="D1" s="132" t="s">
        <v>3</v>
      </c>
      <c r="E1" s="131" t="s">
        <v>4</v>
      </c>
      <c r="F1" s="131" t="s">
        <v>5</v>
      </c>
    </row>
    <row r="2" spans="1:8" x14ac:dyDescent="0.25">
      <c r="A2" s="133">
        <v>1</v>
      </c>
      <c r="B2" s="134" t="s">
        <v>135</v>
      </c>
      <c r="C2" s="135"/>
      <c r="D2" s="136"/>
      <c r="E2" s="135"/>
      <c r="F2" s="135"/>
    </row>
    <row r="3" spans="1:8" x14ac:dyDescent="0.25">
      <c r="A3" s="135">
        <v>1.1000000000000001</v>
      </c>
      <c r="B3" s="138" t="s">
        <v>160</v>
      </c>
      <c r="C3" s="135" t="s">
        <v>8</v>
      </c>
      <c r="D3" s="139">
        <v>5</v>
      </c>
      <c r="E3" s="140">
        <v>16303</v>
      </c>
      <c r="F3" s="140">
        <f>ROUND(E3*D3,2)</f>
        <v>81515</v>
      </c>
    </row>
    <row r="4" spans="1:8" x14ac:dyDescent="0.25">
      <c r="A4" s="135">
        <v>1.2</v>
      </c>
      <c r="B4" s="138" t="s">
        <v>161</v>
      </c>
      <c r="C4" s="135" t="s">
        <v>22</v>
      </c>
      <c r="D4" s="139">
        <v>1194.3</v>
      </c>
      <c r="E4" s="140">
        <v>7678</v>
      </c>
      <c r="F4" s="140">
        <f t="shared" ref="F4:F7" si="0">ROUND(E4*D4,2)</f>
        <v>9169835.4000000004</v>
      </c>
    </row>
    <row r="5" spans="1:8" ht="30" x14ac:dyDescent="0.25">
      <c r="A5" s="135">
        <v>1.3</v>
      </c>
      <c r="B5" s="138" t="s">
        <v>162</v>
      </c>
      <c r="C5" s="135" t="s">
        <v>140</v>
      </c>
      <c r="D5" s="139">
        <v>94.52000000000001</v>
      </c>
      <c r="E5" s="140">
        <v>3715</v>
      </c>
      <c r="F5" s="140">
        <f t="shared" si="0"/>
        <v>351141.8</v>
      </c>
      <c r="H5" s="141"/>
    </row>
    <row r="6" spans="1:8" ht="30" x14ac:dyDescent="0.25">
      <c r="A6" s="135">
        <v>1.4</v>
      </c>
      <c r="B6" s="138" t="s">
        <v>139</v>
      </c>
      <c r="C6" s="135" t="s">
        <v>140</v>
      </c>
      <c r="D6" s="139">
        <v>66.31</v>
      </c>
      <c r="E6" s="140">
        <v>8606</v>
      </c>
      <c r="F6" s="140">
        <f t="shared" si="0"/>
        <v>570663.86</v>
      </c>
    </row>
    <row r="7" spans="1:8" x14ac:dyDescent="0.25">
      <c r="A7" s="135">
        <v>1.5</v>
      </c>
      <c r="B7" s="138" t="s">
        <v>163</v>
      </c>
      <c r="C7" s="135" t="s">
        <v>22</v>
      </c>
      <c r="D7" s="139">
        <v>21.81</v>
      </c>
      <c r="E7" s="140">
        <v>4628</v>
      </c>
      <c r="F7" s="140">
        <f t="shared" si="0"/>
        <v>100936.68</v>
      </c>
    </row>
    <row r="8" spans="1:8" x14ac:dyDescent="0.25">
      <c r="A8" s="133">
        <v>2</v>
      </c>
      <c r="B8" s="134" t="s">
        <v>142</v>
      </c>
      <c r="C8" s="135"/>
      <c r="D8" s="139"/>
      <c r="E8" s="140"/>
      <c r="F8" s="140"/>
    </row>
    <row r="9" spans="1:8" x14ac:dyDescent="0.25">
      <c r="A9" s="135">
        <v>2.1</v>
      </c>
      <c r="B9" s="138" t="s">
        <v>164</v>
      </c>
      <c r="C9" s="135" t="s">
        <v>22</v>
      </c>
      <c r="D9" s="139">
        <v>1194.29</v>
      </c>
      <c r="E9" s="140">
        <v>18507</v>
      </c>
      <c r="F9" s="140">
        <f t="shared" ref="F9:F14" si="1">ROUND(E9*D9,2)</f>
        <v>22102725.030000001</v>
      </c>
    </row>
    <row r="10" spans="1:8" ht="30" x14ac:dyDescent="0.25">
      <c r="A10" s="135">
        <v>2.2000000000000002</v>
      </c>
      <c r="B10" s="138" t="s">
        <v>165</v>
      </c>
      <c r="C10" s="135" t="s">
        <v>22</v>
      </c>
      <c r="D10" s="142">
        <v>2885.15</v>
      </c>
      <c r="E10" s="143">
        <v>6854</v>
      </c>
      <c r="F10" s="140">
        <f t="shared" si="1"/>
        <v>19774818.100000001</v>
      </c>
      <c r="G10" s="137" t="s">
        <v>166</v>
      </c>
      <c r="H10" s="144"/>
    </row>
    <row r="11" spans="1:8" ht="45" x14ac:dyDescent="0.25">
      <c r="A11" s="135">
        <v>2.2999999999999998</v>
      </c>
      <c r="B11" s="138" t="s">
        <v>29</v>
      </c>
      <c r="C11" s="135" t="s">
        <v>22</v>
      </c>
      <c r="D11" s="142">
        <v>2307.0699999999997</v>
      </c>
      <c r="E11" s="143">
        <v>7519</v>
      </c>
      <c r="F11" s="140">
        <f t="shared" si="1"/>
        <v>17346859.329999998</v>
      </c>
      <c r="H11" s="145"/>
    </row>
    <row r="12" spans="1:8" ht="45" x14ac:dyDescent="0.25">
      <c r="A12" s="135">
        <v>2.4</v>
      </c>
      <c r="B12" s="138" t="s">
        <v>167</v>
      </c>
      <c r="C12" s="135" t="s">
        <v>140</v>
      </c>
      <c r="D12" s="139">
        <v>278.39999999999998</v>
      </c>
      <c r="E12" s="140">
        <v>5713</v>
      </c>
      <c r="F12" s="140">
        <f t="shared" si="1"/>
        <v>1590499.2</v>
      </c>
      <c r="G12" s="146"/>
    </row>
    <row r="13" spans="1:8" ht="45" x14ac:dyDescent="0.25">
      <c r="A13" s="135">
        <v>2.5</v>
      </c>
      <c r="B13" s="138" t="s">
        <v>168</v>
      </c>
      <c r="C13" s="135" t="s">
        <v>22</v>
      </c>
      <c r="D13" s="139">
        <v>165.74</v>
      </c>
      <c r="E13" s="140">
        <v>7519</v>
      </c>
      <c r="F13" s="140">
        <f t="shared" si="1"/>
        <v>1246199.06</v>
      </c>
    </row>
    <row r="14" spans="1:8" x14ac:dyDescent="0.25">
      <c r="A14" s="135">
        <v>2.6</v>
      </c>
      <c r="B14" s="138" t="s">
        <v>169</v>
      </c>
      <c r="C14" s="135" t="s">
        <v>22</v>
      </c>
      <c r="D14" s="139">
        <v>1.91</v>
      </c>
      <c r="E14" s="140">
        <v>44493</v>
      </c>
      <c r="F14" s="140">
        <f t="shared" si="1"/>
        <v>84981.63</v>
      </c>
    </row>
    <row r="15" spans="1:8" x14ac:dyDescent="0.25">
      <c r="A15" s="133">
        <v>3</v>
      </c>
      <c r="B15" s="134" t="s">
        <v>145</v>
      </c>
      <c r="C15" s="135"/>
      <c r="D15" s="139"/>
      <c r="E15" s="140"/>
      <c r="F15" s="140"/>
      <c r="G15" s="146"/>
    </row>
    <row r="16" spans="1:8" ht="45" x14ac:dyDescent="0.25">
      <c r="A16" s="135">
        <v>3.1</v>
      </c>
      <c r="B16" s="138" t="s">
        <v>170</v>
      </c>
      <c r="C16" s="135" t="s">
        <v>22</v>
      </c>
      <c r="D16" s="139">
        <v>85.81</v>
      </c>
      <c r="E16" s="140">
        <v>38677</v>
      </c>
      <c r="F16" s="140">
        <f t="shared" ref="F16:F17" si="2">ROUND(E16*D16,2)</f>
        <v>3318873.37</v>
      </c>
    </row>
    <row r="17" spans="1:6" x14ac:dyDescent="0.25">
      <c r="A17" s="135">
        <v>3.2</v>
      </c>
      <c r="B17" s="138" t="s">
        <v>171</v>
      </c>
      <c r="C17" s="135" t="s">
        <v>22</v>
      </c>
      <c r="D17" s="139">
        <v>2726.5</v>
      </c>
      <c r="E17" s="140">
        <v>16991</v>
      </c>
      <c r="F17" s="140">
        <f t="shared" si="2"/>
        <v>46325961.5</v>
      </c>
    </row>
    <row r="18" spans="1:6" x14ac:dyDescent="0.25">
      <c r="A18" s="133">
        <v>4</v>
      </c>
      <c r="B18" s="134" t="s">
        <v>148</v>
      </c>
      <c r="C18" s="135"/>
      <c r="D18" s="139"/>
      <c r="E18" s="140"/>
      <c r="F18" s="140"/>
    </row>
    <row r="19" spans="1:6" ht="45" x14ac:dyDescent="0.25">
      <c r="A19" s="135">
        <v>4.0999999999999996</v>
      </c>
      <c r="B19" s="138" t="s">
        <v>149</v>
      </c>
      <c r="C19" s="135" t="s">
        <v>140</v>
      </c>
      <c r="D19" s="139">
        <v>327.70000000000005</v>
      </c>
      <c r="E19" s="140">
        <v>12246</v>
      </c>
      <c r="F19" s="140">
        <f t="shared" ref="F19:F25" si="3">ROUND(E19*D19,2)</f>
        <v>4013014.2</v>
      </c>
    </row>
    <row r="20" spans="1:6" ht="45" x14ac:dyDescent="0.25">
      <c r="A20" s="135">
        <v>4.2</v>
      </c>
      <c r="B20" s="138" t="s">
        <v>172</v>
      </c>
      <c r="C20" s="135" t="s">
        <v>140</v>
      </c>
      <c r="D20" s="139">
        <v>341.4</v>
      </c>
      <c r="E20" s="140">
        <v>7355</v>
      </c>
      <c r="F20" s="140">
        <f t="shared" si="3"/>
        <v>2510997</v>
      </c>
    </row>
    <row r="21" spans="1:6" ht="30" x14ac:dyDescent="0.25">
      <c r="A21" s="135">
        <v>4.3</v>
      </c>
      <c r="B21" s="138" t="s">
        <v>173</v>
      </c>
      <c r="C21" s="135" t="s">
        <v>140</v>
      </c>
      <c r="D21" s="139">
        <v>68.28</v>
      </c>
      <c r="E21" s="140">
        <v>35899</v>
      </c>
      <c r="F21" s="140">
        <f t="shared" si="3"/>
        <v>2451183.7200000002</v>
      </c>
    </row>
    <row r="22" spans="1:6" ht="45" x14ac:dyDescent="0.25">
      <c r="A22" s="135">
        <v>4.4000000000000004</v>
      </c>
      <c r="B22" s="138" t="s">
        <v>34</v>
      </c>
      <c r="C22" s="135" t="s">
        <v>140</v>
      </c>
      <c r="D22" s="139">
        <v>65.539999999999992</v>
      </c>
      <c r="E22" s="143">
        <v>62360</v>
      </c>
      <c r="F22" s="140">
        <f t="shared" si="3"/>
        <v>4087074.4</v>
      </c>
    </row>
    <row r="23" spans="1:6" ht="30" x14ac:dyDescent="0.25">
      <c r="A23" s="135">
        <v>4.5</v>
      </c>
      <c r="B23" s="138" t="s">
        <v>174</v>
      </c>
      <c r="C23" s="135" t="s">
        <v>175</v>
      </c>
      <c r="D23" s="139">
        <v>1</v>
      </c>
      <c r="E23" s="140">
        <v>404324</v>
      </c>
      <c r="F23" s="140">
        <f t="shared" si="3"/>
        <v>404324</v>
      </c>
    </row>
    <row r="24" spans="1:6" x14ac:dyDescent="0.25">
      <c r="A24" s="135">
        <v>4.5999999999999996</v>
      </c>
      <c r="B24" s="138" t="s">
        <v>176</v>
      </c>
      <c r="C24" s="135" t="s">
        <v>177</v>
      </c>
      <c r="D24" s="139">
        <v>5.4</v>
      </c>
      <c r="E24" s="140">
        <v>29226</v>
      </c>
      <c r="F24" s="140">
        <f t="shared" si="3"/>
        <v>157820.4</v>
      </c>
    </row>
    <row r="25" spans="1:6" ht="30" x14ac:dyDescent="0.25">
      <c r="A25" s="135">
        <v>4.7</v>
      </c>
      <c r="B25" s="138" t="s">
        <v>178</v>
      </c>
      <c r="C25" s="135" t="s">
        <v>22</v>
      </c>
      <c r="D25" s="139">
        <v>1.9800000000000002</v>
      </c>
      <c r="E25" s="140">
        <v>236340</v>
      </c>
      <c r="F25" s="140">
        <f t="shared" si="3"/>
        <v>467953.2</v>
      </c>
    </row>
    <row r="26" spans="1:6" x14ac:dyDescent="0.25">
      <c r="A26" s="133">
        <v>5</v>
      </c>
      <c r="B26" s="134" t="s">
        <v>151</v>
      </c>
      <c r="C26" s="135"/>
      <c r="D26" s="139"/>
      <c r="E26" s="140"/>
      <c r="F26" s="140"/>
    </row>
    <row r="27" spans="1:6" ht="75" x14ac:dyDescent="0.25">
      <c r="A27" s="135">
        <v>5.0999999999999996</v>
      </c>
      <c r="B27" s="138" t="s">
        <v>152</v>
      </c>
      <c r="C27" s="135" t="s">
        <v>8</v>
      </c>
      <c r="D27" s="139">
        <v>5</v>
      </c>
      <c r="E27" s="140">
        <v>374993</v>
      </c>
      <c r="F27" s="140">
        <f t="shared" ref="F27:F38" si="4">ROUND(E27*D27,2)</f>
        <v>1874965</v>
      </c>
    </row>
    <row r="28" spans="1:6" ht="30" x14ac:dyDescent="0.25">
      <c r="A28" s="135">
        <v>5.2</v>
      </c>
      <c r="B28" s="138" t="s">
        <v>179</v>
      </c>
      <c r="C28" s="135" t="s">
        <v>8</v>
      </c>
      <c r="D28" s="139">
        <v>5</v>
      </c>
      <c r="E28" s="140">
        <v>292617</v>
      </c>
      <c r="F28" s="140">
        <f t="shared" si="4"/>
        <v>1463085</v>
      </c>
    </row>
    <row r="29" spans="1:6" ht="30" x14ac:dyDescent="0.25">
      <c r="A29" s="135">
        <v>5.3</v>
      </c>
      <c r="B29" s="138" t="s">
        <v>180</v>
      </c>
      <c r="C29" s="135" t="s">
        <v>8</v>
      </c>
      <c r="D29" s="139">
        <v>14</v>
      </c>
      <c r="E29" s="140">
        <v>27311</v>
      </c>
      <c r="F29" s="140">
        <f t="shared" si="4"/>
        <v>382354</v>
      </c>
    </row>
    <row r="30" spans="1:6" ht="21" customHeight="1" x14ac:dyDescent="0.25">
      <c r="A30" s="135">
        <v>5.4</v>
      </c>
      <c r="B30" s="138" t="s">
        <v>181</v>
      </c>
      <c r="C30" s="135" t="s">
        <v>182</v>
      </c>
      <c r="D30" s="139">
        <v>6</v>
      </c>
      <c r="E30" s="143">
        <v>78851</v>
      </c>
      <c r="F30" s="140">
        <f t="shared" si="4"/>
        <v>473106</v>
      </c>
    </row>
    <row r="31" spans="1:6" x14ac:dyDescent="0.25">
      <c r="A31" s="147">
        <v>6</v>
      </c>
      <c r="B31" s="96" t="s">
        <v>183</v>
      </c>
      <c r="C31" s="148"/>
      <c r="D31" s="149"/>
      <c r="E31" s="150"/>
      <c r="F31" s="150"/>
    </row>
    <row r="32" spans="1:6" ht="144" customHeight="1" x14ac:dyDescent="0.25">
      <c r="A32" s="135">
        <v>6.1</v>
      </c>
      <c r="B32" s="138" t="s">
        <v>184</v>
      </c>
      <c r="C32" s="135" t="s">
        <v>8</v>
      </c>
      <c r="D32" s="139">
        <v>1</v>
      </c>
      <c r="E32" s="140">
        <v>3175733</v>
      </c>
      <c r="F32" s="140">
        <f t="shared" si="4"/>
        <v>3175733</v>
      </c>
    </row>
    <row r="33" spans="1:7" ht="105" x14ac:dyDescent="0.25">
      <c r="A33" s="135">
        <v>6.2</v>
      </c>
      <c r="B33" s="138" t="s">
        <v>185</v>
      </c>
      <c r="C33" s="135" t="s">
        <v>8</v>
      </c>
      <c r="D33" s="142">
        <v>1</v>
      </c>
      <c r="E33" s="140">
        <v>4575733</v>
      </c>
      <c r="F33" s="140">
        <f t="shared" si="4"/>
        <v>4575733</v>
      </c>
    </row>
    <row r="34" spans="1:7" ht="105" x14ac:dyDescent="0.25">
      <c r="A34" s="135">
        <v>6.3</v>
      </c>
      <c r="B34" s="138" t="s">
        <v>186</v>
      </c>
      <c r="C34" s="135" t="s">
        <v>8</v>
      </c>
      <c r="D34" s="142">
        <v>1</v>
      </c>
      <c r="E34" s="140">
        <v>4475733</v>
      </c>
      <c r="F34" s="140">
        <f t="shared" si="4"/>
        <v>4475733</v>
      </c>
    </row>
    <row r="35" spans="1:7" ht="75" x14ac:dyDescent="0.25">
      <c r="A35" s="135">
        <v>6.4</v>
      </c>
      <c r="B35" s="138" t="s">
        <v>187</v>
      </c>
      <c r="C35" s="135" t="s">
        <v>8</v>
      </c>
      <c r="D35" s="142">
        <v>1</v>
      </c>
      <c r="E35" s="140">
        <v>3175733</v>
      </c>
      <c r="F35" s="140">
        <f t="shared" si="4"/>
        <v>3175733</v>
      </c>
    </row>
    <row r="36" spans="1:7" ht="108" customHeight="1" x14ac:dyDescent="0.25">
      <c r="A36" s="135">
        <v>6.5</v>
      </c>
      <c r="B36" s="138" t="s">
        <v>188</v>
      </c>
      <c r="C36" s="135" t="s">
        <v>8</v>
      </c>
      <c r="D36" s="142">
        <v>1</v>
      </c>
      <c r="E36" s="140">
        <v>3175733</v>
      </c>
      <c r="F36" s="140">
        <f t="shared" si="4"/>
        <v>3175733</v>
      </c>
    </row>
    <row r="37" spans="1:7" x14ac:dyDescent="0.25">
      <c r="A37" s="147">
        <v>7</v>
      </c>
      <c r="B37" s="96" t="s">
        <v>189</v>
      </c>
      <c r="C37" s="148"/>
      <c r="D37" s="149"/>
      <c r="E37" s="150"/>
      <c r="F37" s="150"/>
    </row>
    <row r="38" spans="1:7" x14ac:dyDescent="0.25">
      <c r="A38" s="135">
        <v>7.1</v>
      </c>
      <c r="B38" s="138" t="s">
        <v>155</v>
      </c>
      <c r="C38" s="135" t="s">
        <v>175</v>
      </c>
      <c r="D38" s="142">
        <v>1</v>
      </c>
      <c r="E38" s="140">
        <v>150242</v>
      </c>
      <c r="F38" s="140">
        <f t="shared" si="4"/>
        <v>150242</v>
      </c>
    </row>
    <row r="39" spans="1:7" x14ac:dyDescent="0.25">
      <c r="A39" s="127"/>
      <c r="B39" s="151"/>
      <c r="C39" s="127"/>
      <c r="D39" s="152"/>
      <c r="E39" s="153"/>
      <c r="F39" s="154"/>
    </row>
    <row r="40" spans="1:7" x14ac:dyDescent="0.25">
      <c r="A40" s="155"/>
      <c r="B40" s="156"/>
      <c r="C40" s="155"/>
      <c r="E40" s="158"/>
      <c r="F40" s="159"/>
    </row>
    <row r="41" spans="1:7" x14ac:dyDescent="0.25">
      <c r="A41" s="160"/>
      <c r="B41" s="268" t="s">
        <v>43</v>
      </c>
      <c r="C41" s="268"/>
      <c r="D41" s="268"/>
      <c r="E41" s="268"/>
      <c r="F41" s="161">
        <f>SUM(F3:F38)</f>
        <v>159079793.88</v>
      </c>
    </row>
    <row r="42" spans="1:7" x14ac:dyDescent="0.25">
      <c r="A42" s="160"/>
      <c r="B42" s="123"/>
      <c r="C42" s="123"/>
      <c r="D42" s="123"/>
      <c r="E42" s="123"/>
      <c r="F42" s="162"/>
    </row>
    <row r="43" spans="1:7" x14ac:dyDescent="0.25">
      <c r="A43" s="160"/>
      <c r="B43" s="269"/>
      <c r="C43" s="269"/>
      <c r="D43" s="269"/>
      <c r="E43" s="269"/>
      <c r="F43" s="269"/>
    </row>
    <row r="44" spans="1:7" x14ac:dyDescent="0.25">
      <c r="A44" s="160"/>
      <c r="B44" s="270" t="s">
        <v>157</v>
      </c>
      <c r="C44" s="270"/>
      <c r="D44" s="270"/>
      <c r="E44" s="163">
        <v>0.25</v>
      </c>
      <c r="F44" s="164">
        <f>ROUND(F41*E44,2)</f>
        <v>39769948.469999999</v>
      </c>
    </row>
    <row r="45" spans="1:7" x14ac:dyDescent="0.25">
      <c r="A45" s="160"/>
      <c r="B45" s="271" t="s">
        <v>158</v>
      </c>
      <c r="C45" s="271"/>
      <c r="D45" s="271"/>
      <c r="E45" s="165">
        <v>0.02</v>
      </c>
      <c r="F45" s="166">
        <f>ROUND(F41*E45,2)</f>
        <v>3181595.88</v>
      </c>
    </row>
    <row r="46" spans="1:7" x14ac:dyDescent="0.25">
      <c r="A46" s="160"/>
      <c r="B46" s="270" t="s">
        <v>159</v>
      </c>
      <c r="C46" s="270"/>
      <c r="D46" s="270"/>
      <c r="E46" s="163">
        <v>0.05</v>
      </c>
      <c r="F46" s="164">
        <f>ROUND(F41*E46,2)</f>
        <v>7953989.6900000004</v>
      </c>
    </row>
    <row r="47" spans="1:7" x14ac:dyDescent="0.25">
      <c r="A47" s="160"/>
      <c r="B47" s="265" t="s">
        <v>190</v>
      </c>
      <c r="C47" s="266"/>
      <c r="D47" s="267"/>
      <c r="E47" s="167">
        <v>0.32</v>
      </c>
      <c r="F47" s="168">
        <f>SUM(F44:F46)</f>
        <v>50905534.039999999</v>
      </c>
    </row>
    <row r="48" spans="1:7" x14ac:dyDescent="0.25">
      <c r="A48" s="160"/>
      <c r="B48" s="272" t="s">
        <v>49</v>
      </c>
      <c r="C48" s="273"/>
      <c r="D48" s="273"/>
      <c r="E48" s="274"/>
      <c r="F48" s="168">
        <f>F47+F41</f>
        <v>209985327.91999999</v>
      </c>
      <c r="G48" s="137">
        <v>209985397.43854931</v>
      </c>
    </row>
    <row r="49" spans="2:7" x14ac:dyDescent="0.25">
      <c r="F49" s="171"/>
      <c r="G49" s="172">
        <f>+G48-F48</f>
        <v>69.51854932308197</v>
      </c>
    </row>
    <row r="53" spans="2:7" x14ac:dyDescent="0.25">
      <c r="F53" s="171"/>
    </row>
    <row r="54" spans="2:7" x14ac:dyDescent="0.25">
      <c r="F54" s="158"/>
      <c r="G54" s="173"/>
    </row>
    <row r="55" spans="2:7" x14ac:dyDescent="0.25">
      <c r="C55" s="137"/>
      <c r="D55" s="174"/>
      <c r="E55" s="175"/>
      <c r="F55" s="158"/>
    </row>
    <row r="56" spans="2:7" ht="15" customHeight="1" x14ac:dyDescent="0.25">
      <c r="B56" s="176" t="s">
        <v>50</v>
      </c>
      <c r="C56" s="38"/>
      <c r="D56" s="275" t="s">
        <v>51</v>
      </c>
      <c r="E56" s="275"/>
      <c r="F56" s="275"/>
    </row>
    <row r="57" spans="2:7" ht="15" customHeight="1" x14ac:dyDescent="0.25">
      <c r="B57" s="177" t="s">
        <v>52</v>
      </c>
      <c r="D57" s="276" t="s">
        <v>53</v>
      </c>
      <c r="E57" s="276"/>
      <c r="F57" s="276"/>
    </row>
    <row r="58" spans="2:7" ht="15" customHeight="1" x14ac:dyDescent="0.25">
      <c r="B58" s="177"/>
      <c r="D58" s="155"/>
    </row>
    <row r="60" spans="2:7" ht="22.5" customHeight="1" x14ac:dyDescent="0.25">
      <c r="B60" s="277" t="s">
        <v>191</v>
      </c>
      <c r="C60" s="277"/>
      <c r="D60" s="277"/>
    </row>
    <row r="61" spans="2:7" x14ac:dyDescent="0.25">
      <c r="B61" s="278"/>
      <c r="C61" s="278"/>
      <c r="D61" s="278"/>
    </row>
  </sheetData>
  <mergeCells count="11">
    <mergeCell ref="B48:E48"/>
    <mergeCell ref="D56:F56"/>
    <mergeCell ref="D57:F57"/>
    <mergeCell ref="B60:D60"/>
    <mergeCell ref="B61:D61"/>
    <mergeCell ref="B47:D47"/>
    <mergeCell ref="B41:E41"/>
    <mergeCell ref="B43:F43"/>
    <mergeCell ref="B44:D44"/>
    <mergeCell ref="B45:D45"/>
    <mergeCell ref="B46:D46"/>
  </mergeCells>
  <printOptions horizontalCentered="1"/>
  <pageMargins left="0.39370078740157483" right="0.39370078740157483" top="1.6535433070866143" bottom="0.78740157480314965" header="0.31496062992125984" footer="0.31496062992125984"/>
  <pageSetup orientation="portrait" r:id="rId1"/>
  <headerFooter>
    <oddHeader xml:space="preserve">&amp;L&amp;G&amp;C&amp;"-,Negrita"&amp;12
ALCALDIA DE POPAYAN
PRESUPUESTO AJUSTADO ADECUACIONES INTERNAS EDIFICIO EL CAM&amp;R&amp;"-,Negrita"&amp;12
&amp;D </oddHeader>
    <oddFooter>&amp;R&amp;"-,Negrita"&amp;P</oddFooter>
  </headerFooter>
  <rowBreaks count="3" manualBreakCount="3">
    <brk id="17" max="5" man="1"/>
    <brk id="30" max="5" man="1"/>
    <brk id="35" max="5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showGridLines="0" view="pageBreakPreview" topLeftCell="B46" zoomScaleNormal="100" zoomScaleSheetLayoutView="100" workbookViewId="0">
      <selection activeCell="E17" sqref="E17"/>
    </sheetView>
  </sheetViews>
  <sheetFormatPr baseColWidth="10" defaultRowHeight="15" x14ac:dyDescent="0.25"/>
  <cols>
    <col min="1" max="1" width="9.28515625" customWidth="1"/>
    <col min="2" max="2" width="38.85546875" style="255" customWidth="1"/>
    <col min="3" max="3" width="7.28515625" bestFit="1" customWidth="1"/>
    <col min="4" max="4" width="10.140625" bestFit="1" customWidth="1"/>
    <col min="5" max="5" width="11.85546875" bestFit="1" customWidth="1"/>
    <col min="6" max="6" width="16" bestFit="1" customWidth="1"/>
  </cols>
  <sheetData>
    <row r="1" spans="1:6" x14ac:dyDescent="0.25">
      <c r="A1" s="280"/>
      <c r="B1" s="281" t="s">
        <v>203</v>
      </c>
      <c r="C1" s="281"/>
      <c r="D1" s="281"/>
      <c r="E1" s="281"/>
      <c r="F1" s="192" t="s">
        <v>204</v>
      </c>
    </row>
    <row r="2" spans="1:6" x14ac:dyDescent="0.25">
      <c r="A2" s="280"/>
      <c r="B2" s="282" t="s">
        <v>205</v>
      </c>
      <c r="C2" s="283"/>
      <c r="D2" s="283"/>
      <c r="E2" s="284"/>
      <c r="F2" s="192" t="s">
        <v>206</v>
      </c>
    </row>
    <row r="3" spans="1:6" x14ac:dyDescent="0.25">
      <c r="A3" s="280"/>
      <c r="B3" s="285"/>
      <c r="C3" s="286"/>
      <c r="D3" s="286"/>
      <c r="E3" s="287"/>
      <c r="F3" s="192" t="s">
        <v>207</v>
      </c>
    </row>
    <row r="4" spans="1:6" x14ac:dyDescent="0.25">
      <c r="A4" s="193"/>
      <c r="B4" s="194"/>
      <c r="C4" s="193"/>
      <c r="D4" s="193"/>
      <c r="E4" s="193"/>
      <c r="F4" s="193"/>
    </row>
    <row r="5" spans="1:6" x14ac:dyDescent="0.25">
      <c r="A5" s="288" t="s">
        <v>208</v>
      </c>
      <c r="B5" s="288"/>
      <c r="C5" s="288"/>
      <c r="D5" s="288"/>
      <c r="E5" s="288"/>
      <c r="F5" s="288"/>
    </row>
    <row r="6" spans="1:6" ht="15.75" customHeight="1" x14ac:dyDescent="0.25">
      <c r="A6" s="289" t="s">
        <v>209</v>
      </c>
      <c r="B6" s="289"/>
      <c r="C6" s="289"/>
      <c r="D6" s="289"/>
      <c r="E6" s="289"/>
      <c r="F6" s="289"/>
    </row>
    <row r="7" spans="1:6" x14ac:dyDescent="0.25">
      <c r="A7" s="289"/>
      <c r="B7" s="289"/>
      <c r="C7" s="289"/>
      <c r="D7" s="289"/>
      <c r="E7" s="289"/>
      <c r="F7" s="289"/>
    </row>
    <row r="8" spans="1:6" x14ac:dyDescent="0.25">
      <c r="A8" s="193"/>
      <c r="B8" s="194"/>
      <c r="C8" s="193"/>
      <c r="D8" s="193"/>
      <c r="E8" s="193"/>
      <c r="F8" s="193"/>
    </row>
    <row r="9" spans="1:6" ht="25.5" x14ac:dyDescent="0.25">
      <c r="A9" s="195" t="s">
        <v>133</v>
      </c>
      <c r="B9" s="196" t="s">
        <v>210</v>
      </c>
      <c r="C9" s="195" t="s">
        <v>182</v>
      </c>
      <c r="D9" s="195" t="s">
        <v>211</v>
      </c>
      <c r="E9" s="196" t="s">
        <v>212</v>
      </c>
      <c r="F9" s="196" t="s">
        <v>213</v>
      </c>
    </row>
    <row r="10" spans="1:6" x14ac:dyDescent="0.25">
      <c r="A10" s="197" t="s">
        <v>214</v>
      </c>
      <c r="B10" s="198" t="s">
        <v>135</v>
      </c>
      <c r="C10" s="199"/>
      <c r="D10" s="200"/>
      <c r="E10" s="199"/>
      <c r="F10" s="201"/>
    </row>
    <row r="11" spans="1:6" x14ac:dyDescent="0.25">
      <c r="A11" s="202">
        <v>1.1000000000000001</v>
      </c>
      <c r="B11" s="203" t="s">
        <v>215</v>
      </c>
      <c r="C11" s="202" t="s">
        <v>216</v>
      </c>
      <c r="D11" s="204">
        <v>1</v>
      </c>
      <c r="E11" s="205">
        <v>86485</v>
      </c>
      <c r="F11" s="206">
        <f>+ROUND(D11*E11,2)</f>
        <v>86485</v>
      </c>
    </row>
    <row r="12" spans="1:6" x14ac:dyDescent="0.25">
      <c r="A12" s="202">
        <v>1.2</v>
      </c>
      <c r="B12" s="203" t="s">
        <v>217</v>
      </c>
      <c r="C12" s="202" t="s">
        <v>22</v>
      </c>
      <c r="D12" s="204">
        <v>19</v>
      </c>
      <c r="E12" s="205">
        <v>6432</v>
      </c>
      <c r="F12" s="206">
        <f t="shared" ref="F12:F19" si="0">+ROUND(D12*E12,2)</f>
        <v>122208</v>
      </c>
    </row>
    <row r="13" spans="1:6" x14ac:dyDescent="0.25">
      <c r="A13" s="202">
        <v>1.3</v>
      </c>
      <c r="B13" s="203" t="s">
        <v>218</v>
      </c>
      <c r="C13" s="202" t="s">
        <v>177</v>
      </c>
      <c r="D13" s="204">
        <v>4.5</v>
      </c>
      <c r="E13" s="205">
        <v>4489</v>
      </c>
      <c r="F13" s="206">
        <f t="shared" si="0"/>
        <v>20200.5</v>
      </c>
    </row>
    <row r="14" spans="1:6" x14ac:dyDescent="0.25">
      <c r="A14" s="202">
        <v>1.4</v>
      </c>
      <c r="B14" s="203" t="s">
        <v>219</v>
      </c>
      <c r="C14" s="202" t="s">
        <v>177</v>
      </c>
      <c r="D14" s="204">
        <v>4</v>
      </c>
      <c r="E14" s="205">
        <v>5549</v>
      </c>
      <c r="F14" s="206">
        <f t="shared" si="0"/>
        <v>22196</v>
      </c>
    </row>
    <row r="15" spans="1:6" x14ac:dyDescent="0.25">
      <c r="A15" s="202">
        <v>1.5</v>
      </c>
      <c r="B15" s="203" t="s">
        <v>220</v>
      </c>
      <c r="C15" s="202" t="s">
        <v>22</v>
      </c>
      <c r="D15" s="204">
        <v>19</v>
      </c>
      <c r="E15" s="205">
        <v>24951</v>
      </c>
      <c r="F15" s="206">
        <f t="shared" si="0"/>
        <v>474069</v>
      </c>
    </row>
    <row r="16" spans="1:6" x14ac:dyDescent="0.25">
      <c r="A16" s="202">
        <v>1.6</v>
      </c>
      <c r="B16" s="207" t="s">
        <v>221</v>
      </c>
      <c r="C16" s="202" t="s">
        <v>22</v>
      </c>
      <c r="D16" s="204">
        <v>45</v>
      </c>
      <c r="E16" s="205">
        <v>8473</v>
      </c>
      <c r="F16" s="206">
        <f t="shared" si="0"/>
        <v>381285</v>
      </c>
    </row>
    <row r="17" spans="1:6" x14ac:dyDescent="0.25">
      <c r="A17" s="202">
        <v>1.7</v>
      </c>
      <c r="B17" s="207" t="s">
        <v>222</v>
      </c>
      <c r="C17" s="202" t="s">
        <v>22</v>
      </c>
      <c r="D17" s="204">
        <v>5</v>
      </c>
      <c r="E17" s="205">
        <v>2786</v>
      </c>
      <c r="F17" s="206">
        <f t="shared" si="0"/>
        <v>13930</v>
      </c>
    </row>
    <row r="18" spans="1:6" ht="25.5" x14ac:dyDescent="0.25">
      <c r="A18" s="202">
        <v>1.8</v>
      </c>
      <c r="B18" s="207" t="s">
        <v>223</v>
      </c>
      <c r="C18" s="208" t="s">
        <v>216</v>
      </c>
      <c r="D18" s="204">
        <v>1</v>
      </c>
      <c r="E18" s="205">
        <v>403864</v>
      </c>
      <c r="F18" s="206">
        <f t="shared" si="0"/>
        <v>403864</v>
      </c>
    </row>
    <row r="19" spans="1:6" x14ac:dyDescent="0.25">
      <c r="A19" s="202">
        <v>1.9</v>
      </c>
      <c r="B19" s="207" t="s">
        <v>224</v>
      </c>
      <c r="C19" s="208" t="s">
        <v>225</v>
      </c>
      <c r="D19" s="204">
        <v>15</v>
      </c>
      <c r="E19" s="205">
        <v>23870</v>
      </c>
      <c r="F19" s="206">
        <f t="shared" si="0"/>
        <v>358050</v>
      </c>
    </row>
    <row r="20" spans="1:6" x14ac:dyDescent="0.25">
      <c r="A20" s="200">
        <v>2</v>
      </c>
      <c r="B20" s="198" t="s">
        <v>226</v>
      </c>
      <c r="C20" s="200"/>
      <c r="D20" s="209"/>
      <c r="E20" s="201"/>
      <c r="F20" s="210"/>
    </row>
    <row r="21" spans="1:6" ht="38.25" x14ac:dyDescent="0.25">
      <c r="A21" s="211">
        <v>2.1</v>
      </c>
      <c r="B21" s="207" t="s">
        <v>227</v>
      </c>
      <c r="C21" s="208" t="s">
        <v>22</v>
      </c>
      <c r="D21" s="204">
        <v>19</v>
      </c>
      <c r="E21" s="205">
        <v>60775</v>
      </c>
      <c r="F21" s="206">
        <f t="shared" ref="F21:F26" si="1">+ROUND(D21*E21,2)</f>
        <v>1154725</v>
      </c>
    </row>
    <row r="22" spans="1:6" ht="25.5" x14ac:dyDescent="0.25">
      <c r="A22" s="208">
        <v>2.2000000000000002</v>
      </c>
      <c r="B22" s="207" t="s">
        <v>228</v>
      </c>
      <c r="C22" s="208" t="s">
        <v>22</v>
      </c>
      <c r="D22" s="204">
        <v>19</v>
      </c>
      <c r="E22" s="205">
        <v>33180</v>
      </c>
      <c r="F22" s="206">
        <f t="shared" si="1"/>
        <v>630420</v>
      </c>
    </row>
    <row r="23" spans="1:6" x14ac:dyDescent="0.25">
      <c r="A23" s="208">
        <v>2.2999999999999998</v>
      </c>
      <c r="B23" s="207" t="s">
        <v>229</v>
      </c>
      <c r="C23" s="208" t="s">
        <v>22</v>
      </c>
      <c r="D23" s="204">
        <v>4.51</v>
      </c>
      <c r="E23" s="205">
        <v>13300</v>
      </c>
      <c r="F23" s="206">
        <f t="shared" si="1"/>
        <v>59983</v>
      </c>
    </row>
    <row r="24" spans="1:6" x14ac:dyDescent="0.25">
      <c r="A24" s="208">
        <v>2.4</v>
      </c>
      <c r="B24" s="207" t="s">
        <v>230</v>
      </c>
      <c r="C24" s="208" t="s">
        <v>231</v>
      </c>
      <c r="D24" s="204">
        <v>1</v>
      </c>
      <c r="E24" s="205">
        <v>87995</v>
      </c>
      <c r="F24" s="206">
        <f t="shared" si="1"/>
        <v>87995</v>
      </c>
    </row>
    <row r="25" spans="1:6" ht="25.5" x14ac:dyDescent="0.25">
      <c r="A25" s="212">
        <v>2.5</v>
      </c>
      <c r="B25" s="207" t="s">
        <v>232</v>
      </c>
      <c r="C25" s="208" t="s">
        <v>177</v>
      </c>
      <c r="D25" s="204">
        <v>30</v>
      </c>
      <c r="E25" s="205">
        <v>17829</v>
      </c>
      <c r="F25" s="206">
        <f t="shared" si="1"/>
        <v>534870</v>
      </c>
    </row>
    <row r="26" spans="1:6" ht="25.5" x14ac:dyDescent="0.25">
      <c r="A26" s="212">
        <v>2.6</v>
      </c>
      <c r="B26" s="207" t="s">
        <v>233</v>
      </c>
      <c r="C26" s="208" t="s">
        <v>177</v>
      </c>
      <c r="D26" s="204">
        <v>4.5</v>
      </c>
      <c r="E26" s="205">
        <v>66138</v>
      </c>
      <c r="F26" s="206">
        <f t="shared" si="1"/>
        <v>297621</v>
      </c>
    </row>
    <row r="27" spans="1:6" x14ac:dyDescent="0.25">
      <c r="A27" s="213">
        <v>3</v>
      </c>
      <c r="B27" s="214" t="s">
        <v>234</v>
      </c>
      <c r="C27" s="200"/>
      <c r="D27" s="209"/>
      <c r="E27" s="201"/>
      <c r="F27" s="210"/>
    </row>
    <row r="28" spans="1:6" x14ac:dyDescent="0.25">
      <c r="A28" s="202">
        <v>3.1</v>
      </c>
      <c r="B28" s="203" t="s">
        <v>235</v>
      </c>
      <c r="C28" s="202" t="s">
        <v>177</v>
      </c>
      <c r="D28" s="215">
        <v>5</v>
      </c>
      <c r="E28" s="205">
        <v>60775</v>
      </c>
      <c r="F28" s="206">
        <f t="shared" ref="F28:F30" si="2">+ROUND(D28*E28,2)</f>
        <v>303875</v>
      </c>
    </row>
    <row r="29" spans="1:6" x14ac:dyDescent="0.25">
      <c r="A29" s="208">
        <v>3.2</v>
      </c>
      <c r="B29" s="207" t="s">
        <v>236</v>
      </c>
      <c r="C29" s="208" t="s">
        <v>22</v>
      </c>
      <c r="D29" s="204">
        <v>45</v>
      </c>
      <c r="E29" s="205">
        <v>21035</v>
      </c>
      <c r="F29" s="206">
        <f t="shared" si="2"/>
        <v>946575</v>
      </c>
    </row>
    <row r="30" spans="1:6" x14ac:dyDescent="0.25">
      <c r="A30" s="208">
        <v>3.3</v>
      </c>
      <c r="B30" s="207" t="s">
        <v>237</v>
      </c>
      <c r="C30" s="208" t="s">
        <v>22</v>
      </c>
      <c r="D30" s="204">
        <v>45</v>
      </c>
      <c r="E30" s="205">
        <v>33496</v>
      </c>
      <c r="F30" s="206">
        <f t="shared" si="2"/>
        <v>1507320</v>
      </c>
    </row>
    <row r="31" spans="1:6" x14ac:dyDescent="0.25">
      <c r="A31" s="216">
        <v>4</v>
      </c>
      <c r="B31" s="198" t="s">
        <v>238</v>
      </c>
      <c r="C31" s="216"/>
      <c r="D31" s="217"/>
      <c r="E31" s="201"/>
      <c r="F31" s="210"/>
    </row>
    <row r="32" spans="1:6" x14ac:dyDescent="0.25">
      <c r="A32" s="208">
        <v>4.0999999999999996</v>
      </c>
      <c r="B32" s="207" t="s">
        <v>239</v>
      </c>
      <c r="C32" s="218" t="s">
        <v>22</v>
      </c>
      <c r="D32" s="219">
        <v>2.5</v>
      </c>
      <c r="E32" s="205">
        <v>373290</v>
      </c>
      <c r="F32" s="206">
        <f t="shared" ref="F32:F34" si="3">+ROUND(D32*E32,2)</f>
        <v>933225</v>
      </c>
    </row>
    <row r="33" spans="1:6" x14ac:dyDescent="0.25">
      <c r="A33" s="208">
        <v>4.2</v>
      </c>
      <c r="B33" s="207" t="s">
        <v>240</v>
      </c>
      <c r="C33" s="218" t="s">
        <v>22</v>
      </c>
      <c r="D33" s="219">
        <v>2.5</v>
      </c>
      <c r="E33" s="205">
        <v>194738</v>
      </c>
      <c r="F33" s="206">
        <f t="shared" si="3"/>
        <v>486845</v>
      </c>
    </row>
    <row r="34" spans="1:6" x14ac:dyDescent="0.25">
      <c r="A34" s="208">
        <v>4.3</v>
      </c>
      <c r="B34" s="220" t="s">
        <v>241</v>
      </c>
      <c r="C34" s="218" t="s">
        <v>231</v>
      </c>
      <c r="D34" s="219">
        <v>1</v>
      </c>
      <c r="E34" s="205">
        <v>180572</v>
      </c>
      <c r="F34" s="206">
        <f t="shared" si="3"/>
        <v>180572</v>
      </c>
    </row>
    <row r="35" spans="1:6" x14ac:dyDescent="0.25">
      <c r="A35" s="216">
        <v>5</v>
      </c>
      <c r="B35" s="198" t="s">
        <v>242</v>
      </c>
      <c r="C35" s="221"/>
      <c r="D35" s="217"/>
      <c r="E35" s="201"/>
      <c r="F35" s="210"/>
    </row>
    <row r="36" spans="1:6" ht="25.5" x14ac:dyDescent="0.25">
      <c r="A36" s="208">
        <v>5.0999999999999996</v>
      </c>
      <c r="B36" s="207" t="s">
        <v>243</v>
      </c>
      <c r="C36" s="218" t="s">
        <v>22</v>
      </c>
      <c r="D36" s="219">
        <v>5</v>
      </c>
      <c r="E36" s="205">
        <v>55042</v>
      </c>
      <c r="F36" s="206">
        <f t="shared" ref="F36:F37" si="4">+ROUND(D36*E36,2)</f>
        <v>275210</v>
      </c>
    </row>
    <row r="37" spans="1:6" x14ac:dyDescent="0.25">
      <c r="A37" s="208">
        <v>5.2</v>
      </c>
      <c r="B37" s="207" t="s">
        <v>244</v>
      </c>
      <c r="C37" s="202" t="s">
        <v>22</v>
      </c>
      <c r="D37" s="219">
        <v>19</v>
      </c>
      <c r="E37" s="205">
        <v>29989</v>
      </c>
      <c r="F37" s="206">
        <f t="shared" si="4"/>
        <v>569791</v>
      </c>
    </row>
    <row r="38" spans="1:6" x14ac:dyDescent="0.25">
      <c r="A38" s="216">
        <v>6</v>
      </c>
      <c r="B38" s="198" t="s">
        <v>245</v>
      </c>
      <c r="C38" s="221"/>
      <c r="D38" s="217"/>
      <c r="E38" s="201"/>
      <c r="F38" s="210"/>
    </row>
    <row r="39" spans="1:6" x14ac:dyDescent="0.25">
      <c r="A39" s="202">
        <v>6.1</v>
      </c>
      <c r="B39" s="203" t="s">
        <v>246</v>
      </c>
      <c r="C39" s="202" t="s">
        <v>22</v>
      </c>
      <c r="D39" s="204">
        <v>45</v>
      </c>
      <c r="E39" s="205">
        <v>7947</v>
      </c>
      <c r="F39" s="206">
        <f t="shared" ref="F39:F40" si="5">+ROUND(D39*E39,2)</f>
        <v>357615</v>
      </c>
    </row>
    <row r="40" spans="1:6" x14ac:dyDescent="0.25">
      <c r="A40" s="208">
        <v>6.2</v>
      </c>
      <c r="B40" s="207" t="s">
        <v>247</v>
      </c>
      <c r="C40" s="208" t="s">
        <v>22</v>
      </c>
      <c r="D40" s="204">
        <v>45</v>
      </c>
      <c r="E40" s="205">
        <v>7975</v>
      </c>
      <c r="F40" s="206">
        <f t="shared" si="5"/>
        <v>358875</v>
      </c>
    </row>
    <row r="41" spans="1:6" x14ac:dyDescent="0.25">
      <c r="A41" s="197">
        <v>7</v>
      </c>
      <c r="B41" s="198" t="s">
        <v>248</v>
      </c>
      <c r="C41" s="197"/>
      <c r="D41" s="222"/>
      <c r="E41" s="223"/>
      <c r="F41" s="224"/>
    </row>
    <row r="42" spans="1:6" x14ac:dyDescent="0.25">
      <c r="A42" s="202">
        <v>7.1</v>
      </c>
      <c r="B42" s="203" t="s">
        <v>249</v>
      </c>
      <c r="C42" s="202" t="s">
        <v>216</v>
      </c>
      <c r="D42" s="215">
        <v>1</v>
      </c>
      <c r="E42" s="205">
        <v>1040128</v>
      </c>
      <c r="F42" s="206">
        <f>+ROUND(D42*E42,2)</f>
        <v>1040128</v>
      </c>
    </row>
    <row r="43" spans="1:6" x14ac:dyDescent="0.25">
      <c r="A43" s="197">
        <v>8</v>
      </c>
      <c r="B43" s="198" t="s">
        <v>250</v>
      </c>
      <c r="C43" s="200"/>
      <c r="D43" s="209"/>
      <c r="E43" s="201"/>
      <c r="F43" s="210"/>
    </row>
    <row r="44" spans="1:6" x14ac:dyDescent="0.25">
      <c r="A44" s="208">
        <v>8.1</v>
      </c>
      <c r="B44" s="207" t="s">
        <v>42</v>
      </c>
      <c r="C44" s="208" t="s">
        <v>22</v>
      </c>
      <c r="D44" s="204">
        <v>19</v>
      </c>
      <c r="E44" s="205">
        <v>12983</v>
      </c>
      <c r="F44" s="206">
        <f t="shared" ref="F44:F46" si="6">+ROUND(D44*E44,2)</f>
        <v>246677</v>
      </c>
    </row>
    <row r="45" spans="1:6" x14ac:dyDescent="0.25">
      <c r="A45" s="225">
        <v>8.1999999999999993</v>
      </c>
      <c r="B45" s="226" t="s">
        <v>251</v>
      </c>
      <c r="C45" s="227" t="s">
        <v>216</v>
      </c>
      <c r="D45" s="228">
        <v>1</v>
      </c>
      <c r="E45" s="229">
        <v>86485</v>
      </c>
      <c r="F45" s="206">
        <f t="shared" si="6"/>
        <v>86485</v>
      </c>
    </row>
    <row r="46" spans="1:6" x14ac:dyDescent="0.25">
      <c r="A46" s="202">
        <v>8.3000000000000007</v>
      </c>
      <c r="B46" s="203" t="s">
        <v>252</v>
      </c>
      <c r="C46" s="202" t="s">
        <v>253</v>
      </c>
      <c r="D46" s="215">
        <v>1</v>
      </c>
      <c r="E46" s="205">
        <v>237591</v>
      </c>
      <c r="F46" s="206">
        <f t="shared" si="6"/>
        <v>237591</v>
      </c>
    </row>
    <row r="47" spans="1:6" x14ac:dyDescent="0.25">
      <c r="A47" s="197">
        <v>9</v>
      </c>
      <c r="B47" s="198" t="s">
        <v>123</v>
      </c>
      <c r="C47" s="200"/>
      <c r="D47" s="209"/>
      <c r="E47" s="201"/>
      <c r="F47" s="210"/>
    </row>
    <row r="48" spans="1:6" ht="25.5" x14ac:dyDescent="0.25">
      <c r="A48" s="202">
        <v>9.1</v>
      </c>
      <c r="B48" s="203" t="s">
        <v>254</v>
      </c>
      <c r="C48" s="202" t="s">
        <v>255</v>
      </c>
      <c r="D48" s="215">
        <v>1</v>
      </c>
      <c r="E48" s="205">
        <v>3708939</v>
      </c>
      <c r="F48" s="206">
        <f>+ROUND(D48*E48,2)</f>
        <v>3708939</v>
      </c>
    </row>
    <row r="49" spans="1:8" x14ac:dyDescent="0.25">
      <c r="A49" s="230"/>
      <c r="B49" s="231"/>
      <c r="C49" s="230"/>
      <c r="D49" s="232"/>
      <c r="E49" s="233"/>
      <c r="F49" s="234"/>
    </row>
    <row r="50" spans="1:8" x14ac:dyDescent="0.25">
      <c r="A50" s="279" t="s">
        <v>256</v>
      </c>
      <c r="B50" s="279"/>
      <c r="C50" s="279"/>
      <c r="D50" s="279"/>
      <c r="E50" s="279"/>
      <c r="F50" s="235">
        <f>SUM(F11:F49)</f>
        <v>15887624.5</v>
      </c>
    </row>
    <row r="51" spans="1:8" x14ac:dyDescent="0.25">
      <c r="A51" s="236"/>
      <c r="B51" s="237"/>
      <c r="C51" s="238"/>
      <c r="D51" s="238"/>
      <c r="E51" s="233"/>
      <c r="F51" s="233"/>
    </row>
    <row r="52" spans="1:8" x14ac:dyDescent="0.25">
      <c r="A52" s="239"/>
      <c r="B52" s="292" t="s">
        <v>157</v>
      </c>
      <c r="C52" s="293"/>
      <c r="D52" s="240">
        <v>0.25</v>
      </c>
      <c r="E52" s="241"/>
      <c r="F52" s="206">
        <f>ROUND(D52*$F$50,2)</f>
        <v>3971906.13</v>
      </c>
    </row>
    <row r="53" spans="1:8" x14ac:dyDescent="0.25">
      <c r="A53" s="239"/>
      <c r="B53" s="292" t="s">
        <v>257</v>
      </c>
      <c r="C53" s="293"/>
      <c r="D53" s="240">
        <v>0.02</v>
      </c>
      <c r="E53" s="241"/>
      <c r="F53" s="206">
        <f>ROUND(D53*$F$50,2)</f>
        <v>317752.49</v>
      </c>
    </row>
    <row r="54" spans="1:8" x14ac:dyDescent="0.25">
      <c r="A54" s="239"/>
      <c r="B54" s="292" t="s">
        <v>159</v>
      </c>
      <c r="C54" s="293"/>
      <c r="D54" s="240">
        <v>0.05</v>
      </c>
      <c r="E54" s="241"/>
      <c r="F54" s="206">
        <f>ROUND(D54*$F$50,2)</f>
        <v>794381.23</v>
      </c>
    </row>
    <row r="55" spans="1:8" ht="15" customHeight="1" x14ac:dyDescent="0.25">
      <c r="A55" s="242"/>
      <c r="B55" s="294" t="s">
        <v>258</v>
      </c>
      <c r="C55" s="295"/>
      <c r="D55" s="243" t="s">
        <v>202</v>
      </c>
      <c r="E55" s="244"/>
      <c r="F55" s="235">
        <f>SUM(F52:F54)</f>
        <v>5084039.8499999996</v>
      </c>
    </row>
    <row r="56" spans="1:8" x14ac:dyDescent="0.25">
      <c r="A56" s="239"/>
      <c r="B56" s="231"/>
      <c r="C56" s="245"/>
      <c r="D56" s="246"/>
      <c r="E56" s="247"/>
      <c r="F56" s="234"/>
    </row>
    <row r="57" spans="1:8" x14ac:dyDescent="0.25">
      <c r="A57" s="296" t="s">
        <v>259</v>
      </c>
      <c r="B57" s="296"/>
      <c r="C57" s="296"/>
      <c r="D57" s="296"/>
      <c r="E57" s="296"/>
      <c r="F57" s="235">
        <f>F50+F55</f>
        <v>20971664.350000001</v>
      </c>
      <c r="H57">
        <v>20971783.800000001</v>
      </c>
    </row>
    <row r="58" spans="1:8" x14ac:dyDescent="0.25">
      <c r="A58" s="248"/>
      <c r="B58" s="249"/>
      <c r="C58" s="250"/>
      <c r="D58" s="251"/>
      <c r="E58" s="252"/>
      <c r="F58" s="252"/>
      <c r="G58" s="253">
        <f>+H57-F57</f>
        <v>119.44999999925494</v>
      </c>
    </row>
    <row r="59" spans="1:8" x14ac:dyDescent="0.25">
      <c r="A59" s="248"/>
      <c r="B59" s="249"/>
      <c r="C59" s="250"/>
      <c r="D59" s="251"/>
      <c r="E59" s="252"/>
      <c r="F59" s="252"/>
    </row>
    <row r="60" spans="1:8" x14ac:dyDescent="0.25">
      <c r="A60" s="297"/>
      <c r="B60" s="297"/>
      <c r="C60" s="297"/>
      <c r="D60" s="297"/>
      <c r="E60" s="297"/>
      <c r="F60" s="297"/>
    </row>
    <row r="61" spans="1:8" x14ac:dyDescent="0.25">
      <c r="A61" s="248"/>
      <c r="B61" s="254"/>
      <c r="C61" s="250"/>
      <c r="D61" s="251"/>
      <c r="E61" s="252"/>
      <c r="F61" s="252"/>
    </row>
    <row r="62" spans="1:8" x14ac:dyDescent="0.25">
      <c r="A62" s="25"/>
      <c r="B62" s="37" t="s">
        <v>50</v>
      </c>
      <c r="C62" s="38"/>
      <c r="D62" s="275" t="s">
        <v>51</v>
      </c>
      <c r="E62" s="275"/>
      <c r="F62" s="275"/>
    </row>
    <row r="63" spans="1:8" x14ac:dyDescent="0.25">
      <c r="A63" s="25"/>
      <c r="B63" s="39" t="s">
        <v>52</v>
      </c>
      <c r="C63" s="39"/>
      <c r="D63" s="290" t="s">
        <v>53</v>
      </c>
      <c r="E63" s="290"/>
      <c r="F63" s="290"/>
    </row>
    <row r="64" spans="1:8" x14ac:dyDescent="0.25">
      <c r="A64" s="25"/>
      <c r="B64" s="39"/>
      <c r="C64" s="39"/>
      <c r="D64" s="40"/>
      <c r="E64" s="40"/>
      <c r="F64" s="40"/>
    </row>
    <row r="65" spans="1:6" ht="18.75" x14ac:dyDescent="0.25">
      <c r="A65" s="41"/>
      <c r="B65"/>
      <c r="D65" s="42"/>
      <c r="E65" s="42"/>
    </row>
    <row r="66" spans="1:6" ht="19.5" customHeight="1" x14ac:dyDescent="0.25">
      <c r="B66" s="291" t="s">
        <v>54</v>
      </c>
      <c r="C66" s="291"/>
      <c r="D66" s="291"/>
      <c r="E66" s="43"/>
      <c r="F66" s="43"/>
    </row>
  </sheetData>
  <mergeCells count="15">
    <mergeCell ref="D62:F62"/>
    <mergeCell ref="D63:F63"/>
    <mergeCell ref="B66:D66"/>
    <mergeCell ref="B52:C52"/>
    <mergeCell ref="B53:C53"/>
    <mergeCell ref="B54:C54"/>
    <mergeCell ref="B55:C55"/>
    <mergeCell ref="A57:E57"/>
    <mergeCell ref="A60:F60"/>
    <mergeCell ref="A50:E50"/>
    <mergeCell ref="A1:A3"/>
    <mergeCell ref="B1:E1"/>
    <mergeCell ref="B2:E3"/>
    <mergeCell ref="A5:F5"/>
    <mergeCell ref="A6:F7"/>
  </mergeCells>
  <pageMargins left="0.70866141732283472" right="0.70866141732283472" top="0.74803149606299213" bottom="0.74803149606299213" header="0.31496062992125984" footer="0.31496062992125984"/>
  <pageSetup scale="90" orientation="portrait" horizontalDpi="300" verticalDpi="300" r:id="rId1"/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showGridLines="0" view="pageBreakPreview" topLeftCell="B21" zoomScaleNormal="100" zoomScaleSheetLayoutView="100" workbookViewId="0">
      <selection activeCell="F38" sqref="F38"/>
    </sheetView>
  </sheetViews>
  <sheetFormatPr baseColWidth="10" defaultRowHeight="15" x14ac:dyDescent="0.25"/>
  <cols>
    <col min="1" max="1" width="5.42578125" customWidth="1"/>
    <col min="2" max="2" width="40.85546875" customWidth="1"/>
    <col min="3" max="3" width="8.28515625" bestFit="1" customWidth="1"/>
    <col min="4" max="4" width="10.42578125" style="42" bestFit="1" customWidth="1"/>
    <col min="5" max="5" width="12.42578125" style="42" bestFit="1" customWidth="1"/>
    <col min="6" max="6" width="17.140625" bestFit="1" customWidth="1"/>
    <col min="7" max="7" width="13" bestFit="1" customWidth="1"/>
    <col min="8" max="10" width="11.42578125" customWidth="1"/>
  </cols>
  <sheetData>
    <row r="1" spans="1:6" s="4" customForma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s="4" customFormat="1" x14ac:dyDescent="0.25">
      <c r="A2" s="5">
        <v>1</v>
      </c>
      <c r="B2" s="6" t="s">
        <v>6</v>
      </c>
      <c r="C2" s="7"/>
      <c r="D2" s="8"/>
      <c r="E2" s="9"/>
      <c r="F2" s="10"/>
    </row>
    <row r="3" spans="1:6" s="4" customFormat="1" x14ac:dyDescent="0.25">
      <c r="A3" s="11">
        <v>1.1000000000000001</v>
      </c>
      <c r="B3" s="12" t="s">
        <v>7</v>
      </c>
      <c r="C3" s="13" t="s">
        <v>8</v>
      </c>
      <c r="D3" s="14">
        <v>1</v>
      </c>
      <c r="E3" s="15">
        <v>14673</v>
      </c>
      <c r="F3" s="16">
        <f>ROUND(E3*D3,2)</f>
        <v>14673</v>
      </c>
    </row>
    <row r="4" spans="1:6" s="4" customFormat="1" ht="30" x14ac:dyDescent="0.25">
      <c r="A4" s="11">
        <v>1.2</v>
      </c>
      <c r="B4" s="12" t="s">
        <v>9</v>
      </c>
      <c r="C4" s="13" t="s">
        <v>10</v>
      </c>
      <c r="D4" s="14">
        <v>87.1</v>
      </c>
      <c r="E4" s="15">
        <v>4629</v>
      </c>
      <c r="F4" s="16">
        <f>ROUND(E4*D4,2)</f>
        <v>403185.9</v>
      </c>
    </row>
    <row r="5" spans="1:6" s="4" customFormat="1" x14ac:dyDescent="0.25">
      <c r="A5" s="5">
        <v>2</v>
      </c>
      <c r="B5" s="6" t="s">
        <v>11</v>
      </c>
      <c r="C5" s="7"/>
      <c r="D5" s="8"/>
      <c r="E5" s="17"/>
      <c r="F5" s="18"/>
    </row>
    <row r="6" spans="1:6" s="4" customFormat="1" ht="30" x14ac:dyDescent="0.25">
      <c r="A6" s="11">
        <v>2.1</v>
      </c>
      <c r="B6" s="12" t="s">
        <v>12</v>
      </c>
      <c r="C6" s="13" t="s">
        <v>13</v>
      </c>
      <c r="D6" s="14">
        <v>2.29</v>
      </c>
      <c r="E6" s="15">
        <v>636313</v>
      </c>
      <c r="F6" s="16">
        <f t="shared" ref="F6:F8" si="0">ROUND(E6*D6,2)</f>
        <v>1457156.77</v>
      </c>
    </row>
    <row r="7" spans="1:6" s="4" customFormat="1" ht="30" x14ac:dyDescent="0.25">
      <c r="A7" s="11">
        <v>2.2000000000000002</v>
      </c>
      <c r="B7" s="12" t="s">
        <v>14</v>
      </c>
      <c r="C7" s="13" t="s">
        <v>15</v>
      </c>
      <c r="D7" s="14">
        <v>150</v>
      </c>
      <c r="E7" s="15">
        <v>4489</v>
      </c>
      <c r="F7" s="16">
        <f t="shared" si="0"/>
        <v>673350</v>
      </c>
    </row>
    <row r="8" spans="1:6" s="4" customFormat="1" ht="30" x14ac:dyDescent="0.25">
      <c r="A8" s="11">
        <v>2.2999999999999998</v>
      </c>
      <c r="B8" s="12" t="s">
        <v>16</v>
      </c>
      <c r="C8" s="13" t="s">
        <v>17</v>
      </c>
      <c r="D8" s="14">
        <v>72.599999999999994</v>
      </c>
      <c r="E8" s="15">
        <v>48356</v>
      </c>
      <c r="F8" s="16">
        <f t="shared" si="0"/>
        <v>3510645.6</v>
      </c>
    </row>
    <row r="9" spans="1:6" s="4" customFormat="1" x14ac:dyDescent="0.25">
      <c r="A9" s="5">
        <v>3</v>
      </c>
      <c r="B9" s="6" t="s">
        <v>18</v>
      </c>
      <c r="C9" s="7"/>
      <c r="D9" s="8"/>
      <c r="E9" s="17"/>
      <c r="F9" s="18"/>
    </row>
    <row r="10" spans="1:6" s="4" customFormat="1" x14ac:dyDescent="0.25">
      <c r="A10" s="11">
        <v>3.1</v>
      </c>
      <c r="B10" s="12" t="s">
        <v>19</v>
      </c>
      <c r="C10" s="13" t="s">
        <v>10</v>
      </c>
      <c r="D10" s="14">
        <v>138.6</v>
      </c>
      <c r="E10" s="15">
        <v>48828</v>
      </c>
      <c r="F10" s="16">
        <f t="shared" ref="F10:F12" si="1">ROUND(E10*D10,2)</f>
        <v>6767560.7999999998</v>
      </c>
    </row>
    <row r="11" spans="1:6" s="4" customFormat="1" ht="30" x14ac:dyDescent="0.25">
      <c r="A11" s="11">
        <v>3.2</v>
      </c>
      <c r="B11" s="12" t="s">
        <v>20</v>
      </c>
      <c r="C11" s="13" t="s">
        <v>10</v>
      </c>
      <c r="D11" s="14">
        <v>149.1</v>
      </c>
      <c r="E11" s="15">
        <v>20704</v>
      </c>
      <c r="F11" s="16">
        <f t="shared" si="1"/>
        <v>3086966.4</v>
      </c>
    </row>
    <row r="12" spans="1:6" s="4" customFormat="1" x14ac:dyDescent="0.25">
      <c r="A12" s="11">
        <v>3.3</v>
      </c>
      <c r="B12" s="12" t="s">
        <v>21</v>
      </c>
      <c r="C12" s="13" t="s">
        <v>22</v>
      </c>
      <c r="D12" s="14">
        <v>5</v>
      </c>
      <c r="E12" s="15">
        <v>92128</v>
      </c>
      <c r="F12" s="16">
        <f t="shared" si="1"/>
        <v>460640</v>
      </c>
    </row>
    <row r="13" spans="1:6" s="4" customFormat="1" x14ac:dyDescent="0.25">
      <c r="A13" s="5">
        <v>4</v>
      </c>
      <c r="B13" s="6" t="s">
        <v>23</v>
      </c>
      <c r="C13" s="7"/>
      <c r="D13" s="8"/>
      <c r="E13" s="17"/>
      <c r="F13" s="18"/>
    </row>
    <row r="14" spans="1:6" s="4" customFormat="1" ht="30" x14ac:dyDescent="0.25">
      <c r="A14" s="11">
        <v>4.0999999999999996</v>
      </c>
      <c r="B14" s="12" t="s">
        <v>24</v>
      </c>
      <c r="C14" s="13" t="s">
        <v>25</v>
      </c>
      <c r="D14" s="14">
        <v>1</v>
      </c>
      <c r="E14" s="15">
        <v>188847</v>
      </c>
      <c r="F14" s="16">
        <f>ROUND(E14*D14,2)</f>
        <v>188847</v>
      </c>
    </row>
    <row r="15" spans="1:6" s="4" customFormat="1" x14ac:dyDescent="0.25">
      <c r="A15" s="5">
        <v>5</v>
      </c>
      <c r="B15" s="6" t="s">
        <v>26</v>
      </c>
      <c r="C15" s="7"/>
      <c r="D15" s="8"/>
      <c r="E15" s="17"/>
      <c r="F15" s="18"/>
    </row>
    <row r="16" spans="1:6" s="4" customFormat="1" ht="45" x14ac:dyDescent="0.25">
      <c r="A16" s="11">
        <v>5.0999999999999996</v>
      </c>
      <c r="B16" s="12" t="s">
        <v>27</v>
      </c>
      <c r="C16" s="13" t="s">
        <v>13</v>
      </c>
      <c r="D16" s="14">
        <v>7.62</v>
      </c>
      <c r="E16" s="15">
        <v>487490</v>
      </c>
      <c r="F16" s="16">
        <f t="shared" ref="F16:F20" si="2">ROUND(E16*D16,2)</f>
        <v>3714673.8</v>
      </c>
    </row>
    <row r="17" spans="1:6" s="4" customFormat="1" ht="45" x14ac:dyDescent="0.25">
      <c r="A17" s="11">
        <v>5.2</v>
      </c>
      <c r="B17" s="12" t="s">
        <v>28</v>
      </c>
      <c r="C17" s="13" t="s">
        <v>10</v>
      </c>
      <c r="D17" s="14">
        <v>76.16</v>
      </c>
      <c r="E17" s="15">
        <v>58683</v>
      </c>
      <c r="F17" s="16">
        <f t="shared" si="2"/>
        <v>4469297.28</v>
      </c>
    </row>
    <row r="18" spans="1:6" s="4" customFormat="1" ht="31.5" customHeight="1" x14ac:dyDescent="0.25">
      <c r="A18" s="11">
        <v>5.3</v>
      </c>
      <c r="B18" s="12" t="s">
        <v>29</v>
      </c>
      <c r="C18" s="13" t="s">
        <v>10</v>
      </c>
      <c r="D18" s="14">
        <v>372.37</v>
      </c>
      <c r="E18" s="15">
        <v>6766</v>
      </c>
      <c r="F18" s="16">
        <f t="shared" si="2"/>
        <v>2519455.42</v>
      </c>
    </row>
    <row r="19" spans="1:6" s="4" customFormat="1" ht="33" customHeight="1" x14ac:dyDescent="0.25">
      <c r="A19" s="11">
        <v>5.4</v>
      </c>
      <c r="B19" s="12" t="s">
        <v>30</v>
      </c>
      <c r="C19" s="13" t="s">
        <v>10</v>
      </c>
      <c r="D19" s="14">
        <v>372.37</v>
      </c>
      <c r="E19" s="15">
        <v>7277</v>
      </c>
      <c r="F19" s="16">
        <f t="shared" si="2"/>
        <v>2709736.49</v>
      </c>
    </row>
    <row r="20" spans="1:6" s="4" customFormat="1" x14ac:dyDescent="0.25">
      <c r="A20" s="11">
        <v>5.5</v>
      </c>
      <c r="B20" s="12" t="s">
        <v>31</v>
      </c>
      <c r="C20" s="13" t="s">
        <v>10</v>
      </c>
      <c r="D20" s="14">
        <v>81.680000000000007</v>
      </c>
      <c r="E20" s="15">
        <v>5659</v>
      </c>
      <c r="F20" s="16">
        <f t="shared" si="2"/>
        <v>462227.12</v>
      </c>
    </row>
    <row r="21" spans="1:6" s="4" customFormat="1" x14ac:dyDescent="0.25">
      <c r="A21" s="5">
        <v>6</v>
      </c>
      <c r="B21" s="6" t="s">
        <v>32</v>
      </c>
      <c r="C21" s="7"/>
      <c r="D21" s="8"/>
      <c r="E21" s="17"/>
      <c r="F21" s="18"/>
    </row>
    <row r="22" spans="1:6" s="4" customFormat="1" ht="30" x14ac:dyDescent="0.25">
      <c r="A22" s="11">
        <v>6.1</v>
      </c>
      <c r="B22" s="12" t="s">
        <v>33</v>
      </c>
      <c r="C22" s="13" t="s">
        <v>10</v>
      </c>
      <c r="D22" s="14">
        <v>87.1</v>
      </c>
      <c r="E22" s="15">
        <v>45339</v>
      </c>
      <c r="F22" s="16">
        <f t="shared" ref="F22:F23" si="3">ROUND(E22*D22,2)</f>
        <v>3949026.9</v>
      </c>
    </row>
    <row r="23" spans="1:6" s="4" customFormat="1" ht="30" x14ac:dyDescent="0.25">
      <c r="A23" s="11">
        <v>6.2</v>
      </c>
      <c r="B23" s="12" t="s">
        <v>34</v>
      </c>
      <c r="C23" s="13" t="s">
        <v>17</v>
      </c>
      <c r="D23" s="14">
        <v>11.9</v>
      </c>
      <c r="E23" s="15">
        <v>62360</v>
      </c>
      <c r="F23" s="16">
        <f t="shared" si="3"/>
        <v>742084</v>
      </c>
    </row>
    <row r="24" spans="1:6" s="4" customFormat="1" x14ac:dyDescent="0.25">
      <c r="A24" s="5">
        <v>7</v>
      </c>
      <c r="B24" s="6" t="s">
        <v>35</v>
      </c>
      <c r="C24" s="7"/>
      <c r="D24" s="8"/>
      <c r="E24" s="17"/>
      <c r="F24" s="18"/>
    </row>
    <row r="25" spans="1:6" s="4" customFormat="1" ht="30" x14ac:dyDescent="0.25">
      <c r="A25" s="11">
        <v>7.1</v>
      </c>
      <c r="B25" s="12" t="s">
        <v>36</v>
      </c>
      <c r="C25" s="13" t="s">
        <v>10</v>
      </c>
      <c r="D25" s="14">
        <v>22.68</v>
      </c>
      <c r="E25" s="15">
        <v>26098</v>
      </c>
      <c r="F25" s="16">
        <f t="shared" ref="F25:F28" si="4">ROUND(E25*D25,2)</f>
        <v>591902.64</v>
      </c>
    </row>
    <row r="26" spans="1:6" s="4" customFormat="1" x14ac:dyDescent="0.25">
      <c r="A26" s="11">
        <v>7.2</v>
      </c>
      <c r="B26" s="12" t="s">
        <v>37</v>
      </c>
      <c r="C26" s="13" t="s">
        <v>17</v>
      </c>
      <c r="D26" s="14">
        <v>11.9</v>
      </c>
      <c r="E26" s="15">
        <v>43286</v>
      </c>
      <c r="F26" s="16">
        <f t="shared" si="4"/>
        <v>515103.4</v>
      </c>
    </row>
    <row r="27" spans="1:6" s="4" customFormat="1" ht="45" x14ac:dyDescent="0.25">
      <c r="A27" s="19">
        <v>7.3</v>
      </c>
      <c r="B27" s="12" t="s">
        <v>38</v>
      </c>
      <c r="C27" s="13" t="s">
        <v>17</v>
      </c>
      <c r="D27" s="14">
        <v>44.63</v>
      </c>
      <c r="E27" s="15">
        <v>60154</v>
      </c>
      <c r="F27" s="16">
        <f t="shared" si="4"/>
        <v>2684673.02</v>
      </c>
    </row>
    <row r="28" spans="1:6" s="4" customFormat="1" ht="30" x14ac:dyDescent="0.25">
      <c r="A28" s="11">
        <v>7.4</v>
      </c>
      <c r="B28" s="12" t="s">
        <v>39</v>
      </c>
      <c r="C28" s="13" t="s">
        <v>10</v>
      </c>
      <c r="D28" s="14">
        <v>457.74</v>
      </c>
      <c r="E28" s="15">
        <v>7951</v>
      </c>
      <c r="F28" s="16">
        <f t="shared" si="4"/>
        <v>3639490.74</v>
      </c>
    </row>
    <row r="29" spans="1:6" s="4" customFormat="1" x14ac:dyDescent="0.25">
      <c r="A29" s="5">
        <v>8</v>
      </c>
      <c r="B29" s="6" t="s">
        <v>40</v>
      </c>
      <c r="C29" s="7"/>
      <c r="D29" s="8"/>
      <c r="E29" s="17"/>
      <c r="F29" s="18"/>
    </row>
    <row r="30" spans="1:6" s="4" customFormat="1" ht="30" x14ac:dyDescent="0.25">
      <c r="A30" s="19">
        <v>8.1</v>
      </c>
      <c r="B30" s="12" t="s">
        <v>41</v>
      </c>
      <c r="C30" s="13" t="s">
        <v>10</v>
      </c>
      <c r="D30" s="14">
        <v>21.73</v>
      </c>
      <c r="E30" s="15">
        <v>60790</v>
      </c>
      <c r="F30" s="16">
        <f t="shared" ref="F30:F31" si="5">ROUND(E30*D30,2)</f>
        <v>1320966.7</v>
      </c>
    </row>
    <row r="31" spans="1:6" s="4" customFormat="1" x14ac:dyDescent="0.25">
      <c r="A31" s="11">
        <v>8.1999999999999993</v>
      </c>
      <c r="B31" s="12" t="s">
        <v>42</v>
      </c>
      <c r="C31" s="13" t="s">
        <v>10</v>
      </c>
      <c r="D31" s="14">
        <v>100</v>
      </c>
      <c r="E31" s="15">
        <v>3018</v>
      </c>
      <c r="F31" s="16">
        <f t="shared" si="5"/>
        <v>301800</v>
      </c>
    </row>
    <row r="32" spans="1:6" s="4" customFormat="1" x14ac:dyDescent="0.25">
      <c r="A32" s="300"/>
      <c r="B32" s="300"/>
      <c r="C32" s="300"/>
      <c r="D32" s="300"/>
      <c r="E32" s="300"/>
      <c r="F32" s="301"/>
    </row>
    <row r="33" spans="1:7" s="4" customFormat="1" x14ac:dyDescent="0.25">
      <c r="A33" s="302"/>
      <c r="B33" s="302"/>
      <c r="C33" s="302"/>
      <c r="D33" s="302"/>
      <c r="E33" s="302"/>
      <c r="F33" s="303"/>
    </row>
    <row r="34" spans="1:7" s="4" customFormat="1" ht="15.75" customHeight="1" x14ac:dyDescent="0.25">
      <c r="A34" s="304" t="s">
        <v>43</v>
      </c>
      <c r="B34" s="305"/>
      <c r="C34" s="305"/>
      <c r="D34" s="305"/>
      <c r="E34" s="306"/>
      <c r="F34" s="20">
        <f>SUM(F3:F31)</f>
        <v>44183462.980000012</v>
      </c>
    </row>
    <row r="35" spans="1:7" s="4" customFormat="1" ht="15.75" customHeight="1" x14ac:dyDescent="0.25">
      <c r="A35" s="307" t="s">
        <v>44</v>
      </c>
      <c r="B35" s="307"/>
      <c r="C35" s="307"/>
      <c r="D35" s="307"/>
      <c r="E35" s="21">
        <v>0.25</v>
      </c>
      <c r="F35" s="22">
        <f>ROUND($F$34*E35,2)</f>
        <v>11045865.75</v>
      </c>
    </row>
    <row r="36" spans="1:7" s="4" customFormat="1" ht="15.75" customHeight="1" x14ac:dyDescent="0.25">
      <c r="A36" s="307" t="s">
        <v>45</v>
      </c>
      <c r="B36" s="307"/>
      <c r="C36" s="307"/>
      <c r="D36" s="307"/>
      <c r="E36" s="21">
        <v>0.02</v>
      </c>
      <c r="F36" s="22">
        <f>ROUND($F$34*E36,2)</f>
        <v>883669.26</v>
      </c>
    </row>
    <row r="37" spans="1:7" s="4" customFormat="1" ht="15.75" customHeight="1" x14ac:dyDescent="0.25">
      <c r="A37" s="307" t="s">
        <v>46</v>
      </c>
      <c r="B37" s="307"/>
      <c r="C37" s="307"/>
      <c r="D37" s="307"/>
      <c r="E37" s="21">
        <v>0.05</v>
      </c>
      <c r="F37" s="22">
        <f>ROUND($F$34*E37,2)</f>
        <v>2209173.15</v>
      </c>
    </row>
    <row r="38" spans="1:7" s="4" customFormat="1" x14ac:dyDescent="0.25">
      <c r="A38" s="298" t="s">
        <v>47</v>
      </c>
      <c r="B38" s="299"/>
      <c r="C38" s="299"/>
      <c r="D38" s="299"/>
      <c r="E38" s="23" t="s">
        <v>48</v>
      </c>
      <c r="F38" s="20">
        <f>SUM(F35:F37)</f>
        <v>14138708.16</v>
      </c>
    </row>
    <row r="39" spans="1:7" s="4" customFormat="1" x14ac:dyDescent="0.25">
      <c r="A39" s="308"/>
      <c r="B39" s="308"/>
      <c r="C39" s="308"/>
      <c r="D39" s="308"/>
      <c r="E39" s="308"/>
      <c r="F39" s="309"/>
    </row>
    <row r="40" spans="1:7" s="4" customFormat="1" x14ac:dyDescent="0.25">
      <c r="A40" s="310"/>
      <c r="B40" s="310"/>
      <c r="C40" s="310"/>
      <c r="D40" s="310"/>
      <c r="E40" s="310"/>
      <c r="F40" s="311"/>
    </row>
    <row r="41" spans="1:7" s="4" customFormat="1" ht="17.25" x14ac:dyDescent="0.25">
      <c r="A41" s="312" t="s">
        <v>49</v>
      </c>
      <c r="B41" s="312"/>
      <c r="C41" s="312"/>
      <c r="D41" s="312"/>
      <c r="E41" s="312"/>
      <c r="F41" s="24">
        <f>F38+F34</f>
        <v>58322171.140000015</v>
      </c>
      <c r="G41" s="4">
        <v>58322389</v>
      </c>
    </row>
    <row r="42" spans="1:7" s="4" customFormat="1" x14ac:dyDescent="0.25">
      <c r="A42" s="25"/>
      <c r="B42" s="26"/>
      <c r="C42" s="26"/>
      <c r="D42" s="27"/>
      <c r="E42" s="28"/>
      <c r="F42" s="29"/>
      <c r="G42" s="30">
        <f>+G41-F41</f>
        <v>217.85999998450279</v>
      </c>
    </row>
    <row r="43" spans="1:7" s="4" customFormat="1" x14ac:dyDescent="0.25">
      <c r="A43" s="25"/>
      <c r="B43" s="26"/>
      <c r="C43" s="26"/>
      <c r="D43" s="27"/>
      <c r="E43" s="28"/>
      <c r="F43" s="31"/>
    </row>
    <row r="44" spans="1:7" s="4" customFormat="1" x14ac:dyDescent="0.25">
      <c r="A44" s="25"/>
      <c r="B44" s="26"/>
      <c r="C44" s="26"/>
      <c r="D44" s="27"/>
      <c r="E44" s="28"/>
      <c r="F44" s="31"/>
    </row>
    <row r="45" spans="1:7" s="4" customFormat="1" ht="15.75" x14ac:dyDescent="0.25">
      <c r="A45" s="32"/>
      <c r="B45" s="26"/>
      <c r="C45" s="26"/>
      <c r="D45" s="27"/>
      <c r="E45" s="33"/>
      <c r="F45" s="34"/>
    </row>
    <row r="46" spans="1:7" s="4" customFormat="1" x14ac:dyDescent="0.25">
      <c r="A46" s="25"/>
      <c r="B46" s="26"/>
      <c r="C46" s="26"/>
      <c r="D46" s="28"/>
      <c r="E46" s="35"/>
      <c r="F46" s="36"/>
    </row>
    <row r="47" spans="1:7" s="4" customFormat="1" x14ac:dyDescent="0.25">
      <c r="A47" s="25"/>
      <c r="B47" s="37" t="s">
        <v>50</v>
      </c>
      <c r="C47" s="38"/>
      <c r="D47" s="275" t="s">
        <v>51</v>
      </c>
      <c r="E47" s="275"/>
      <c r="F47" s="275"/>
    </row>
    <row r="48" spans="1:7" s="4" customFormat="1" x14ac:dyDescent="0.25">
      <c r="A48" s="25"/>
      <c r="B48" s="39" t="s">
        <v>52</v>
      </c>
      <c r="C48" s="39"/>
      <c r="D48" s="290" t="s">
        <v>53</v>
      </c>
      <c r="E48" s="290"/>
      <c r="F48" s="290"/>
    </row>
    <row r="49" spans="1:7" s="4" customFormat="1" x14ac:dyDescent="0.25">
      <c r="A49" s="25"/>
      <c r="B49" s="39"/>
      <c r="C49" s="39"/>
      <c r="D49" s="40"/>
      <c r="E49" s="40"/>
      <c r="F49" s="40"/>
    </row>
    <row r="50" spans="1:7" ht="16.5" customHeight="1" x14ac:dyDescent="0.25">
      <c r="A50" s="41"/>
    </row>
    <row r="51" spans="1:7" ht="24" customHeight="1" x14ac:dyDescent="0.25">
      <c r="B51" s="291" t="s">
        <v>54</v>
      </c>
      <c r="C51" s="291"/>
      <c r="D51" s="291"/>
      <c r="E51" s="43"/>
      <c r="F51" s="43"/>
    </row>
    <row r="54" spans="1:7" x14ac:dyDescent="0.25">
      <c r="E54" s="44"/>
      <c r="F54" s="45"/>
      <c r="G54" s="45"/>
    </row>
    <row r="55" spans="1:7" x14ac:dyDescent="0.25">
      <c r="F55" s="45"/>
      <c r="G55" s="45"/>
    </row>
    <row r="56" spans="1:7" x14ac:dyDescent="0.25">
      <c r="F56" s="45"/>
      <c r="G56" s="45"/>
    </row>
    <row r="57" spans="1:7" x14ac:dyDescent="0.25">
      <c r="F57" s="45"/>
      <c r="G57" s="45"/>
    </row>
    <row r="59" spans="1:7" x14ac:dyDescent="0.25">
      <c r="G59" s="46"/>
    </row>
  </sheetData>
  <mergeCells count="11">
    <mergeCell ref="A39:F40"/>
    <mergeCell ref="A41:E41"/>
    <mergeCell ref="D47:F47"/>
    <mergeCell ref="D48:F48"/>
    <mergeCell ref="B51:D51"/>
    <mergeCell ref="A38:D38"/>
    <mergeCell ref="A32:F33"/>
    <mergeCell ref="A34:E34"/>
    <mergeCell ref="A35:D35"/>
    <mergeCell ref="A36:D36"/>
    <mergeCell ref="A37:D37"/>
  </mergeCells>
  <printOptions horizontalCentered="1"/>
  <pageMargins left="0.39370078740157483" right="0.39370078740157483" top="1.6535433070866143" bottom="0.78740157480314965" header="0.39370078740157483" footer="0.19685039370078741"/>
  <pageSetup paperSize="122" orientation="portrait" r:id="rId1"/>
  <headerFooter>
    <oddHeader>&amp;L&amp;G&amp;C&amp;"-,Negrita"&amp;12
ADECUACIONES CASA DE LA JUSTICIA POPAYÁN&amp;R&amp;"-,Negrita"&amp;12
&amp;D</oddHeader>
    <oddFooter>&amp;R&amp;"-,Negrita"&amp;P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view="pageBreakPreview" topLeftCell="C28" zoomScaleNormal="100" zoomScaleSheetLayoutView="100" workbookViewId="0">
      <selection activeCell="F38" sqref="F38"/>
    </sheetView>
  </sheetViews>
  <sheetFormatPr baseColWidth="10" defaultRowHeight="15" x14ac:dyDescent="0.25"/>
  <cols>
    <col min="1" max="1" width="5.42578125" bestFit="1" customWidth="1"/>
    <col min="2" max="2" width="44" customWidth="1"/>
    <col min="3" max="3" width="8.28515625" style="42" bestFit="1" customWidth="1"/>
    <col min="4" max="4" width="10.28515625" style="113" bestFit="1" customWidth="1"/>
    <col min="5" max="5" width="14.5703125" style="113" bestFit="1" customWidth="1"/>
    <col min="6" max="6" width="17.42578125" style="113" bestFit="1" customWidth="1"/>
    <col min="7" max="7" width="14.85546875" customWidth="1"/>
    <col min="8" max="8" width="20.28515625" customWidth="1"/>
    <col min="10" max="10" width="14.28515625" customWidth="1"/>
  </cols>
  <sheetData>
    <row r="1" spans="1:8" s="83" customFormat="1" x14ac:dyDescent="0.25">
      <c r="A1" s="82" t="s">
        <v>133</v>
      </c>
      <c r="B1" s="82" t="s">
        <v>134</v>
      </c>
      <c r="C1" s="82" t="s">
        <v>2</v>
      </c>
      <c r="D1" s="82" t="s">
        <v>3</v>
      </c>
      <c r="E1" s="82" t="s">
        <v>4</v>
      </c>
      <c r="F1" s="82" t="s">
        <v>5</v>
      </c>
    </row>
    <row r="2" spans="1:8" x14ac:dyDescent="0.25">
      <c r="A2" s="178">
        <v>1</v>
      </c>
      <c r="B2" s="179" t="s">
        <v>135</v>
      </c>
      <c r="C2" s="7"/>
      <c r="D2" s="7"/>
      <c r="E2" s="7"/>
      <c r="F2" s="7"/>
    </row>
    <row r="3" spans="1:8" ht="27" customHeight="1" x14ac:dyDescent="0.25">
      <c r="A3" s="89">
        <v>1.1000000000000001</v>
      </c>
      <c r="B3" s="180" t="s">
        <v>192</v>
      </c>
      <c r="C3" s="89" t="s">
        <v>22</v>
      </c>
      <c r="D3" s="91">
        <v>119.7</v>
      </c>
      <c r="E3" s="90">
        <v>6324</v>
      </c>
      <c r="F3" s="90">
        <f>+ROUND(D3*E3,2)</f>
        <v>756982.8</v>
      </c>
    </row>
    <row r="4" spans="1:8" ht="30" x14ac:dyDescent="0.25">
      <c r="A4" s="89">
        <v>1.2</v>
      </c>
      <c r="B4" s="180" t="s">
        <v>193</v>
      </c>
      <c r="C4" s="89" t="s">
        <v>22</v>
      </c>
      <c r="D4" s="91">
        <v>119.7</v>
      </c>
      <c r="E4" s="90">
        <v>6161</v>
      </c>
      <c r="F4" s="90">
        <f t="shared" ref="F4:F8" si="0">+ROUND(D4*E4,2)</f>
        <v>737471.7</v>
      </c>
    </row>
    <row r="5" spans="1:8" x14ac:dyDescent="0.25">
      <c r="A5" s="89">
        <v>1.3</v>
      </c>
      <c r="B5" s="181" t="s">
        <v>194</v>
      </c>
      <c r="C5" s="89" t="s">
        <v>22</v>
      </c>
      <c r="D5" s="91">
        <v>119.7</v>
      </c>
      <c r="E5" s="90">
        <v>6161</v>
      </c>
      <c r="F5" s="90">
        <f t="shared" si="0"/>
        <v>737471.7</v>
      </c>
    </row>
    <row r="6" spans="1:8" x14ac:dyDescent="0.25">
      <c r="A6" s="89">
        <v>1.4</v>
      </c>
      <c r="B6" s="181" t="s">
        <v>195</v>
      </c>
      <c r="C6" s="89" t="s">
        <v>177</v>
      </c>
      <c r="D6" s="91">
        <v>5.18</v>
      </c>
      <c r="E6" s="90">
        <v>129801</v>
      </c>
      <c r="F6" s="90">
        <f t="shared" si="0"/>
        <v>672369.18</v>
      </c>
    </row>
    <row r="7" spans="1:8" ht="30" x14ac:dyDescent="0.25">
      <c r="A7" s="89">
        <v>1.5</v>
      </c>
      <c r="B7" s="180" t="s">
        <v>162</v>
      </c>
      <c r="C7" s="89" t="s">
        <v>140</v>
      </c>
      <c r="D7" s="91">
        <v>48.4</v>
      </c>
      <c r="E7" s="90">
        <v>5835</v>
      </c>
      <c r="F7" s="90">
        <f t="shared" si="0"/>
        <v>282414</v>
      </c>
    </row>
    <row r="8" spans="1:8" ht="30" x14ac:dyDescent="0.25">
      <c r="A8" s="89">
        <v>1.6</v>
      </c>
      <c r="B8" s="180" t="s">
        <v>139</v>
      </c>
      <c r="C8" s="89" t="s">
        <v>140</v>
      </c>
      <c r="D8" s="91">
        <v>98.6</v>
      </c>
      <c r="E8" s="90">
        <v>8606</v>
      </c>
      <c r="F8" s="90">
        <f t="shared" si="0"/>
        <v>848551.6</v>
      </c>
    </row>
    <row r="9" spans="1:8" x14ac:dyDescent="0.25">
      <c r="A9" s="178">
        <v>2</v>
      </c>
      <c r="B9" s="179" t="s">
        <v>59</v>
      </c>
      <c r="C9" s="7"/>
      <c r="D9" s="8"/>
      <c r="E9" s="182"/>
      <c r="F9" s="182"/>
    </row>
    <row r="10" spans="1:8" x14ac:dyDescent="0.25">
      <c r="A10" s="89">
        <v>2.1</v>
      </c>
      <c r="B10" s="181" t="s">
        <v>196</v>
      </c>
      <c r="C10" s="89" t="s">
        <v>22</v>
      </c>
      <c r="D10" s="91">
        <v>119.7</v>
      </c>
      <c r="E10" s="90">
        <v>26098</v>
      </c>
      <c r="F10" s="90">
        <f t="shared" ref="F10:F12" si="1">+ROUND(D10*E10,2)</f>
        <v>3123930.6</v>
      </c>
    </row>
    <row r="11" spans="1:8" ht="45" x14ac:dyDescent="0.25">
      <c r="A11" s="89">
        <v>2.2000000000000002</v>
      </c>
      <c r="B11" s="180" t="s">
        <v>38</v>
      </c>
      <c r="C11" s="89" t="s">
        <v>177</v>
      </c>
      <c r="D11" s="91">
        <v>66</v>
      </c>
      <c r="E11" s="90">
        <v>60154</v>
      </c>
      <c r="F11" s="90">
        <f t="shared" si="1"/>
        <v>3970164</v>
      </c>
    </row>
    <row r="12" spans="1:8" x14ac:dyDescent="0.25">
      <c r="A12" s="89">
        <v>2.2999999999999998</v>
      </c>
      <c r="B12" s="181" t="s">
        <v>197</v>
      </c>
      <c r="C12" s="89" t="s">
        <v>22</v>
      </c>
      <c r="D12" s="91">
        <v>119.7</v>
      </c>
      <c r="E12" s="90">
        <v>27866</v>
      </c>
      <c r="F12" s="90">
        <f t="shared" si="1"/>
        <v>3335560.2</v>
      </c>
    </row>
    <row r="13" spans="1:8" x14ac:dyDescent="0.25">
      <c r="A13" s="178">
        <v>3</v>
      </c>
      <c r="B13" s="179" t="s">
        <v>142</v>
      </c>
      <c r="C13" s="7"/>
      <c r="D13" s="8"/>
      <c r="E13" s="182"/>
      <c r="F13" s="182"/>
    </row>
    <row r="14" spans="1:8" s="4" customFormat="1" x14ac:dyDescent="0.25">
      <c r="A14" s="13">
        <v>3.1</v>
      </c>
      <c r="B14" s="88" t="s">
        <v>164</v>
      </c>
      <c r="C14" s="13" t="s">
        <v>22</v>
      </c>
      <c r="D14" s="14">
        <v>208.02</v>
      </c>
      <c r="E14" s="183">
        <v>18692</v>
      </c>
      <c r="F14" s="90">
        <f t="shared" ref="F14:F17" si="2">+ROUND(D14*E14,2)</f>
        <v>3888309.84</v>
      </c>
    </row>
    <row r="15" spans="1:8" ht="30" x14ac:dyDescent="0.25">
      <c r="A15" s="89">
        <v>3.2</v>
      </c>
      <c r="B15" s="180" t="s">
        <v>144</v>
      </c>
      <c r="C15" s="89" t="s">
        <v>22</v>
      </c>
      <c r="D15" s="91">
        <v>208.02</v>
      </c>
      <c r="E15" s="90">
        <v>6766</v>
      </c>
      <c r="F15" s="90">
        <f t="shared" si="2"/>
        <v>1407463.32</v>
      </c>
    </row>
    <row r="16" spans="1:8" x14ac:dyDescent="0.25">
      <c r="A16" s="89">
        <v>3.3</v>
      </c>
      <c r="B16" s="181" t="s">
        <v>198</v>
      </c>
      <c r="C16" s="89" t="s">
        <v>22</v>
      </c>
      <c r="D16" s="91">
        <v>208.02</v>
      </c>
      <c r="E16" s="90">
        <v>6178</v>
      </c>
      <c r="F16" s="90">
        <f t="shared" si="2"/>
        <v>1285147.56</v>
      </c>
      <c r="H16" s="95"/>
    </row>
    <row r="17" spans="1:8" ht="30" x14ac:dyDescent="0.25">
      <c r="A17" s="89">
        <v>3.4</v>
      </c>
      <c r="B17" s="180" t="s">
        <v>167</v>
      </c>
      <c r="C17" s="89" t="s">
        <v>140</v>
      </c>
      <c r="D17" s="91">
        <v>60.3</v>
      </c>
      <c r="E17" s="90">
        <v>6766</v>
      </c>
      <c r="F17" s="90">
        <f t="shared" si="2"/>
        <v>407989.8</v>
      </c>
      <c r="H17" s="95"/>
    </row>
    <row r="18" spans="1:8" x14ac:dyDescent="0.25">
      <c r="A18" s="178">
        <v>4</v>
      </c>
      <c r="B18" s="184" t="s">
        <v>145</v>
      </c>
      <c r="C18" s="7"/>
      <c r="D18" s="8"/>
      <c r="E18" s="182"/>
      <c r="F18" s="182"/>
    </row>
    <row r="19" spans="1:8" x14ac:dyDescent="0.25">
      <c r="A19" s="89">
        <v>4.0999999999999996</v>
      </c>
      <c r="B19" s="180" t="s">
        <v>146</v>
      </c>
      <c r="C19" s="89" t="s">
        <v>22</v>
      </c>
      <c r="D19" s="91">
        <v>119.7</v>
      </c>
      <c r="E19" s="90">
        <v>18507</v>
      </c>
      <c r="F19" s="90">
        <f t="shared" ref="F19:F20" si="3">+ROUND(D19*E19,2)</f>
        <v>2215287.9</v>
      </c>
      <c r="H19" s="95"/>
    </row>
    <row r="20" spans="1:8" ht="45" x14ac:dyDescent="0.25">
      <c r="A20" s="89">
        <v>4.2</v>
      </c>
      <c r="B20" s="180" t="s">
        <v>147</v>
      </c>
      <c r="C20" s="89" t="s">
        <v>22</v>
      </c>
      <c r="D20" s="91">
        <v>119.7</v>
      </c>
      <c r="E20" s="90">
        <v>39157</v>
      </c>
      <c r="F20" s="90">
        <f t="shared" si="3"/>
        <v>4687092.9000000004</v>
      </c>
    </row>
    <row r="21" spans="1:8" x14ac:dyDescent="0.25">
      <c r="A21" s="178">
        <v>5</v>
      </c>
      <c r="B21" s="184" t="s">
        <v>148</v>
      </c>
      <c r="C21" s="7"/>
      <c r="D21" s="8"/>
      <c r="E21" s="182"/>
      <c r="F21" s="182"/>
    </row>
    <row r="22" spans="1:8" ht="31.5" customHeight="1" x14ac:dyDescent="0.25">
      <c r="A22" s="89">
        <v>5.0999999999999996</v>
      </c>
      <c r="B22" s="180" t="s">
        <v>149</v>
      </c>
      <c r="C22" s="89" t="s">
        <v>140</v>
      </c>
      <c r="D22" s="91">
        <v>98.6</v>
      </c>
      <c r="E22" s="90">
        <v>12246</v>
      </c>
      <c r="F22" s="90">
        <f t="shared" ref="F22:F24" si="4">+ROUND(D22*E22,2)</f>
        <v>1207455.6000000001</v>
      </c>
    </row>
    <row r="23" spans="1:8" ht="33" customHeight="1" x14ac:dyDescent="0.25">
      <c r="A23" s="89">
        <v>5.2</v>
      </c>
      <c r="B23" s="180" t="s">
        <v>172</v>
      </c>
      <c r="C23" s="89" t="s">
        <v>140</v>
      </c>
      <c r="D23" s="91">
        <v>44.82</v>
      </c>
      <c r="E23" s="90">
        <v>7355</v>
      </c>
      <c r="F23" s="90">
        <f t="shared" si="4"/>
        <v>329651.09999999998</v>
      </c>
    </row>
    <row r="24" spans="1:8" ht="30" x14ac:dyDescent="0.25">
      <c r="A24" s="89">
        <v>5.3</v>
      </c>
      <c r="B24" s="180" t="s">
        <v>199</v>
      </c>
      <c r="C24" s="89" t="s">
        <v>140</v>
      </c>
      <c r="D24" s="91">
        <v>44.8</v>
      </c>
      <c r="E24" s="90">
        <v>25422</v>
      </c>
      <c r="F24" s="90">
        <f t="shared" si="4"/>
        <v>1138905.6000000001</v>
      </c>
      <c r="H24" s="95"/>
    </row>
    <row r="25" spans="1:8" x14ac:dyDescent="0.25">
      <c r="A25" s="178">
        <v>6</v>
      </c>
      <c r="B25" s="184" t="s">
        <v>123</v>
      </c>
      <c r="C25" s="7"/>
      <c r="D25" s="8"/>
      <c r="E25" s="182"/>
      <c r="F25" s="182"/>
    </row>
    <row r="26" spans="1:8" x14ac:dyDescent="0.25">
      <c r="A26" s="89">
        <v>6.1</v>
      </c>
      <c r="B26" s="180" t="s">
        <v>155</v>
      </c>
      <c r="C26" s="89" t="s">
        <v>200</v>
      </c>
      <c r="D26" s="91">
        <v>1</v>
      </c>
      <c r="E26" s="90">
        <v>365000</v>
      </c>
      <c r="F26" s="90">
        <f t="shared" ref="F26:F27" si="5">+ROUND(D26*E26,2)</f>
        <v>365000</v>
      </c>
      <c r="H26" s="95"/>
    </row>
    <row r="27" spans="1:8" ht="30" x14ac:dyDescent="0.25">
      <c r="A27" s="185">
        <v>6.2</v>
      </c>
      <c r="B27" s="186" t="s">
        <v>201</v>
      </c>
      <c r="C27" s="185" t="s">
        <v>200</v>
      </c>
      <c r="D27" s="187">
        <v>1</v>
      </c>
      <c r="E27" s="90">
        <v>7000000</v>
      </c>
      <c r="F27" s="90">
        <f t="shared" si="5"/>
        <v>7000000</v>
      </c>
    </row>
    <row r="28" spans="1:8" x14ac:dyDescent="0.25">
      <c r="A28" s="314"/>
      <c r="B28" s="314"/>
      <c r="C28" s="314"/>
      <c r="D28" s="314"/>
      <c r="E28" s="314"/>
      <c r="F28" s="314"/>
    </row>
    <row r="29" spans="1:8" x14ac:dyDescent="0.25">
      <c r="A29" s="314"/>
      <c r="B29" s="314"/>
      <c r="C29" s="314"/>
      <c r="D29" s="314"/>
      <c r="E29" s="314"/>
      <c r="F29" s="314"/>
    </row>
    <row r="30" spans="1:8" x14ac:dyDescent="0.25">
      <c r="A30" s="315" t="s">
        <v>43</v>
      </c>
      <c r="B30" s="315"/>
      <c r="C30" s="315"/>
      <c r="D30" s="315"/>
      <c r="E30" s="315"/>
      <c r="F30" s="102">
        <f>SUM(F3:F27)</f>
        <v>38397219.400000006</v>
      </c>
      <c r="H30" s="103"/>
    </row>
    <row r="31" spans="1:8" x14ac:dyDescent="0.25">
      <c r="A31" s="316"/>
      <c r="B31" s="316"/>
      <c r="C31" s="316"/>
      <c r="D31" s="316"/>
      <c r="E31" s="316"/>
      <c r="F31" s="316"/>
      <c r="H31" s="103"/>
    </row>
    <row r="32" spans="1:8" x14ac:dyDescent="0.25">
      <c r="A32" s="307" t="s">
        <v>157</v>
      </c>
      <c r="B32" s="307"/>
      <c r="C32" s="307"/>
      <c r="D32" s="307"/>
      <c r="E32" s="104">
        <v>0.25</v>
      </c>
      <c r="F32" s="105">
        <f>+ROUND(E32*$F$30,2)</f>
        <v>9599304.8499999996</v>
      </c>
    </row>
    <row r="33" spans="1:10" x14ac:dyDescent="0.25">
      <c r="A33" s="307" t="s">
        <v>158</v>
      </c>
      <c r="B33" s="307"/>
      <c r="C33" s="307"/>
      <c r="D33" s="307"/>
      <c r="E33" s="104">
        <v>0.02</v>
      </c>
      <c r="F33" s="105">
        <f>+ROUND(E33*$F$30,2)</f>
        <v>767944.39</v>
      </c>
    </row>
    <row r="34" spans="1:10" x14ac:dyDescent="0.25">
      <c r="A34" s="307" t="s">
        <v>159</v>
      </c>
      <c r="B34" s="307"/>
      <c r="C34" s="307"/>
      <c r="D34" s="307"/>
      <c r="E34" s="104">
        <v>0.05</v>
      </c>
      <c r="F34" s="105">
        <f>ROUND(E34*$F$30,2)</f>
        <v>1919860.97</v>
      </c>
    </row>
    <row r="35" spans="1:10" x14ac:dyDescent="0.25">
      <c r="A35" s="317" t="s">
        <v>47</v>
      </c>
      <c r="B35" s="317"/>
      <c r="C35" s="317"/>
      <c r="D35" s="317"/>
      <c r="E35" s="188" t="s">
        <v>202</v>
      </c>
      <c r="F35" s="111">
        <f>SUM(F32:F34)</f>
        <v>12287110.210000001</v>
      </c>
    </row>
    <row r="36" spans="1:10" x14ac:dyDescent="0.25">
      <c r="A36" s="316"/>
      <c r="B36" s="316"/>
      <c r="C36" s="316"/>
      <c r="D36" s="316"/>
      <c r="E36" s="316"/>
      <c r="F36" s="316"/>
    </row>
    <row r="37" spans="1:10" x14ac:dyDescent="0.25">
      <c r="A37" s="316"/>
      <c r="B37" s="316"/>
      <c r="C37" s="316"/>
      <c r="D37" s="316"/>
      <c r="E37" s="316"/>
      <c r="F37" s="316"/>
    </row>
    <row r="38" spans="1:10" ht="17.25" x14ac:dyDescent="0.3">
      <c r="A38" s="318" t="s">
        <v>49</v>
      </c>
      <c r="B38" s="318"/>
      <c r="C38" s="318"/>
      <c r="D38" s="318"/>
      <c r="E38" s="318"/>
      <c r="F38" s="112">
        <f>+F30+F35</f>
        <v>50684329.610000007</v>
      </c>
      <c r="G38">
        <v>50684338</v>
      </c>
      <c r="H38" s="103"/>
    </row>
    <row r="39" spans="1:10" x14ac:dyDescent="0.25">
      <c r="G39" s="95">
        <f>+G38-F38</f>
        <v>8.3899999931454659</v>
      </c>
    </row>
    <row r="40" spans="1:10" x14ac:dyDescent="0.25">
      <c r="B40" s="117"/>
      <c r="C40" s="129"/>
      <c r="D40" s="189"/>
      <c r="E40" s="189"/>
      <c r="F40" s="189"/>
      <c r="G40" s="117"/>
      <c r="H40" s="117"/>
      <c r="I40" s="117"/>
      <c r="J40" s="117"/>
    </row>
    <row r="41" spans="1:10" x14ac:dyDescent="0.25">
      <c r="B41" s="117"/>
      <c r="C41" s="129"/>
      <c r="D41" s="189"/>
      <c r="E41" s="115"/>
      <c r="F41" s="116"/>
      <c r="G41" s="117"/>
      <c r="H41" s="118"/>
      <c r="I41" s="117"/>
      <c r="J41" s="117"/>
    </row>
    <row r="42" spans="1:10" x14ac:dyDescent="0.25">
      <c r="B42" s="117"/>
      <c r="C42" s="129"/>
      <c r="D42" s="189"/>
      <c r="E42" s="115"/>
      <c r="F42" s="116"/>
      <c r="G42" s="117"/>
      <c r="H42" s="118"/>
      <c r="I42" s="117"/>
      <c r="J42" s="117"/>
    </row>
    <row r="43" spans="1:10" x14ac:dyDescent="0.25">
      <c r="B43" s="117"/>
      <c r="C43" s="129"/>
      <c r="D43" s="189"/>
      <c r="E43" s="115"/>
      <c r="F43" s="119"/>
      <c r="G43" s="117"/>
      <c r="H43" s="117"/>
      <c r="I43" s="117"/>
      <c r="J43" s="117"/>
    </row>
    <row r="44" spans="1:10" x14ac:dyDescent="0.25">
      <c r="B44" s="117"/>
      <c r="C44" s="129"/>
      <c r="D44" s="189"/>
      <c r="E44" s="189"/>
      <c r="F44" s="120"/>
      <c r="G44" s="117"/>
      <c r="H44" s="117"/>
      <c r="I44" s="117"/>
      <c r="J44" s="117"/>
    </row>
    <row r="45" spans="1:10" ht="15" customHeight="1" x14ac:dyDescent="0.25">
      <c r="B45" s="37" t="s">
        <v>50</v>
      </c>
      <c r="C45" s="275" t="s">
        <v>51</v>
      </c>
      <c r="D45" s="275"/>
      <c r="E45" s="275"/>
      <c r="G45" s="117"/>
      <c r="H45" s="117"/>
      <c r="I45" s="117"/>
      <c r="J45" s="117"/>
    </row>
    <row r="46" spans="1:10" ht="15" customHeight="1" x14ac:dyDescent="0.25">
      <c r="B46" s="39" t="s">
        <v>52</v>
      </c>
      <c r="C46" s="290" t="s">
        <v>53</v>
      </c>
      <c r="D46" s="290"/>
      <c r="E46" s="290"/>
      <c r="G46" s="123"/>
      <c r="H46" s="123"/>
      <c r="I46" s="123"/>
      <c r="J46" s="122"/>
    </row>
    <row r="47" spans="1:10" x14ac:dyDescent="0.25">
      <c r="B47" s="117"/>
      <c r="C47" s="129"/>
      <c r="D47" s="189"/>
      <c r="E47" s="189"/>
      <c r="F47" s="189"/>
      <c r="G47" s="190"/>
      <c r="H47" s="126"/>
      <c r="I47" s="191"/>
      <c r="J47" s="128"/>
    </row>
    <row r="48" spans="1:10" x14ac:dyDescent="0.25">
      <c r="B48" s="117"/>
      <c r="C48" s="129"/>
      <c r="D48" s="189"/>
      <c r="E48" s="129"/>
      <c r="F48" s="129"/>
      <c r="G48" s="130"/>
      <c r="H48" s="130"/>
      <c r="I48" s="129"/>
      <c r="J48" s="130"/>
    </row>
    <row r="49" spans="2:10" ht="21" customHeight="1" x14ac:dyDescent="0.25">
      <c r="B49" s="313" t="s">
        <v>54</v>
      </c>
      <c r="C49" s="313"/>
      <c r="D49" s="313"/>
      <c r="E49" s="129"/>
      <c r="F49" s="129"/>
      <c r="G49" s="130"/>
      <c r="H49" s="130"/>
      <c r="I49" s="129"/>
      <c r="J49" s="130"/>
    </row>
    <row r="50" spans="2:10" x14ac:dyDescent="0.25">
      <c r="B50" s="117"/>
      <c r="C50" s="129"/>
      <c r="D50" s="189"/>
      <c r="E50" s="117"/>
      <c r="F50" s="117"/>
      <c r="G50" s="117"/>
      <c r="H50" s="130"/>
      <c r="I50" s="117"/>
      <c r="J50" s="130"/>
    </row>
  </sheetData>
  <mergeCells count="12">
    <mergeCell ref="B49:D49"/>
    <mergeCell ref="A28:F29"/>
    <mergeCell ref="A30:E30"/>
    <mergeCell ref="A31:F31"/>
    <mergeCell ref="A32:D32"/>
    <mergeCell ref="A33:D33"/>
    <mergeCell ref="A34:D34"/>
    <mergeCell ref="A35:D35"/>
    <mergeCell ref="A36:F37"/>
    <mergeCell ref="A38:E38"/>
    <mergeCell ref="C45:E45"/>
    <mergeCell ref="C46:E46"/>
  </mergeCells>
  <printOptions horizontalCentered="1"/>
  <pageMargins left="0.39370078740157483" right="0.39370078740157483" top="1.6535433070866143" bottom="0.78740157480314965" header="0.31496062992125984" footer="0.31496062992125984"/>
  <pageSetup paperSize="122" scale="95" orientation="portrait" r:id="rId1"/>
  <headerFooter>
    <oddHeader>&amp;L&amp;G&amp;C&amp;"-,Negrita"&amp;12
PRESUPUESTO DE OBRA PARA REPARACIONES DEL RINCON PAYANES&amp;R&amp;"-,Negrita"&amp;12
&amp;D</oddHeader>
    <oddFooter>&amp;R&amp;P</oddFooter>
  </headerFooter>
  <rowBreaks count="1" manualBreakCount="1">
    <brk id="24" max="5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GridLines="0" view="pageBreakPreview" topLeftCell="C19" zoomScaleNormal="100" zoomScaleSheetLayoutView="100" workbookViewId="0">
      <selection activeCell="F36" sqref="F36"/>
    </sheetView>
  </sheetViews>
  <sheetFormatPr baseColWidth="10" defaultRowHeight="15" x14ac:dyDescent="0.25"/>
  <cols>
    <col min="1" max="1" width="5.42578125" bestFit="1" customWidth="1"/>
    <col min="2" max="2" width="44" style="4" customWidth="1"/>
    <col min="3" max="3" width="8.28515625" style="42" bestFit="1" customWidth="1"/>
    <col min="4" max="4" width="10.28515625" style="113" bestFit="1" customWidth="1"/>
    <col min="5" max="5" width="13" style="113" bestFit="1" customWidth="1"/>
    <col min="6" max="6" width="17.42578125" style="113" bestFit="1" customWidth="1"/>
    <col min="7" max="7" width="12" bestFit="1" customWidth="1"/>
    <col min="8" max="8" width="20.28515625" customWidth="1"/>
    <col min="10" max="10" width="15.7109375" customWidth="1"/>
  </cols>
  <sheetData>
    <row r="1" spans="1:8" s="83" customFormat="1" x14ac:dyDescent="0.25">
      <c r="A1" s="82" t="s">
        <v>133</v>
      </c>
      <c r="B1" s="82" t="s">
        <v>134</v>
      </c>
      <c r="C1" s="82" t="s">
        <v>2</v>
      </c>
      <c r="D1" s="82" t="s">
        <v>3</v>
      </c>
      <c r="E1" s="82" t="s">
        <v>4</v>
      </c>
      <c r="F1" s="82" t="s">
        <v>5</v>
      </c>
    </row>
    <row r="2" spans="1:8" x14ac:dyDescent="0.25">
      <c r="A2" s="84">
        <v>1</v>
      </c>
      <c r="B2" s="85" t="s">
        <v>135</v>
      </c>
      <c r="C2" s="86"/>
      <c r="D2" s="86"/>
      <c r="E2" s="86"/>
      <c r="F2" s="86"/>
    </row>
    <row r="3" spans="1:8" x14ac:dyDescent="0.25">
      <c r="A3" s="87">
        <v>1.1000000000000001</v>
      </c>
      <c r="B3" s="88" t="s">
        <v>136</v>
      </c>
      <c r="C3" s="89" t="s">
        <v>22</v>
      </c>
      <c r="D3" s="14">
        <v>31.379999999999995</v>
      </c>
      <c r="E3" s="90">
        <v>4628</v>
      </c>
      <c r="F3" s="90">
        <f>+ROUND(D3*E3,2)</f>
        <v>145226.64000000001</v>
      </c>
    </row>
    <row r="4" spans="1:8" x14ac:dyDescent="0.25">
      <c r="A4" s="87">
        <v>1.2</v>
      </c>
      <c r="B4" s="88" t="s">
        <v>137</v>
      </c>
      <c r="C4" s="89" t="s">
        <v>8</v>
      </c>
      <c r="D4" s="91">
        <v>2</v>
      </c>
      <c r="E4" s="90">
        <v>16303</v>
      </c>
      <c r="F4" s="90">
        <f t="shared" ref="F4:F6" si="0">+ROUND(D4*E4,2)</f>
        <v>32606</v>
      </c>
    </row>
    <row r="5" spans="1:8" x14ac:dyDescent="0.25">
      <c r="A5" s="87">
        <v>1.3</v>
      </c>
      <c r="B5" s="88" t="s">
        <v>138</v>
      </c>
      <c r="C5" s="89" t="s">
        <v>22</v>
      </c>
      <c r="D5" s="91">
        <v>80</v>
      </c>
      <c r="E5" s="90">
        <v>6161</v>
      </c>
      <c r="F5" s="90">
        <f t="shared" si="0"/>
        <v>492880</v>
      </c>
    </row>
    <row r="6" spans="1:8" ht="30" x14ac:dyDescent="0.25">
      <c r="A6" s="87">
        <v>1.4</v>
      </c>
      <c r="B6" s="92" t="s">
        <v>139</v>
      </c>
      <c r="C6" s="89" t="s">
        <v>140</v>
      </c>
      <c r="D6" s="91">
        <v>35</v>
      </c>
      <c r="E6" s="90">
        <v>8606</v>
      </c>
      <c r="F6" s="90">
        <f t="shared" si="0"/>
        <v>301210</v>
      </c>
    </row>
    <row r="7" spans="1:8" x14ac:dyDescent="0.25">
      <c r="A7" s="84">
        <v>2</v>
      </c>
      <c r="B7" s="85" t="s">
        <v>59</v>
      </c>
      <c r="C7" s="86"/>
      <c r="D7" s="93"/>
      <c r="E7" s="94"/>
      <c r="F7" s="94"/>
    </row>
    <row r="8" spans="1:8" ht="60" x14ac:dyDescent="0.25">
      <c r="A8" s="87">
        <v>2.1</v>
      </c>
      <c r="B8" s="92" t="s">
        <v>141</v>
      </c>
      <c r="C8" s="89" t="s">
        <v>22</v>
      </c>
      <c r="D8" s="91">
        <v>65.8</v>
      </c>
      <c r="E8" s="90">
        <v>45573</v>
      </c>
      <c r="F8" s="90">
        <f>+ROUND(D8*E8,2)</f>
        <v>2998703.4</v>
      </c>
    </row>
    <row r="9" spans="1:8" x14ac:dyDescent="0.25">
      <c r="A9" s="84">
        <v>3</v>
      </c>
      <c r="B9" s="85" t="s">
        <v>142</v>
      </c>
      <c r="C9" s="86"/>
      <c r="D9" s="93"/>
      <c r="E9" s="94"/>
      <c r="F9" s="94"/>
    </row>
    <row r="10" spans="1:8" x14ac:dyDescent="0.25">
      <c r="A10" s="87">
        <v>3.1</v>
      </c>
      <c r="B10" s="88" t="s">
        <v>143</v>
      </c>
      <c r="C10" s="89" t="s">
        <v>22</v>
      </c>
      <c r="D10" s="91">
        <v>120</v>
      </c>
      <c r="E10" s="90">
        <v>18507</v>
      </c>
      <c r="F10" s="90">
        <f t="shared" ref="F10:F11" si="1">+ROUND(D10*E10,2)</f>
        <v>2220840</v>
      </c>
    </row>
    <row r="11" spans="1:8" ht="30" x14ac:dyDescent="0.25">
      <c r="A11" s="87">
        <v>3.2</v>
      </c>
      <c r="B11" s="92" t="s">
        <v>144</v>
      </c>
      <c r="C11" s="89" t="s">
        <v>22</v>
      </c>
      <c r="D11" s="91">
        <v>1980</v>
      </c>
      <c r="E11" s="90">
        <v>6766</v>
      </c>
      <c r="F11" s="90">
        <f t="shared" si="1"/>
        <v>13396680</v>
      </c>
      <c r="H11" s="95"/>
    </row>
    <row r="12" spans="1:8" x14ac:dyDescent="0.25">
      <c r="A12" s="84">
        <v>4</v>
      </c>
      <c r="B12" s="96" t="s">
        <v>145</v>
      </c>
      <c r="C12" s="86"/>
      <c r="D12" s="93"/>
      <c r="E12" s="94"/>
      <c r="F12" s="94"/>
    </row>
    <row r="13" spans="1:8" x14ac:dyDescent="0.25">
      <c r="A13" s="87">
        <v>4.0999999999999996</v>
      </c>
      <c r="B13" s="92" t="s">
        <v>146</v>
      </c>
      <c r="C13" s="89" t="s">
        <v>22</v>
      </c>
      <c r="D13" s="91">
        <v>31.379999999999995</v>
      </c>
      <c r="E13" s="90">
        <v>18507</v>
      </c>
      <c r="F13" s="90">
        <f t="shared" ref="F13:F14" si="2">+ROUND(D13*E13,2)</f>
        <v>580749.66</v>
      </c>
      <c r="H13" s="95"/>
    </row>
    <row r="14" spans="1:8" ht="45" x14ac:dyDescent="0.25">
      <c r="A14" s="87">
        <v>4.2</v>
      </c>
      <c r="B14" s="92" t="s">
        <v>147</v>
      </c>
      <c r="C14" s="89" t="s">
        <v>22</v>
      </c>
      <c r="D14" s="91">
        <v>31.4</v>
      </c>
      <c r="E14" s="90">
        <v>39157</v>
      </c>
      <c r="F14" s="90">
        <f t="shared" si="2"/>
        <v>1229529.8</v>
      </c>
      <c r="H14" s="95"/>
    </row>
    <row r="15" spans="1:8" x14ac:dyDescent="0.25">
      <c r="A15" s="84">
        <v>5</v>
      </c>
      <c r="B15" s="96" t="s">
        <v>148</v>
      </c>
      <c r="C15" s="86"/>
      <c r="D15" s="93"/>
      <c r="E15" s="94"/>
      <c r="F15" s="94"/>
    </row>
    <row r="16" spans="1:8" ht="33" customHeight="1" x14ac:dyDescent="0.25">
      <c r="A16" s="87">
        <v>5.0999999999999996</v>
      </c>
      <c r="B16" s="92" t="s">
        <v>149</v>
      </c>
      <c r="C16" s="89" t="s">
        <v>140</v>
      </c>
      <c r="D16" s="91">
        <v>28</v>
      </c>
      <c r="E16" s="90">
        <v>12246</v>
      </c>
      <c r="F16" s="90">
        <f t="shared" ref="F16:F18" si="3">+ROUND(D16*E16,2)</f>
        <v>342888</v>
      </c>
    </row>
    <row r="17" spans="1:8" ht="33.75" customHeight="1" x14ac:dyDescent="0.25">
      <c r="A17" s="87">
        <v>5.2</v>
      </c>
      <c r="B17" s="92" t="s">
        <v>150</v>
      </c>
      <c r="C17" s="89" t="s">
        <v>140</v>
      </c>
      <c r="D17" s="91">
        <v>68</v>
      </c>
      <c r="E17" s="90">
        <v>7355</v>
      </c>
      <c r="F17" s="90">
        <f t="shared" si="3"/>
        <v>500140</v>
      </c>
    </row>
    <row r="18" spans="1:8" ht="30" x14ac:dyDescent="0.25">
      <c r="A18" s="87">
        <v>5.3</v>
      </c>
      <c r="B18" s="92" t="s">
        <v>34</v>
      </c>
      <c r="C18" s="89" t="s">
        <v>140</v>
      </c>
      <c r="D18" s="91">
        <v>28</v>
      </c>
      <c r="E18" s="90">
        <v>62360</v>
      </c>
      <c r="F18" s="90">
        <f t="shared" si="3"/>
        <v>1746080</v>
      </c>
      <c r="H18" s="4"/>
    </row>
    <row r="19" spans="1:8" x14ac:dyDescent="0.25">
      <c r="A19" s="84">
        <v>6</v>
      </c>
      <c r="B19" s="96" t="s">
        <v>151</v>
      </c>
      <c r="C19" s="86"/>
      <c r="D19" s="93"/>
      <c r="E19" s="94"/>
      <c r="F19" s="94"/>
    </row>
    <row r="20" spans="1:8" ht="75" x14ac:dyDescent="0.25">
      <c r="A20" s="87">
        <v>6.1</v>
      </c>
      <c r="B20" s="92" t="s">
        <v>152</v>
      </c>
      <c r="C20" s="89" t="s">
        <v>8</v>
      </c>
      <c r="D20" s="91">
        <v>2</v>
      </c>
      <c r="E20" s="90">
        <v>374993</v>
      </c>
      <c r="F20" s="90">
        <f t="shared" ref="F20:F21" si="4">+ROUND(D20*E20,2)</f>
        <v>749986</v>
      </c>
    </row>
    <row r="21" spans="1:8" ht="45" x14ac:dyDescent="0.25">
      <c r="A21" s="87">
        <v>6.2</v>
      </c>
      <c r="B21" s="92" t="s">
        <v>153</v>
      </c>
      <c r="C21" s="89" t="s">
        <v>8</v>
      </c>
      <c r="D21" s="91">
        <v>2</v>
      </c>
      <c r="E21" s="90">
        <v>292617</v>
      </c>
      <c r="F21" s="90">
        <f t="shared" si="4"/>
        <v>585234</v>
      </c>
    </row>
    <row r="22" spans="1:8" x14ac:dyDescent="0.25">
      <c r="A22" s="84">
        <v>7</v>
      </c>
      <c r="B22" s="96" t="s">
        <v>123</v>
      </c>
      <c r="C22" s="86"/>
      <c r="D22" s="93"/>
      <c r="E22" s="94"/>
      <c r="F22" s="94"/>
    </row>
    <row r="23" spans="1:8" ht="45" x14ac:dyDescent="0.25">
      <c r="A23" s="97">
        <v>7.1</v>
      </c>
      <c r="B23" s="98" t="s">
        <v>154</v>
      </c>
      <c r="C23" s="99" t="s">
        <v>22</v>
      </c>
      <c r="D23" s="100">
        <v>9.5</v>
      </c>
      <c r="E23" s="101">
        <v>84497</v>
      </c>
      <c r="F23" s="90">
        <f t="shared" ref="F23" si="5">+ROUND(D23*E23,2)</f>
        <v>802721.5</v>
      </c>
    </row>
    <row r="24" spans="1:8" x14ac:dyDescent="0.25">
      <c r="A24" s="87">
        <v>7.2</v>
      </c>
      <c r="B24" s="92" t="s">
        <v>155</v>
      </c>
      <c r="C24" s="89" t="s">
        <v>156</v>
      </c>
      <c r="D24" s="91">
        <v>1</v>
      </c>
      <c r="E24" s="90">
        <v>150242</v>
      </c>
      <c r="F24" s="90">
        <f>+ROUND(D24*E24,2)</f>
        <v>150242</v>
      </c>
    </row>
    <row r="25" spans="1:8" x14ac:dyDescent="0.25">
      <c r="A25" s="320"/>
      <c r="B25" s="320"/>
      <c r="C25" s="320"/>
      <c r="D25" s="320"/>
      <c r="E25" s="320"/>
      <c r="F25" s="320"/>
    </row>
    <row r="26" spans="1:8" x14ac:dyDescent="0.25">
      <c r="A26" s="321"/>
      <c r="B26" s="321"/>
      <c r="C26" s="321"/>
      <c r="D26" s="321"/>
      <c r="E26" s="321"/>
      <c r="F26" s="321"/>
    </row>
    <row r="27" spans="1:8" x14ac:dyDescent="0.25">
      <c r="A27" s="315" t="s">
        <v>43</v>
      </c>
      <c r="B27" s="315"/>
      <c r="C27" s="315"/>
      <c r="D27" s="315"/>
      <c r="E27" s="315"/>
      <c r="F27" s="102">
        <f>SUM(F3:F24)</f>
        <v>26275717</v>
      </c>
      <c r="H27" s="103"/>
    </row>
    <row r="28" spans="1:8" x14ac:dyDescent="0.25">
      <c r="A28" s="316"/>
      <c r="B28" s="316"/>
      <c r="C28" s="316"/>
      <c r="D28" s="316"/>
      <c r="E28" s="316"/>
      <c r="F28" s="316"/>
    </row>
    <row r="29" spans="1:8" x14ac:dyDescent="0.25">
      <c r="A29" s="316"/>
      <c r="B29" s="316"/>
      <c r="C29" s="316"/>
      <c r="D29" s="316"/>
      <c r="E29" s="316"/>
      <c r="F29" s="316"/>
    </row>
    <row r="30" spans="1:8" x14ac:dyDescent="0.25">
      <c r="A30" s="307" t="s">
        <v>157</v>
      </c>
      <c r="B30" s="307"/>
      <c r="C30" s="307"/>
      <c r="D30" s="307"/>
      <c r="E30" s="104">
        <v>0.25</v>
      </c>
      <c r="F30" s="105">
        <f>ROUND(E30*$F$27,2)</f>
        <v>6568929.25</v>
      </c>
    </row>
    <row r="31" spans="1:8" x14ac:dyDescent="0.25">
      <c r="A31" s="322" t="s">
        <v>158</v>
      </c>
      <c r="B31" s="322"/>
      <c r="C31" s="322"/>
      <c r="D31" s="322"/>
      <c r="E31" s="106">
        <v>0.02</v>
      </c>
      <c r="F31" s="107">
        <f>ROUND(E31*$F$27,2)</f>
        <v>525514.34</v>
      </c>
    </row>
    <row r="32" spans="1:8" x14ac:dyDescent="0.25">
      <c r="A32" s="319" t="s">
        <v>159</v>
      </c>
      <c r="B32" s="319"/>
      <c r="C32" s="319"/>
      <c r="D32" s="319"/>
      <c r="E32" s="108">
        <v>0.05</v>
      </c>
      <c r="F32" s="109">
        <f>ROUND(E32*$F$27,2)</f>
        <v>1313785.8500000001</v>
      </c>
    </row>
    <row r="33" spans="1:10" x14ac:dyDescent="0.25">
      <c r="A33" s="317" t="s">
        <v>47</v>
      </c>
      <c r="B33" s="317"/>
      <c r="C33" s="317"/>
      <c r="D33" s="317"/>
      <c r="E33" s="110">
        <v>0.32</v>
      </c>
      <c r="F33" s="111">
        <f>SUM(F30:F32)</f>
        <v>8408229.4399999995</v>
      </c>
    </row>
    <row r="34" spans="1:10" x14ac:dyDescent="0.25">
      <c r="A34" s="324"/>
      <c r="B34" s="324"/>
      <c r="C34" s="324"/>
      <c r="D34" s="324"/>
      <c r="E34" s="324"/>
      <c r="F34" s="324"/>
    </row>
    <row r="35" spans="1:10" x14ac:dyDescent="0.25">
      <c r="A35" s="324"/>
      <c r="B35" s="324"/>
      <c r="C35" s="324"/>
      <c r="D35" s="324"/>
      <c r="E35" s="324"/>
      <c r="F35" s="324"/>
    </row>
    <row r="36" spans="1:10" ht="17.25" x14ac:dyDescent="0.3">
      <c r="A36" s="318" t="s">
        <v>49</v>
      </c>
      <c r="B36" s="318"/>
      <c r="C36" s="318"/>
      <c r="D36" s="318"/>
      <c r="E36" s="318"/>
      <c r="F36" s="112">
        <f>+F27+F33</f>
        <v>34683946.439999998</v>
      </c>
      <c r="G36">
        <v>34683967.27535025</v>
      </c>
      <c r="H36" s="103"/>
    </row>
    <row r="37" spans="1:10" x14ac:dyDescent="0.25">
      <c r="G37" s="114">
        <f>+G36-F36</f>
        <v>20.835350252687931</v>
      </c>
    </row>
    <row r="40" spans="1:10" x14ac:dyDescent="0.25">
      <c r="E40" s="115"/>
      <c r="F40" s="116"/>
      <c r="G40" s="117"/>
      <c r="H40" s="117"/>
      <c r="I40" s="117"/>
      <c r="J40" s="117"/>
    </row>
    <row r="41" spans="1:10" x14ac:dyDescent="0.25">
      <c r="E41" s="115"/>
      <c r="F41" s="116"/>
      <c r="G41" s="117"/>
      <c r="H41" s="117"/>
      <c r="I41" s="117"/>
      <c r="J41" s="117"/>
    </row>
    <row r="42" spans="1:10" x14ac:dyDescent="0.25">
      <c r="E42" s="115"/>
      <c r="F42" s="116"/>
      <c r="G42" s="117"/>
      <c r="H42" s="117"/>
      <c r="I42" s="117"/>
      <c r="J42" s="117"/>
    </row>
    <row r="43" spans="1:10" x14ac:dyDescent="0.25">
      <c r="E43" s="115"/>
      <c r="F43" s="116"/>
      <c r="G43" s="117"/>
      <c r="H43" s="118"/>
      <c r="I43" s="117"/>
      <c r="J43" s="117"/>
    </row>
    <row r="44" spans="1:10" x14ac:dyDescent="0.25">
      <c r="B44" s="37" t="s">
        <v>50</v>
      </c>
      <c r="C44" s="275" t="s">
        <v>51</v>
      </c>
      <c r="D44" s="275"/>
      <c r="E44" s="275"/>
      <c r="F44" s="119"/>
      <c r="G44" s="117"/>
      <c r="H44" s="118"/>
      <c r="I44" s="117"/>
      <c r="J44" s="117"/>
    </row>
    <row r="45" spans="1:10" x14ac:dyDescent="0.25">
      <c r="B45" s="39" t="s">
        <v>52</v>
      </c>
      <c r="C45" s="290" t="s">
        <v>53</v>
      </c>
      <c r="D45" s="290"/>
      <c r="E45" s="290"/>
      <c r="F45" s="120"/>
      <c r="G45" s="117"/>
      <c r="H45" s="117"/>
      <c r="I45" s="117"/>
      <c r="J45" s="117"/>
    </row>
    <row r="46" spans="1:10" x14ac:dyDescent="0.25">
      <c r="B46" s="39"/>
      <c r="C46" s="40"/>
      <c r="D46" s="40"/>
      <c r="E46" s="40"/>
      <c r="F46" s="120"/>
      <c r="G46" s="117"/>
      <c r="H46" s="117"/>
      <c r="I46" s="117"/>
      <c r="J46" s="117"/>
    </row>
    <row r="47" spans="1:10" x14ac:dyDescent="0.25">
      <c r="E47" s="121"/>
      <c r="F47" s="118"/>
      <c r="G47" s="117"/>
      <c r="H47" s="117"/>
      <c r="I47" s="117"/>
      <c r="J47" s="117"/>
    </row>
    <row r="48" spans="1:10" ht="22.5" customHeight="1" x14ac:dyDescent="0.25">
      <c r="B48" s="313" t="s">
        <v>54</v>
      </c>
      <c r="C48" s="313"/>
      <c r="D48" s="313"/>
      <c r="E48" s="122"/>
      <c r="F48" s="122"/>
      <c r="G48" s="123"/>
      <c r="H48" s="123"/>
      <c r="I48" s="123"/>
      <c r="J48" s="122"/>
    </row>
    <row r="49" spans="1:10" x14ac:dyDescent="0.25">
      <c r="E49" s="124"/>
      <c r="F49" s="124"/>
      <c r="G49" s="125"/>
      <c r="H49" s="126"/>
      <c r="I49" s="127"/>
      <c r="J49" s="128"/>
    </row>
    <row r="50" spans="1:10" x14ac:dyDescent="0.25">
      <c r="A50" s="323"/>
      <c r="B50" s="323"/>
      <c r="E50" s="129"/>
      <c r="F50" s="129"/>
      <c r="G50" s="130"/>
      <c r="H50" s="130"/>
      <c r="I50" s="129"/>
      <c r="J50" s="130"/>
    </row>
    <row r="51" spans="1:10" x14ac:dyDescent="0.25">
      <c r="E51" s="129"/>
      <c r="F51" s="129"/>
      <c r="G51" s="130"/>
      <c r="H51" s="130"/>
      <c r="I51" s="129"/>
      <c r="J51" s="130"/>
    </row>
    <row r="52" spans="1:10" x14ac:dyDescent="0.25">
      <c r="E52" s="117"/>
      <c r="F52" s="117"/>
      <c r="G52" s="117"/>
      <c r="H52" s="130"/>
      <c r="I52" s="117"/>
      <c r="J52" s="130"/>
    </row>
  </sheetData>
  <mergeCells count="13">
    <mergeCell ref="A50:B50"/>
    <mergeCell ref="A33:D33"/>
    <mergeCell ref="A34:F35"/>
    <mergeCell ref="A36:E36"/>
    <mergeCell ref="C44:E44"/>
    <mergeCell ref="C45:E45"/>
    <mergeCell ref="B48:D48"/>
    <mergeCell ref="A32:D32"/>
    <mergeCell ref="A25:F26"/>
    <mergeCell ref="A27:E27"/>
    <mergeCell ref="A28:F29"/>
    <mergeCell ref="A30:D30"/>
    <mergeCell ref="A31:D31"/>
  </mergeCells>
  <printOptions horizontalCentered="1"/>
  <pageMargins left="0.39370078740157483" right="0.39370078740157483" top="1.6535433070866143" bottom="0.78740157480314965" header="0.31496062992125984" footer="0.31496062992125984"/>
  <pageSetup paperSize="122" scale="96" orientation="portrait" r:id="rId1"/>
  <headerFooter>
    <oddHeader>&amp;L&amp;G&amp;C&amp;"-,Negrita"&amp;12
PRESUPUESTO DE OBRA PARA REPARACIONES DEL MUSEO NEGRET&amp;R&amp;"-,Negrita"&amp;12
&amp;D</oddHeader>
    <oddFooter>&amp;R&amp;"-,Negrita"&amp;P</oddFooter>
  </headerFooter>
  <rowBreaks count="1" manualBreakCount="1">
    <brk id="21" max="1638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view="pageBreakPreview" topLeftCell="C36" zoomScaleNormal="100" zoomScaleSheetLayoutView="100" workbookViewId="0">
      <selection activeCell="D22" sqref="D22"/>
    </sheetView>
  </sheetViews>
  <sheetFormatPr baseColWidth="10" defaultColWidth="7.5703125" defaultRowHeight="12.75" x14ac:dyDescent="0.25"/>
  <cols>
    <col min="1" max="1" width="7.5703125" style="50" customWidth="1"/>
    <col min="2" max="2" width="41.140625" style="50" customWidth="1"/>
    <col min="3" max="3" width="9.7109375" style="50" customWidth="1"/>
    <col min="4" max="4" width="8" style="50" customWidth="1"/>
    <col min="5" max="5" width="13.85546875" style="50" customWidth="1"/>
    <col min="6" max="6" width="18.85546875" style="50" customWidth="1"/>
    <col min="7" max="7" width="7.5703125" style="50"/>
    <col min="8" max="8" width="13.42578125" style="50" bestFit="1" customWidth="1"/>
    <col min="9" max="16384" width="7.5703125" style="50"/>
  </cols>
  <sheetData>
    <row r="1" spans="1:6" ht="30.2" customHeight="1" x14ac:dyDescent="0.25">
      <c r="A1" s="47" t="s">
        <v>0</v>
      </c>
      <c r="B1" s="47" t="s">
        <v>1</v>
      </c>
      <c r="C1" s="47" t="s">
        <v>2</v>
      </c>
      <c r="D1" s="48" t="s">
        <v>55</v>
      </c>
      <c r="E1" s="49" t="s">
        <v>56</v>
      </c>
      <c r="F1" s="49" t="s">
        <v>57</v>
      </c>
    </row>
    <row r="2" spans="1:6" ht="19.5" customHeight="1" x14ac:dyDescent="0.25">
      <c r="A2" s="47" t="s">
        <v>58</v>
      </c>
      <c r="B2" s="326" t="s">
        <v>59</v>
      </c>
      <c r="C2" s="327"/>
      <c r="D2" s="327"/>
      <c r="E2" s="328"/>
      <c r="F2" s="51">
        <f>SUM(F3:F4)</f>
        <v>7341219</v>
      </c>
    </row>
    <row r="3" spans="1:6" ht="84" customHeight="1" x14ac:dyDescent="0.25">
      <c r="A3" s="52" t="s">
        <v>60</v>
      </c>
      <c r="B3" s="53" t="s">
        <v>61</v>
      </c>
      <c r="C3" s="52" t="s">
        <v>62</v>
      </c>
      <c r="D3" s="54">
        <v>689</v>
      </c>
      <c r="E3" s="55">
        <v>9211</v>
      </c>
      <c r="F3" s="56">
        <f>+ROUND(D3*E3,2)</f>
        <v>6346379</v>
      </c>
    </row>
    <row r="4" spans="1:6" ht="63" x14ac:dyDescent="0.25">
      <c r="A4" s="52" t="s">
        <v>63</v>
      </c>
      <c r="B4" s="53" t="s">
        <v>64</v>
      </c>
      <c r="C4" s="52" t="s">
        <v>65</v>
      </c>
      <c r="D4" s="54">
        <v>76</v>
      </c>
      <c r="E4" s="55">
        <v>13090</v>
      </c>
      <c r="F4" s="56">
        <f t="shared" ref="F4" si="0">+ROUND(D4*E4,2)</f>
        <v>994840</v>
      </c>
    </row>
    <row r="5" spans="1:6" ht="19.7" customHeight="1" x14ac:dyDescent="0.25">
      <c r="A5" s="47" t="s">
        <v>66</v>
      </c>
      <c r="B5" s="262" t="s">
        <v>67</v>
      </c>
      <c r="C5" s="263"/>
      <c r="D5" s="263"/>
      <c r="E5" s="264"/>
      <c r="F5" s="51">
        <f>SUM(F6:F12)</f>
        <v>3142593.02</v>
      </c>
    </row>
    <row r="6" spans="1:6" ht="63" x14ac:dyDescent="0.25">
      <c r="A6" s="52" t="s">
        <v>68</v>
      </c>
      <c r="B6" s="53" t="s">
        <v>69</v>
      </c>
      <c r="C6" s="52" t="s">
        <v>62</v>
      </c>
      <c r="D6" s="57">
        <v>4</v>
      </c>
      <c r="E6" s="55">
        <v>19938</v>
      </c>
      <c r="F6" s="56">
        <f t="shared" ref="F6:F45" si="1">+ROUND(D6*E6,2)</f>
        <v>79752</v>
      </c>
    </row>
    <row r="7" spans="1:6" ht="31.5" x14ac:dyDescent="0.25">
      <c r="A7" s="52" t="s">
        <v>70</v>
      </c>
      <c r="B7" s="53" t="s">
        <v>71</v>
      </c>
      <c r="C7" s="52" t="s">
        <v>62</v>
      </c>
      <c r="D7" s="57">
        <v>4</v>
      </c>
      <c r="E7" s="55">
        <v>24696</v>
      </c>
      <c r="F7" s="56">
        <f t="shared" si="1"/>
        <v>98784</v>
      </c>
    </row>
    <row r="8" spans="1:6" ht="165" customHeight="1" x14ac:dyDescent="0.25">
      <c r="A8" s="52" t="s">
        <v>72</v>
      </c>
      <c r="B8" s="53" t="s">
        <v>73</v>
      </c>
      <c r="C8" s="52" t="s">
        <v>62</v>
      </c>
      <c r="D8" s="54">
        <v>115.74</v>
      </c>
      <c r="E8" s="55">
        <v>5809</v>
      </c>
      <c r="F8" s="56">
        <f t="shared" si="1"/>
        <v>672333.66</v>
      </c>
    </row>
    <row r="9" spans="1:6" ht="210.75" customHeight="1" x14ac:dyDescent="0.25">
      <c r="A9" s="52" t="s">
        <v>74</v>
      </c>
      <c r="B9" s="53" t="s">
        <v>75</v>
      </c>
      <c r="C9" s="52" t="s">
        <v>62</v>
      </c>
      <c r="D9" s="54">
        <v>48.1</v>
      </c>
      <c r="E9" s="55">
        <v>39875</v>
      </c>
      <c r="F9" s="56">
        <f t="shared" si="1"/>
        <v>1917987.5</v>
      </c>
    </row>
    <row r="10" spans="1:6" ht="63" x14ac:dyDescent="0.25">
      <c r="A10" s="52" t="s">
        <v>76</v>
      </c>
      <c r="B10" s="53" t="s">
        <v>77</v>
      </c>
      <c r="C10" s="52" t="s">
        <v>65</v>
      </c>
      <c r="D10" s="57">
        <v>0.9</v>
      </c>
      <c r="E10" s="55">
        <v>14256</v>
      </c>
      <c r="F10" s="56">
        <f t="shared" si="1"/>
        <v>12830.4</v>
      </c>
    </row>
    <row r="11" spans="1:6" ht="157.5" x14ac:dyDescent="0.25">
      <c r="A11" s="52" t="s">
        <v>78</v>
      </c>
      <c r="B11" s="53" t="s">
        <v>79</v>
      </c>
      <c r="C11" s="52" t="s">
        <v>62</v>
      </c>
      <c r="D11" s="54">
        <v>10</v>
      </c>
      <c r="E11" s="55">
        <v>13655</v>
      </c>
      <c r="F11" s="56">
        <f t="shared" si="1"/>
        <v>136550</v>
      </c>
    </row>
    <row r="12" spans="1:6" ht="126" x14ac:dyDescent="0.25">
      <c r="A12" s="52" t="s">
        <v>80</v>
      </c>
      <c r="B12" s="53" t="s">
        <v>81</v>
      </c>
      <c r="C12" s="52" t="s">
        <v>62</v>
      </c>
      <c r="D12" s="54">
        <v>14.98</v>
      </c>
      <c r="E12" s="55">
        <v>14977</v>
      </c>
      <c r="F12" s="56">
        <f t="shared" si="1"/>
        <v>224355.46</v>
      </c>
    </row>
    <row r="13" spans="1:6" ht="19.7" customHeight="1" x14ac:dyDescent="0.25">
      <c r="A13" s="47" t="s">
        <v>82</v>
      </c>
      <c r="B13" s="262" t="s">
        <v>83</v>
      </c>
      <c r="C13" s="263"/>
      <c r="D13" s="263"/>
      <c r="E13" s="264"/>
      <c r="F13" s="51">
        <f>SUM(F14:F18)</f>
        <v>1458512.85</v>
      </c>
    </row>
    <row r="14" spans="1:6" ht="31.5" x14ac:dyDescent="0.25">
      <c r="A14" s="52" t="s">
        <v>84</v>
      </c>
      <c r="B14" s="53" t="s">
        <v>71</v>
      </c>
      <c r="C14" s="52" t="s">
        <v>62</v>
      </c>
      <c r="D14" s="57">
        <v>3</v>
      </c>
      <c r="E14" s="55">
        <v>24696</v>
      </c>
      <c r="F14" s="56">
        <f t="shared" si="1"/>
        <v>74088</v>
      </c>
    </row>
    <row r="15" spans="1:6" ht="157.5" x14ac:dyDescent="0.25">
      <c r="A15" s="52" t="s">
        <v>85</v>
      </c>
      <c r="B15" s="53" t="s">
        <v>73</v>
      </c>
      <c r="C15" s="52" t="s">
        <v>62</v>
      </c>
      <c r="D15" s="58">
        <v>39</v>
      </c>
      <c r="E15" s="55">
        <v>5809</v>
      </c>
      <c r="F15" s="56">
        <f t="shared" si="1"/>
        <v>226551</v>
      </c>
    </row>
    <row r="16" spans="1:6" ht="204.75" x14ac:dyDescent="0.25">
      <c r="A16" s="52" t="s">
        <v>86</v>
      </c>
      <c r="B16" s="53" t="s">
        <v>75</v>
      </c>
      <c r="C16" s="52" t="s">
        <v>62</v>
      </c>
      <c r="D16" s="58">
        <v>25.95</v>
      </c>
      <c r="E16" s="55">
        <v>39875</v>
      </c>
      <c r="F16" s="56">
        <f t="shared" si="1"/>
        <v>1034756.25</v>
      </c>
    </row>
    <row r="17" spans="1:6" ht="157.5" x14ac:dyDescent="0.25">
      <c r="A17" s="52" t="s">
        <v>87</v>
      </c>
      <c r="B17" s="53" t="s">
        <v>79</v>
      </c>
      <c r="C17" s="52" t="s">
        <v>62</v>
      </c>
      <c r="D17" s="58">
        <v>4.3</v>
      </c>
      <c r="E17" s="55">
        <v>13655</v>
      </c>
      <c r="F17" s="56">
        <f t="shared" si="1"/>
        <v>58716.5</v>
      </c>
    </row>
    <row r="18" spans="1:6" ht="126" x14ac:dyDescent="0.25">
      <c r="A18" s="52" t="s">
        <v>88</v>
      </c>
      <c r="B18" s="53" t="s">
        <v>89</v>
      </c>
      <c r="C18" s="52" t="s">
        <v>62</v>
      </c>
      <c r="D18" s="58">
        <v>4.3</v>
      </c>
      <c r="E18" s="55">
        <v>14977</v>
      </c>
      <c r="F18" s="56">
        <f t="shared" si="1"/>
        <v>64401.1</v>
      </c>
    </row>
    <row r="19" spans="1:6" ht="19.7" customHeight="1" x14ac:dyDescent="0.25">
      <c r="A19" s="47" t="s">
        <v>90</v>
      </c>
      <c r="B19" s="262" t="s">
        <v>91</v>
      </c>
      <c r="C19" s="263"/>
      <c r="D19" s="263"/>
      <c r="E19" s="264"/>
      <c r="F19" s="51">
        <f>SUM(F20:F24)</f>
        <v>1200709.08</v>
      </c>
    </row>
    <row r="20" spans="1:6" ht="31.5" x14ac:dyDescent="0.25">
      <c r="A20" s="52" t="s">
        <v>92</v>
      </c>
      <c r="B20" s="53" t="s">
        <v>71</v>
      </c>
      <c r="C20" s="52" t="s">
        <v>62</v>
      </c>
      <c r="D20" s="58">
        <v>3</v>
      </c>
      <c r="E20" s="55">
        <v>24696</v>
      </c>
      <c r="F20" s="56">
        <f t="shared" si="1"/>
        <v>74088</v>
      </c>
    </row>
    <row r="21" spans="1:6" ht="157.5" x14ac:dyDescent="0.25">
      <c r="A21" s="52" t="s">
        <v>93</v>
      </c>
      <c r="B21" s="53" t="s">
        <v>73</v>
      </c>
      <c r="C21" s="52" t="s">
        <v>62</v>
      </c>
      <c r="D21" s="58">
        <v>34.67</v>
      </c>
      <c r="E21" s="55">
        <v>5809</v>
      </c>
      <c r="F21" s="56">
        <f t="shared" si="1"/>
        <v>201398.03</v>
      </c>
    </row>
    <row r="22" spans="1:6" ht="204.75" x14ac:dyDescent="0.25">
      <c r="A22" s="52" t="s">
        <v>94</v>
      </c>
      <c r="B22" s="53" t="s">
        <v>75</v>
      </c>
      <c r="C22" s="52" t="s">
        <v>62</v>
      </c>
      <c r="D22" s="58">
        <v>20.41</v>
      </c>
      <c r="E22" s="55">
        <v>39875</v>
      </c>
      <c r="F22" s="56">
        <f t="shared" si="1"/>
        <v>813848.75</v>
      </c>
    </row>
    <row r="23" spans="1:6" ht="157.5" x14ac:dyDescent="0.25">
      <c r="A23" s="52" t="s">
        <v>95</v>
      </c>
      <c r="B23" s="53" t="s">
        <v>79</v>
      </c>
      <c r="C23" s="52" t="s">
        <v>62</v>
      </c>
      <c r="D23" s="58">
        <v>3.44</v>
      </c>
      <c r="E23" s="55">
        <v>13655</v>
      </c>
      <c r="F23" s="56">
        <f t="shared" si="1"/>
        <v>46973.2</v>
      </c>
    </row>
    <row r="24" spans="1:6" ht="110.25" x14ac:dyDescent="0.25">
      <c r="A24" s="52" t="s">
        <v>96</v>
      </c>
      <c r="B24" s="53" t="s">
        <v>97</v>
      </c>
      <c r="C24" s="52" t="s">
        <v>62</v>
      </c>
      <c r="D24" s="58">
        <v>4.3</v>
      </c>
      <c r="E24" s="55">
        <v>14977</v>
      </c>
      <c r="F24" s="56">
        <f t="shared" si="1"/>
        <v>64401.1</v>
      </c>
    </row>
    <row r="25" spans="1:6" ht="19.7" customHeight="1" x14ac:dyDescent="0.25">
      <c r="A25" s="47" t="s">
        <v>98</v>
      </c>
      <c r="B25" s="262" t="s">
        <v>99</v>
      </c>
      <c r="C25" s="263"/>
      <c r="D25" s="263"/>
      <c r="E25" s="264"/>
      <c r="F25" s="51">
        <f>SUM(F26:F31)</f>
        <v>1932692.91</v>
      </c>
    </row>
    <row r="26" spans="1:6" ht="63" x14ac:dyDescent="0.25">
      <c r="A26" s="52" t="s">
        <v>100</v>
      </c>
      <c r="B26" s="53" t="s">
        <v>69</v>
      </c>
      <c r="C26" s="52" t="s">
        <v>62</v>
      </c>
      <c r="D26" s="58">
        <v>6</v>
      </c>
      <c r="E26" s="55">
        <v>21995</v>
      </c>
      <c r="F26" s="56">
        <f t="shared" si="1"/>
        <v>131970</v>
      </c>
    </row>
    <row r="27" spans="1:6" ht="31.5" x14ac:dyDescent="0.25">
      <c r="A27" s="52" t="s">
        <v>101</v>
      </c>
      <c r="B27" s="53" t="s">
        <v>71</v>
      </c>
      <c r="C27" s="52" t="s">
        <v>62</v>
      </c>
      <c r="D27" s="58">
        <v>5.8</v>
      </c>
      <c r="E27" s="55">
        <v>24149</v>
      </c>
      <c r="F27" s="56">
        <f t="shared" si="1"/>
        <v>140064.20000000001</v>
      </c>
    </row>
    <row r="28" spans="1:6" ht="157.5" x14ac:dyDescent="0.25">
      <c r="A28" s="52" t="s">
        <v>102</v>
      </c>
      <c r="B28" s="53" t="s">
        <v>73</v>
      </c>
      <c r="C28" s="52" t="s">
        <v>62</v>
      </c>
      <c r="D28" s="58">
        <v>54.79</v>
      </c>
      <c r="E28" s="55">
        <v>5729</v>
      </c>
      <c r="F28" s="56">
        <f t="shared" si="1"/>
        <v>313891.90999999997</v>
      </c>
    </row>
    <row r="29" spans="1:6" ht="204.75" x14ac:dyDescent="0.25">
      <c r="A29" s="52" t="s">
        <v>103</v>
      </c>
      <c r="B29" s="53" t="s">
        <v>75</v>
      </c>
      <c r="C29" s="52" t="s">
        <v>62</v>
      </c>
      <c r="D29" s="58">
        <v>28.11</v>
      </c>
      <c r="E29" s="55">
        <v>39875</v>
      </c>
      <c r="F29" s="56">
        <f t="shared" si="1"/>
        <v>1120886.25</v>
      </c>
    </row>
    <row r="30" spans="1:6" ht="157.5" x14ac:dyDescent="0.25">
      <c r="A30" s="52" t="s">
        <v>104</v>
      </c>
      <c r="B30" s="53" t="s">
        <v>79</v>
      </c>
      <c r="C30" s="52" t="s">
        <v>62</v>
      </c>
      <c r="D30" s="58">
        <v>6.89</v>
      </c>
      <c r="E30" s="55">
        <v>13655</v>
      </c>
      <c r="F30" s="56">
        <f t="shared" si="1"/>
        <v>94082.95</v>
      </c>
    </row>
    <row r="31" spans="1:6" ht="126" x14ac:dyDescent="0.25">
      <c r="A31" s="52" t="s">
        <v>105</v>
      </c>
      <c r="B31" s="53" t="s">
        <v>106</v>
      </c>
      <c r="C31" s="52" t="s">
        <v>62</v>
      </c>
      <c r="D31" s="58">
        <v>8.8000000000000007</v>
      </c>
      <c r="E31" s="55">
        <v>14977</v>
      </c>
      <c r="F31" s="56">
        <f t="shared" si="1"/>
        <v>131797.6</v>
      </c>
    </row>
    <row r="32" spans="1:6" ht="19.7" customHeight="1" x14ac:dyDescent="0.25">
      <c r="A32" s="47" t="s">
        <v>107</v>
      </c>
      <c r="B32" s="262" t="s">
        <v>108</v>
      </c>
      <c r="C32" s="263"/>
      <c r="D32" s="263"/>
      <c r="E32" s="264"/>
      <c r="F32" s="59">
        <f>SUM(F33:F34)</f>
        <v>520555</v>
      </c>
    </row>
    <row r="33" spans="1:8" ht="157.5" x14ac:dyDescent="0.25">
      <c r="A33" s="52" t="s">
        <v>109</v>
      </c>
      <c r="B33" s="53" t="s">
        <v>79</v>
      </c>
      <c r="C33" s="52" t="s">
        <v>62</v>
      </c>
      <c r="D33" s="57">
        <v>6</v>
      </c>
      <c r="E33" s="55">
        <v>13655</v>
      </c>
      <c r="F33" s="56">
        <f t="shared" si="1"/>
        <v>81930</v>
      </c>
    </row>
    <row r="34" spans="1:8" ht="204.75" x14ac:dyDescent="0.25">
      <c r="A34" s="52" t="s">
        <v>110</v>
      </c>
      <c r="B34" s="53" t="s">
        <v>75</v>
      </c>
      <c r="C34" s="52" t="s">
        <v>62</v>
      </c>
      <c r="D34" s="54">
        <v>11</v>
      </c>
      <c r="E34" s="55">
        <v>39875</v>
      </c>
      <c r="F34" s="56">
        <f t="shared" si="1"/>
        <v>438625</v>
      </c>
    </row>
    <row r="35" spans="1:8" ht="19.7" customHeight="1" x14ac:dyDescent="0.25">
      <c r="A35" s="47" t="s">
        <v>111</v>
      </c>
      <c r="B35" s="262" t="s">
        <v>112</v>
      </c>
      <c r="C35" s="263"/>
      <c r="D35" s="263"/>
      <c r="E35" s="264"/>
      <c r="F35" s="60">
        <f>SUM(F36:F41)</f>
        <v>13399116.1</v>
      </c>
    </row>
    <row r="36" spans="1:8" ht="157.5" x14ac:dyDescent="0.25">
      <c r="A36" s="52" t="s">
        <v>113</v>
      </c>
      <c r="B36" s="53" t="s">
        <v>73</v>
      </c>
      <c r="C36" s="52" t="s">
        <v>62</v>
      </c>
      <c r="D36" s="54">
        <v>412</v>
      </c>
      <c r="E36" s="55">
        <v>5809</v>
      </c>
      <c r="F36" s="56">
        <f t="shared" si="1"/>
        <v>2393308</v>
      </c>
    </row>
    <row r="37" spans="1:8" ht="126" x14ac:dyDescent="0.25">
      <c r="A37" s="52" t="s">
        <v>114</v>
      </c>
      <c r="B37" s="53" t="s">
        <v>115</v>
      </c>
      <c r="C37" s="52" t="s">
        <v>62</v>
      </c>
      <c r="D37" s="54">
        <v>11.3</v>
      </c>
      <c r="E37" s="55">
        <v>14977</v>
      </c>
      <c r="F37" s="56">
        <f t="shared" si="1"/>
        <v>169240.1</v>
      </c>
    </row>
    <row r="38" spans="1:8" ht="157.5" x14ac:dyDescent="0.25">
      <c r="A38" s="52" t="s">
        <v>116</v>
      </c>
      <c r="B38" s="53" t="s">
        <v>117</v>
      </c>
      <c r="C38" s="52" t="s">
        <v>62</v>
      </c>
      <c r="D38" s="54">
        <v>37</v>
      </c>
      <c r="E38" s="55">
        <v>13655</v>
      </c>
      <c r="F38" s="56">
        <f t="shared" si="1"/>
        <v>505235</v>
      </c>
    </row>
    <row r="39" spans="1:8" ht="63" x14ac:dyDescent="0.25">
      <c r="A39" s="52" t="s">
        <v>118</v>
      </c>
      <c r="B39" s="53" t="s">
        <v>77</v>
      </c>
      <c r="C39" s="52" t="s">
        <v>65</v>
      </c>
      <c r="D39" s="57">
        <v>8</v>
      </c>
      <c r="E39" s="55">
        <v>14256</v>
      </c>
      <c r="F39" s="56">
        <f t="shared" si="1"/>
        <v>114048</v>
      </c>
    </row>
    <row r="40" spans="1:8" ht="204.75" x14ac:dyDescent="0.25">
      <c r="A40" s="52" t="s">
        <v>119</v>
      </c>
      <c r="B40" s="53" t="s">
        <v>75</v>
      </c>
      <c r="C40" s="52" t="s">
        <v>62</v>
      </c>
      <c r="D40" s="54">
        <v>251</v>
      </c>
      <c r="E40" s="55">
        <v>39875</v>
      </c>
      <c r="F40" s="56">
        <f t="shared" si="1"/>
        <v>10008625</v>
      </c>
    </row>
    <row r="41" spans="1:8" ht="126" x14ac:dyDescent="0.25">
      <c r="A41" s="52" t="s">
        <v>120</v>
      </c>
      <c r="B41" s="53" t="s">
        <v>121</v>
      </c>
      <c r="C41" s="52" t="s">
        <v>62</v>
      </c>
      <c r="D41" s="58">
        <v>5</v>
      </c>
      <c r="E41" s="55">
        <v>41732</v>
      </c>
      <c r="F41" s="56">
        <f t="shared" si="1"/>
        <v>208660</v>
      </c>
    </row>
    <row r="42" spans="1:8" ht="19.7" customHeight="1" x14ac:dyDescent="0.25">
      <c r="A42" s="47" t="s">
        <v>122</v>
      </c>
      <c r="B42" s="262" t="s">
        <v>123</v>
      </c>
      <c r="C42" s="263"/>
      <c r="D42" s="263"/>
      <c r="E42" s="264"/>
      <c r="F42" s="61">
        <f>SUM(F44:F45)</f>
        <v>379831</v>
      </c>
    </row>
    <row r="43" spans="1:8" ht="15.75" x14ac:dyDescent="0.25">
      <c r="A43" s="52" t="s">
        <v>124</v>
      </c>
      <c r="B43" s="53" t="s">
        <v>125</v>
      </c>
      <c r="C43" s="52" t="s">
        <v>126</v>
      </c>
      <c r="D43" s="58">
        <v>1</v>
      </c>
      <c r="E43" s="55">
        <v>55429</v>
      </c>
      <c r="F43" s="56">
        <f t="shared" si="1"/>
        <v>55429</v>
      </c>
    </row>
    <row r="44" spans="1:8" ht="31.5" x14ac:dyDescent="0.25">
      <c r="A44" s="52" t="s">
        <v>127</v>
      </c>
      <c r="B44" s="53" t="s">
        <v>128</v>
      </c>
      <c r="C44" s="52" t="s">
        <v>126</v>
      </c>
      <c r="D44" s="58">
        <v>1</v>
      </c>
      <c r="E44" s="55">
        <v>44901</v>
      </c>
      <c r="F44" s="56">
        <f t="shared" si="1"/>
        <v>44901</v>
      </c>
    </row>
    <row r="45" spans="1:8" ht="220.5" x14ac:dyDescent="0.25">
      <c r="A45" s="52" t="s">
        <v>129</v>
      </c>
      <c r="B45" s="53" t="s">
        <v>130</v>
      </c>
      <c r="C45" s="52" t="s">
        <v>126</v>
      </c>
      <c r="D45" s="58">
        <v>1</v>
      </c>
      <c r="E45" s="55">
        <v>334930</v>
      </c>
      <c r="F45" s="56">
        <f t="shared" si="1"/>
        <v>334930</v>
      </c>
    </row>
    <row r="46" spans="1:8" ht="15.75" x14ac:dyDescent="0.25">
      <c r="A46" s="62"/>
      <c r="B46" s="62"/>
      <c r="C46" s="62"/>
      <c r="D46" s="62"/>
      <c r="E46" s="62"/>
      <c r="F46" s="62"/>
    </row>
    <row r="47" spans="1:8" ht="20.25" customHeight="1" x14ac:dyDescent="0.25">
      <c r="A47" s="329" t="s">
        <v>131</v>
      </c>
      <c r="B47" s="329"/>
      <c r="C47" s="329"/>
      <c r="D47" s="329"/>
      <c r="E47" s="329"/>
      <c r="F47" s="63">
        <f>F42+F35+F32+F25+F19+F13+F5+F2</f>
        <v>29375228.960000001</v>
      </c>
      <c r="H47" s="64">
        <v>29165658.647999998</v>
      </c>
    </row>
    <row r="48" spans="1:8" ht="15.75" x14ac:dyDescent="0.25">
      <c r="A48" s="325" t="s">
        <v>44</v>
      </c>
      <c r="B48" s="325"/>
      <c r="C48" s="325"/>
      <c r="D48" s="325"/>
      <c r="E48" s="65">
        <v>0.25</v>
      </c>
      <c r="F48" s="66">
        <f>ROUND($F$47*E48,2)</f>
        <v>7343807.2400000002</v>
      </c>
    </row>
    <row r="49" spans="1:8" ht="15.75" x14ac:dyDescent="0.25">
      <c r="A49" s="325" t="s">
        <v>45</v>
      </c>
      <c r="B49" s="325"/>
      <c r="C49" s="325"/>
      <c r="D49" s="325"/>
      <c r="E49" s="65">
        <v>0.02</v>
      </c>
      <c r="F49" s="66">
        <f>ROUND($F$47*E49,2)</f>
        <v>587504.57999999996</v>
      </c>
    </row>
    <row r="50" spans="1:8" ht="15.75" x14ac:dyDescent="0.25">
      <c r="A50" s="325" t="s">
        <v>46</v>
      </c>
      <c r="B50" s="325"/>
      <c r="C50" s="325"/>
      <c r="D50" s="325"/>
      <c r="E50" s="65">
        <v>0.05</v>
      </c>
      <c r="F50" s="66">
        <f>ROUND($F$47*E50,2)</f>
        <v>1468761.45</v>
      </c>
    </row>
    <row r="51" spans="1:8" ht="18.75" customHeight="1" x14ac:dyDescent="0.25">
      <c r="A51" s="329" t="s">
        <v>132</v>
      </c>
      <c r="B51" s="329"/>
      <c r="C51" s="329"/>
      <c r="D51" s="329"/>
      <c r="E51" s="329"/>
      <c r="F51" s="63">
        <f>SUM(F48:F50)</f>
        <v>9400073.2699999996</v>
      </c>
    </row>
    <row r="52" spans="1:8" ht="22.5" customHeight="1" x14ac:dyDescent="0.25">
      <c r="A52" s="330" t="s">
        <v>49</v>
      </c>
      <c r="B52" s="330"/>
      <c r="C52" s="330"/>
      <c r="D52" s="330"/>
      <c r="E52" s="330"/>
      <c r="F52" s="67">
        <f>F51+F47</f>
        <v>38775302.230000004</v>
      </c>
    </row>
    <row r="53" spans="1:8" ht="22.5" customHeight="1" x14ac:dyDescent="0.25">
      <c r="A53" s="68"/>
      <c r="B53" s="68"/>
      <c r="C53" s="68"/>
      <c r="D53" s="68"/>
      <c r="E53" s="68"/>
      <c r="F53" s="69"/>
    </row>
    <row r="54" spans="1:8" ht="22.5" customHeight="1" x14ac:dyDescent="0.25">
      <c r="A54" s="68"/>
      <c r="B54" s="68"/>
      <c r="C54" s="68"/>
      <c r="D54" s="68"/>
      <c r="E54" s="68"/>
      <c r="F54" s="69"/>
    </row>
    <row r="55" spans="1:8" ht="22.5" customHeight="1" x14ac:dyDescent="0.25">
      <c r="A55" s="68"/>
      <c r="B55" s="68"/>
      <c r="C55" s="68"/>
      <c r="D55" s="68"/>
      <c r="E55" s="68"/>
      <c r="F55" s="69"/>
    </row>
    <row r="56" spans="1:8" ht="22.5" customHeight="1" x14ac:dyDescent="0.25">
      <c r="A56" s="68"/>
      <c r="B56" s="68"/>
      <c r="C56" s="68"/>
      <c r="D56" s="68"/>
      <c r="E56" s="68"/>
      <c r="F56" s="69"/>
    </row>
    <row r="57" spans="1:8" s="73" customFormat="1" ht="15" x14ac:dyDescent="0.25">
      <c r="A57" s="70"/>
      <c r="B57" s="71" t="s">
        <v>50</v>
      </c>
      <c r="C57" s="72"/>
      <c r="D57" s="331" t="s">
        <v>51</v>
      </c>
      <c r="E57" s="331"/>
      <c r="F57" s="331"/>
    </row>
    <row r="58" spans="1:8" s="73" customFormat="1" x14ac:dyDescent="0.2">
      <c r="A58" s="70"/>
      <c r="B58" s="74" t="s">
        <v>52</v>
      </c>
      <c r="C58" s="74"/>
      <c r="D58" s="332" t="s">
        <v>53</v>
      </c>
      <c r="E58" s="332"/>
      <c r="F58" s="332"/>
    </row>
    <row r="59" spans="1:8" s="73" customFormat="1" x14ac:dyDescent="0.2">
      <c r="A59" s="70"/>
      <c r="B59" s="74"/>
      <c r="C59" s="74"/>
      <c r="D59" s="75"/>
      <c r="E59" s="75"/>
      <c r="F59" s="75"/>
    </row>
    <row r="60" spans="1:8" s="76" customFormat="1" ht="12.75" customHeight="1" x14ac:dyDescent="0.2">
      <c r="A60" s="41"/>
      <c r="D60" s="77"/>
      <c r="E60" s="77"/>
    </row>
    <row r="61" spans="1:8" s="76" customFormat="1" ht="24" customHeight="1" x14ac:dyDescent="0.2">
      <c r="B61" s="333" t="s">
        <v>54</v>
      </c>
      <c r="C61" s="333"/>
      <c r="D61" s="333"/>
      <c r="E61" s="78"/>
      <c r="F61" s="78"/>
    </row>
    <row r="62" spans="1:8" ht="12.95" customHeight="1" x14ac:dyDescent="0.25">
      <c r="A62" s="79"/>
      <c r="B62" s="79"/>
      <c r="C62" s="79"/>
      <c r="D62" s="79"/>
      <c r="E62" s="79"/>
      <c r="F62" s="80"/>
      <c r="H62" s="50">
        <v>38775743</v>
      </c>
    </row>
    <row r="63" spans="1:8" ht="12.95" customHeight="1" x14ac:dyDescent="0.25">
      <c r="A63" s="79"/>
      <c r="B63" s="79"/>
      <c r="C63" s="79"/>
      <c r="D63" s="79"/>
      <c r="E63" s="79"/>
      <c r="F63" s="80"/>
      <c r="H63" s="81">
        <f>+H62-F52</f>
        <v>440.76999999582767</v>
      </c>
    </row>
  </sheetData>
  <mergeCells count="10">
    <mergeCell ref="A51:E51"/>
    <mergeCell ref="A52:E52"/>
    <mergeCell ref="D57:F57"/>
    <mergeCell ref="D58:F58"/>
    <mergeCell ref="B61:D61"/>
    <mergeCell ref="A50:D50"/>
    <mergeCell ref="B2:E2"/>
    <mergeCell ref="A47:E47"/>
    <mergeCell ref="A48:D48"/>
    <mergeCell ref="A49:D49"/>
  </mergeCells>
  <pageMargins left="0.7" right="0.7" top="0.75" bottom="0.75" header="0.3" footer="0.3"/>
  <pageSetup paperSize="9" scale="72" orientation="portrait" r:id="rId1"/>
  <rowBreaks count="1" manualBreakCount="1">
    <brk id="38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3"/>
  <sheetViews>
    <sheetView workbookViewId="0">
      <selection activeCell="C10" sqref="C10:C11"/>
    </sheetView>
  </sheetViews>
  <sheetFormatPr baseColWidth="10" defaultRowHeight="15" x14ac:dyDescent="0.25"/>
  <cols>
    <col min="1" max="1" width="3.5703125" bestFit="1" customWidth="1"/>
    <col min="2" max="2" width="21" customWidth="1"/>
    <col min="3" max="3" width="22.28515625" bestFit="1" customWidth="1"/>
    <col min="5" max="5" width="11.42578125" bestFit="1" customWidth="1"/>
    <col min="9" max="9" width="20.140625" customWidth="1"/>
    <col min="10" max="10" width="22.28515625" bestFit="1" customWidth="1"/>
  </cols>
  <sheetData>
    <row r="3" spans="1:10" ht="15.75" thickBot="1" x14ac:dyDescent="0.3">
      <c r="A3" s="342" t="s">
        <v>274</v>
      </c>
      <c r="B3" s="342"/>
      <c r="C3" s="342"/>
      <c r="H3" s="342" t="s">
        <v>273</v>
      </c>
      <c r="I3" s="342"/>
      <c r="J3" s="342"/>
    </row>
    <row r="4" spans="1:10" ht="15.75" thickBot="1" x14ac:dyDescent="0.3">
      <c r="A4" s="256" t="s">
        <v>260</v>
      </c>
      <c r="B4" s="257" t="s">
        <v>261</v>
      </c>
      <c r="C4" s="257" t="s">
        <v>49</v>
      </c>
      <c r="H4" s="256" t="s">
        <v>260</v>
      </c>
      <c r="I4" s="257" t="s">
        <v>261</v>
      </c>
      <c r="J4" s="257" t="s">
        <v>49</v>
      </c>
    </row>
    <row r="5" spans="1:10" ht="45.75" thickBot="1" x14ac:dyDescent="0.3">
      <c r="A5" s="258">
        <v>1</v>
      </c>
      <c r="B5" s="259" t="s">
        <v>262</v>
      </c>
      <c r="C5" s="260">
        <f>+'CAM Y CONSEJO'!F48+'SOTANO EMTEL'!F57</f>
        <v>230956992.26999998</v>
      </c>
      <c r="H5" s="258">
        <v>1</v>
      </c>
      <c r="I5" s="259" t="s">
        <v>262</v>
      </c>
      <c r="J5" s="259" t="s">
        <v>263</v>
      </c>
    </row>
    <row r="6" spans="1:10" ht="45.75" customHeight="1" thickBot="1" x14ac:dyDescent="0.3">
      <c r="A6" s="258">
        <v>3</v>
      </c>
      <c r="B6" s="259" t="s">
        <v>264</v>
      </c>
      <c r="C6" s="260">
        <f>+'CASA DE JUSTICIA'!F41</f>
        <v>58322171.140000015</v>
      </c>
      <c r="H6" s="258">
        <v>3</v>
      </c>
      <c r="I6" s="259" t="s">
        <v>264</v>
      </c>
      <c r="J6" s="259" t="s">
        <v>265</v>
      </c>
    </row>
    <row r="7" spans="1:10" ht="45.75" customHeight="1" thickBot="1" x14ac:dyDescent="0.3">
      <c r="A7" s="258">
        <v>4</v>
      </c>
      <c r="B7" s="259" t="s">
        <v>266</v>
      </c>
      <c r="C7" s="260">
        <f>+'PUEBLITO PATOJO'!F38</f>
        <v>50684329.610000007</v>
      </c>
      <c r="H7" s="258">
        <v>4</v>
      </c>
      <c r="I7" s="259" t="s">
        <v>266</v>
      </c>
      <c r="J7" s="259" t="s">
        <v>267</v>
      </c>
    </row>
    <row r="8" spans="1:10" ht="45.75" customHeight="1" thickBot="1" x14ac:dyDescent="0.3">
      <c r="A8" s="258">
        <v>5</v>
      </c>
      <c r="B8" s="259" t="s">
        <v>268</v>
      </c>
      <c r="C8" s="260">
        <f>+'MUSEO NEGRET'!F36</f>
        <v>34683946.439999998</v>
      </c>
      <c r="H8" s="258">
        <v>5</v>
      </c>
      <c r="I8" s="259" t="s">
        <v>268</v>
      </c>
      <c r="J8" s="259" t="s">
        <v>269</v>
      </c>
    </row>
    <row r="9" spans="1:10" ht="75.75" customHeight="1" thickBot="1" x14ac:dyDescent="0.3">
      <c r="A9" s="258">
        <v>6</v>
      </c>
      <c r="B9" s="259" t="s">
        <v>270</v>
      </c>
      <c r="C9" s="260">
        <f>+EMPEDRADO!F52</f>
        <v>38775302.230000004</v>
      </c>
      <c r="H9" s="258">
        <v>6</v>
      </c>
      <c r="I9" s="259" t="s">
        <v>270</v>
      </c>
      <c r="J9" s="259" t="s">
        <v>271</v>
      </c>
    </row>
    <row r="10" spans="1:10" x14ac:dyDescent="0.25">
      <c r="A10" s="334" t="s">
        <v>272</v>
      </c>
      <c r="B10" s="335"/>
      <c r="C10" s="338">
        <f>SUM(C5:C9)</f>
        <v>413422741.69</v>
      </c>
      <c r="H10" s="334" t="s">
        <v>272</v>
      </c>
      <c r="I10" s="335"/>
      <c r="J10" s="340">
        <v>413423620</v>
      </c>
    </row>
    <row r="11" spans="1:10" ht="15.75" thickBot="1" x14ac:dyDescent="0.3">
      <c r="A11" s="336"/>
      <c r="B11" s="337"/>
      <c r="C11" s="339"/>
      <c r="H11" s="336"/>
      <c r="I11" s="337"/>
      <c r="J11" s="341"/>
    </row>
    <row r="12" spans="1:10" x14ac:dyDescent="0.25">
      <c r="E12" t="s">
        <v>275</v>
      </c>
    </row>
    <row r="13" spans="1:10" x14ac:dyDescent="0.25">
      <c r="E13" s="261">
        <f>+J10-C10</f>
        <v>878.31000000238419</v>
      </c>
    </row>
  </sheetData>
  <mergeCells count="6">
    <mergeCell ref="A10:B11"/>
    <mergeCell ref="C10:C11"/>
    <mergeCell ref="H10:I11"/>
    <mergeCell ref="J10:J11"/>
    <mergeCell ref="A3:C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10</vt:i4>
      </vt:variant>
    </vt:vector>
  </HeadingPairs>
  <TitlesOfParts>
    <vt:vector size="17" baseType="lpstr">
      <vt:lpstr>CAM Y CONSEJO</vt:lpstr>
      <vt:lpstr>SOTANO EMTEL</vt:lpstr>
      <vt:lpstr>CASA DE JUSTICIA</vt:lpstr>
      <vt:lpstr>PUEBLITO PATOJO</vt:lpstr>
      <vt:lpstr>MUSEO NEGRET</vt:lpstr>
      <vt:lpstr>EMPEDRADO</vt:lpstr>
      <vt:lpstr>RESUMEN</vt:lpstr>
      <vt:lpstr>'CAM Y CONSEJO'!Área_de_impresión</vt:lpstr>
      <vt:lpstr>'CASA DE JUSTICIA'!Área_de_impresión</vt:lpstr>
      <vt:lpstr>EMPEDRADO!Área_de_impresión</vt:lpstr>
      <vt:lpstr>'MUSEO NEGRET'!Área_de_impresión</vt:lpstr>
      <vt:lpstr>'PUEBLITO PATOJO'!Área_de_impresión</vt:lpstr>
      <vt:lpstr>'SOTANO EMTEL'!Área_de_impresión</vt:lpstr>
      <vt:lpstr>'CAM Y CONSEJO'!Títulos_a_imprimir</vt:lpstr>
      <vt:lpstr>'CASA DE JUSTICIA'!Títulos_a_imprimir</vt:lpstr>
      <vt:lpstr>'MUSEO NEGRET'!Títulos_a_imprimir</vt:lpstr>
      <vt:lpstr>'PUEBLITO PATOJO'!Títulos_a_imprimir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2020-09-02T20:44:15Z</dcterms:created>
  <dcterms:modified xsi:type="dcterms:W3CDTF">2020-09-03T02:20:32Z</dcterms:modified>
</cp:coreProperties>
</file>