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INTERNO\PROYECTOS\1. ROBERTO PAYAN\V3.2\EYD VIA LA GUAYACANA A ROBERTO PAYAN\"/>
    </mc:Choice>
  </mc:AlternateContent>
  <xr:revisionPtr revIDLastSave="0" documentId="13_ncr:1_{A36F80FC-8DC9-4176-8CE9-E8190AA38064}" xr6:coauthVersionLast="47" xr6:coauthVersionMax="47" xr10:uidLastSave="{00000000-0000-0000-0000-000000000000}"/>
  <bookViews>
    <workbookView xWindow="-108" yWindow="-108" windowWidth="23256" windowHeight="12456" tabRatio="582" xr2:uid="{59B84E4C-6543-41E0-8135-028288804ECF}"/>
  </bookViews>
  <sheets>
    <sheet name="Cronograma" sheetId="2" r:id="rId1"/>
    <sheet name="Resumen" sheetId="1" r:id="rId2"/>
  </sheets>
  <externalReferences>
    <externalReference r:id="rId3"/>
    <externalReference r:id="rId4"/>
  </externalReferences>
  <definedNames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localSheetId="0" hidden="1">#REF!</definedName>
    <definedName name="__123Graph_Acaja" localSheetId="1" hidden="1">#REF!</definedName>
    <definedName name="__123Graph_Acaja" hidden="1">#REF!</definedName>
    <definedName name="__123Graph_ACart_AnticAdic" localSheetId="0" hidden="1">#REF!</definedName>
    <definedName name="__123Graph_ACart_AnticAdic" localSheetId="1" hidden="1">#REF!</definedName>
    <definedName name="__123Graph_ACart_AnticAdic" hidden="1">#REF!</definedName>
    <definedName name="__123Graph_AFACTURAC" localSheetId="0" hidden="1">#REF!</definedName>
    <definedName name="__123Graph_AFACTURAC" localSheetId="1" hidden="1">#REF!</definedName>
    <definedName name="__123Graph_AFACTURAC" hidden="1">#REF!</definedName>
    <definedName name="__123Graph_AGraph2" localSheetId="0" hidden="1">#REF!</definedName>
    <definedName name="__123Graph_AGraph2" localSheetId="1" hidden="1">#REF!</definedName>
    <definedName name="__123Graph_AGraph2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localSheetId="0" hidden="1">#REF!</definedName>
    <definedName name="__123Graph_Bcaja" localSheetId="1" hidden="1">#REF!</definedName>
    <definedName name="__123Graph_Bcaja" hidden="1">#REF!</definedName>
    <definedName name="__123Graph_BCart_AnticAdic" localSheetId="0" hidden="1">#REF!</definedName>
    <definedName name="__123Graph_BCart_AnticAdic" localSheetId="1" hidden="1">#REF!</definedName>
    <definedName name="__123Graph_BCart_AnticAdic" hidden="1">#REF!</definedName>
    <definedName name="__123Graph_C" localSheetId="0" hidden="1">#REF!</definedName>
    <definedName name="__123Graph_C" localSheetId="1" hidden="1">#REF!</definedName>
    <definedName name="__123Graph_C" hidden="1">#REF!</definedName>
    <definedName name="__123Graph_Ccaja" localSheetId="0" hidden="1">#REF!</definedName>
    <definedName name="__123Graph_Ccaja" localSheetId="1" hidden="1">#REF!</definedName>
    <definedName name="__123Graph_Ccaja" hidden="1">#REF!</definedName>
    <definedName name="__123Graph_CCart_AnticAdic" localSheetId="0" hidden="1">#REF!</definedName>
    <definedName name="__123Graph_CCart_AnticAdic" localSheetId="1" hidden="1">#REF!</definedName>
    <definedName name="__123Graph_CCart_AnticAdic" hidden="1">#REF!</definedName>
    <definedName name="__123Graph_D" localSheetId="0" hidden="1">#REF!</definedName>
    <definedName name="__123Graph_D" localSheetId="1" hidden="1">#REF!</definedName>
    <definedName name="__123Graph_D" hidden="1">#REF!</definedName>
    <definedName name="__123Graph_Dcaja" localSheetId="0" hidden="1">#REF!</definedName>
    <definedName name="__123Graph_Dcaja" localSheetId="1" hidden="1">#REF!</definedName>
    <definedName name="__123Graph_Dcaja" hidden="1">#REF!</definedName>
    <definedName name="__123Graph_DCart_AnticAdic" localSheetId="0" hidden="1">#REF!</definedName>
    <definedName name="__123Graph_DCart_AnticAdic" localSheetId="1" hidden="1">#REF!</definedName>
    <definedName name="__123Graph_DCart_AnticAdic" hidden="1">#REF!</definedName>
    <definedName name="__123Graph_ECart_AnticAdic" localSheetId="0" hidden="1">#REF!</definedName>
    <definedName name="__123Graph_ECart_AnticAdic" localSheetId="1" hidden="1">#REF!</definedName>
    <definedName name="__123Graph_ECart_AnticAdic" hidden="1">#REF!</definedName>
    <definedName name="__123Graph_LBL_ACart_AnticAdic" localSheetId="0" hidden="1">#REF!</definedName>
    <definedName name="__123Graph_LBL_ACart_AnticAdic" localSheetId="1" hidden="1">#REF!</definedName>
    <definedName name="__123Graph_LBL_ACart_AnticAdic" hidden="1">#REF!</definedName>
    <definedName name="__123Graph_LBL_Ccaja" localSheetId="0" hidden="1">#REF!</definedName>
    <definedName name="__123Graph_LBL_Ccaja" localSheetId="1" hidden="1">#REF!</definedName>
    <definedName name="__123Graph_LBL_Ccaja" hidden="1">#REF!</definedName>
    <definedName name="__123Graph_LBL_DCart_AnticAdic" localSheetId="0" hidden="1">#REF!</definedName>
    <definedName name="__123Graph_LBL_DCart_AnticAdic" localSheetId="1" hidden="1">#REF!</definedName>
    <definedName name="__123Graph_LBL_DCart_AnticAdic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123Graph_Xcaja" localSheetId="0" hidden="1">#REF!</definedName>
    <definedName name="__123Graph_Xcaja" localSheetId="1" hidden="1">#REF!</definedName>
    <definedName name="__123Graph_Xcaja" hidden="1">#REF!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0" hidden="1">#REF!</definedName>
    <definedName name="_1__123Graph_ACart_Utilidad" localSheetId="1" hidden="1">#REF!</definedName>
    <definedName name="_1__123Graph_ACart_Utilidad" hidden="1">#REF!</definedName>
    <definedName name="_2__123Graph_BCart_Utilidad" localSheetId="0" hidden="1">#REF!</definedName>
    <definedName name="_2__123Graph_BCart_Utilidad" localSheetId="1" hidden="1">#REF!</definedName>
    <definedName name="_2__123Graph_BCart_Utilidad" hidden="1">#REF!</definedName>
    <definedName name="_3__123Graph_CCart_Utilidad" localSheetId="0" hidden="1">#REF!</definedName>
    <definedName name="_3__123Graph_CCart_Utilidad" localSheetId="1" hidden="1">#REF!</definedName>
    <definedName name="_3__123Graph_CCart_Utilidad" hidden="1">#REF!</definedName>
    <definedName name="_4__123Graph_LBL_ACart_Utilidad" localSheetId="0" hidden="1">#REF!</definedName>
    <definedName name="_4__123Graph_LBL_ACart_Utilidad" localSheetId="1" hidden="1">#REF!</definedName>
    <definedName name="_4__123Graph_LBL_ACart_Utilidad" hidden="1">#REF!</definedName>
    <definedName name="_5__123Graph_LBL_BCart_Utilidad" localSheetId="0" hidden="1">#REF!</definedName>
    <definedName name="_5__123Graph_LBL_BCart_Utilidad" localSheetId="1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localSheetId="1" hidden="1">#REF!</definedName>
    <definedName name="_6__123Graph_LBL_CCart_Utilidad" hidden="1">#REF!</definedName>
    <definedName name="_7__123Graph_XCart_Utilidad" localSheetId="0" hidden="1">#REF!</definedName>
    <definedName name="_7__123Graph_XCart_Utilidad" localSheetId="1" hidden="1">#REF!</definedName>
    <definedName name="_7__123Graph_XCart_Utilidad" hidden="1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2" localSheetId="0" hidden="1">{#N/A,#N/A,FALSE,"Costos Productos 6A";#N/A,#N/A,FALSE,"Costo Unitario Total H-94-12"}</definedName>
    <definedName name="_A2" localSheetId="1" hidden="1">{#N/A,#N/A,FALSE,"Costos Productos 6A";#N/A,#N/A,FALSE,"Costo Unitario Total H-94-12"}</definedName>
    <definedName name="_A2" hidden="1">{#N/A,#N/A,FALSE,"Costos Productos 6A";#N/A,#N/A,FALSE,"Costo Unitario Total H-94-12"}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#N/A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juan" localSheetId="0" hidden="1">#REF!</definedName>
    <definedName name="_juan" hidden="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#REF!</definedName>
    <definedName name="_Parse_Out" localSheetId="1" hidden="1">#REF!</definedName>
    <definedName name="_Parse_Out" hidden="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cenchg1" localSheetId="0" hidden="1">#REF!</definedName>
    <definedName name="_scenchg1" hidden="1">#REF!</definedName>
    <definedName name="_Sort" localSheetId="0" hidden="1">#REF!</definedName>
    <definedName name="_Sort" localSheetId="1" hidden="1">#REF!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le1_In1" localSheetId="0" hidden="1">#REF!</definedName>
    <definedName name="_Table1_In1" localSheetId="1" hidden="1">#REF!</definedName>
    <definedName name="_Table1_In1" hidden="1">#REF!</definedName>
    <definedName name="_Table1_Out" localSheetId="0" hidden="1">#REF!</definedName>
    <definedName name="_Table1_Out" localSheetId="1" hidden="1">#REF!</definedName>
    <definedName name="_Table1_Out" hidden="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cAE°eE¹" localSheetId="0" hidden="1">#REF!</definedName>
    <definedName name="´cAE°eE¹" localSheetId="1" hidden="1">#REF!</definedName>
    <definedName name="´cAE°eE¹" hidden="1">#REF!</definedName>
    <definedName name="￠￥cAE¡ÆeEⓒo" localSheetId="0" hidden="1">#REF!</definedName>
    <definedName name="￠￥cAE¡ÆeEⓒo" localSheetId="1" hidden="1">#REF!</definedName>
    <definedName name="￠￥cAE¡ÆeEⓒo" hidden="1">#REF!</definedName>
    <definedName name="a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a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aaaa" localSheetId="0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NvoAbs" localSheetId="0" hidden="1">#REF!</definedName>
    <definedName name="AccesNvoAbs" localSheetId="1" hidden="1">#REF!</definedName>
    <definedName name="AccesNvoAbs" hidden="1">#REF!</definedName>
    <definedName name="AccessDatabase" hidden="1">"C:\C-314\VOLUMENES\volfin4.mdb"</definedName>
    <definedName name="ACwvu.TAB1." localSheetId="0" hidden="1">#REF!</definedName>
    <definedName name="ACwvu.TAB1." localSheetId="1" hidden="1">#REF!</definedName>
    <definedName name="ACwvu.TAB1." hidden="1">#REF!</definedName>
    <definedName name="ACwvu.TAB10." localSheetId="0" hidden="1">#REF!</definedName>
    <definedName name="ACwvu.TAB10." localSheetId="1" hidden="1">#REF!</definedName>
    <definedName name="ACwvu.TAB10." hidden="1">#REF!</definedName>
    <definedName name="ACwvu.TAB2." localSheetId="0" hidden="1">#REF!</definedName>
    <definedName name="ACwvu.TAB2." localSheetId="1" hidden="1">#REF!</definedName>
    <definedName name="ACwvu.TAB2." hidden="1">#REF!</definedName>
    <definedName name="ACwvu.TAB3." localSheetId="0" hidden="1">#REF!</definedName>
    <definedName name="ACwvu.TAB3." localSheetId="1" hidden="1">#REF!</definedName>
    <definedName name="ACwvu.TAB3." hidden="1">#REF!</definedName>
    <definedName name="ACwvu.TAB4." localSheetId="0" hidden="1">#REF!</definedName>
    <definedName name="ACwvu.TAB4." localSheetId="1" hidden="1">#REF!</definedName>
    <definedName name="ACwvu.TAB4." hidden="1">#REF!</definedName>
    <definedName name="ACwvu.TAB5." localSheetId="0" hidden="1">#REF!</definedName>
    <definedName name="ACwvu.TAB5." localSheetId="1" hidden="1">#REF!</definedName>
    <definedName name="ACwvu.TAB5." hidden="1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asgh" localSheetId="0" hidden="1">{#N/A,#N/A,FALSE,"CCTV"}</definedName>
    <definedName name="afdasgh" localSheetId="1" hidden="1">{#N/A,#N/A,FALSE,"CCTV"}</definedName>
    <definedName name="afdasgh" hidden="1">{#N/A,#N/A,FALSE,"CCTV"}</definedName>
    <definedName name="afdsfdg" localSheetId="0" hidden="1">{#N/A,#N/A,FALSE,"CCTV"}</definedName>
    <definedName name="afdsfdg" localSheetId="1" hidden="1">{#N/A,#N/A,FALSE,"CCTV"}</definedName>
    <definedName name="afdsfdg" hidden="1">{#N/A,#N/A,FALSE,"CCTV"}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ffgff" localSheetId="0" hidden="1">{#N/A,#N/A,FALSE,"CCTV"}</definedName>
    <definedName name="afffgff" localSheetId="1" hidden="1">{#N/A,#N/A,FALSE,"CCTV"}</definedName>
    <definedName name="afffgff" hidden="1">{#N/A,#N/A,FALSE,"CCTV"}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justeinf" localSheetId="0" hidden="1">{#N/A,#N/A,FALSE,"Costos Productos 6A";#N/A,#N/A,FALSE,"Costo Unitario Total H-94-12"}</definedName>
    <definedName name="Ajusteinf" localSheetId="1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localSheetId="1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scount" hidden="1">1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ua" localSheetId="0" hidden="1">#REF!</definedName>
    <definedName name="aqua" localSheetId="1" hidden="1">#REF!</definedName>
    <definedName name="aqua" hidden="1">#REF!</definedName>
    <definedName name="_xlnm.Print_Area" localSheetId="0">Cronograma!$A$1:$K$77</definedName>
    <definedName name="_xlnm.Print_Area" localSheetId="1">Resumen!$A$1:$J$83</definedName>
    <definedName name="ARPASEVAN" localSheetId="0" hidden="1">{#N/A,#N/A,FALSE,"CCTV"}</definedName>
    <definedName name="ARPASEVAN" localSheetId="1" hidden="1">{#N/A,#N/A,FALSE,"CCTV"}</definedName>
    <definedName name="ARPASEVAN" hidden="1">{#N/A,#N/A,FALSE,"CCTV"}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GAGDFGS" localSheetId="0" hidden="1">#REF!</definedName>
    <definedName name="ASDGAGDFGS" hidden="1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bfdhfdhdfgh" localSheetId="0" hidden="1">{#N/A,#N/A,FALSE,"CCTV"}</definedName>
    <definedName name="bfbfdhfdhdfgh" localSheetId="1" hidden="1">{#N/A,#N/A,FALSE,"CCTV"}</definedName>
    <definedName name="bfbfdhfdhdfgh" hidden="1">{#N/A,#N/A,FALSE,"CCTV"}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#N/A</definedName>
    <definedName name="bor" localSheetId="0" hidden="1">#REF!</definedName>
    <definedName name="bor" hidden="1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ABCELAR" localSheetId="0" hidden="1">{#N/A,#N/A,FALSE,"Costos Productos 6A";#N/A,#N/A,FALSE,"Costo Unitario Total H-94-12"}</definedName>
    <definedName name="CABCELAR" localSheetId="1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BWorkbookPriority" hidden="1">-1602700874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SAR" localSheetId="0" hidden="1">{#N/A,#N/A,FALSE,"Costos Productos 6A";#N/A,#N/A,FALSE,"Costo Unitario Total H-94-12"}</definedName>
    <definedName name="CESAR" localSheetId="1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OND" localSheetId="0" hidden="1">#REF!</definedName>
    <definedName name="COND" hidden="1">#REF!</definedName>
    <definedName name="CONDUCCION" localSheetId="0" hidden="1">#REF!</definedName>
    <definedName name="CONDUCCION" hidden="1">#REF!</definedName>
    <definedName name="CONTABLE" localSheetId="0" hidden="1">{#N/A,#N/A,FALSE,"CIBHA05A";#N/A,#N/A,FALSE,"CIBHA05B"}</definedName>
    <definedName name="CONTABLE" localSheetId="1" hidden="1">{#N/A,#N/A,FALSE,"CIBHA05A";#N/A,#N/A,FALSE,"CIBHA05B"}</definedName>
    <definedName name="CONTABLE" hidden="1">{#N/A,#N/A,FALSE,"CIBHA05A";#N/A,#N/A,FALSE,"CIBHA05B"}</definedName>
    <definedName name="CONTABLES" localSheetId="0" hidden="1">{#N/A,#N/A,FALSE,"Costos Productos 6A";#N/A,#N/A,FALSE,"Costo Unitario Total H-94-12"}</definedName>
    <definedName name="CONTABLES" localSheetId="1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st04" localSheetId="0" hidden="1">{#N/A,#N/A,FALSE,"Costos Productos 6A";#N/A,#N/A,FALSE,"Costo Unitario Total H-94-12"}</definedName>
    <definedName name="cost04" localSheetId="1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localSheetId="1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localSheetId="0" hidden="1">{#N/A,#N/A,FALSE,"Costos Productos 6A";#N/A,#N/A,FALSE,"Costo Unitario Total H-94-12"}</definedName>
    <definedName name="costivos" localSheetId="1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localSheetId="0" hidden="1">{#N/A,#N/A,FALSE,"Costos Productos 6A";#N/A,#N/A,FALSE,"Costo Unitario Total H-94-12"}</definedName>
    <definedName name="costoperativos" localSheetId="1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0" hidden="1">{#N/A,#N/A,FALSE,"Costos Productos 6A";#N/A,#N/A,FALSE,"Costo Unitario Total H-94-12"}</definedName>
    <definedName name="costos04" localSheetId="1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RUDOS" localSheetId="0" hidden="1">{#N/A,#N/A,FALSE,"CIBHA05A";#N/A,#N/A,FALSE,"CIBHA05B"}</definedName>
    <definedName name="CRUDOS" localSheetId="1" hidden="1">{#N/A,#N/A,FALSE,"CIBHA05A";#N/A,#N/A,FALSE,"CIBHA05B"}</definedName>
    <definedName name="CRUDOS" hidden="1">{#N/A,#N/A,FALSE,"CIBHA05A";#N/A,#N/A,FALSE,"CIBHA05B"}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0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{#N/A,#N/A,FALSE,"Costos Productos 6A";#N/A,#N/A,FALSE,"Costo Unitario Total H-94-12"}</definedName>
    <definedName name="DDDD" localSheetId="1" hidden="1">{#N/A,#N/A,FALSE,"Costos Productos 6A";#N/A,#N/A,FALSE,"Costo Unitario Total H-94-12"}</definedName>
    <definedName name="DDDD" hidden="1">{#N/A,#N/A,FALSE,"Costos Productos 6A";#N/A,#N/A,FALSE,"Costo Unitario Total H-94-12"}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" localSheetId="0" hidden="1">{#N/A,#N/A,FALSE,"CCTV"}</definedName>
    <definedName name="DDFD" localSheetId="1" hidden="1">{#N/A,#N/A,FALSE,"CCTV"}</definedName>
    <definedName name="DDFD" hidden="1">{#N/A,#N/A,FALSE,"CCTV"}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jgj" localSheetId="0" hidden="1">{#N/A,#N/A,FALSE,"CCTV"}</definedName>
    <definedName name="dgfgjgj" localSheetId="1" hidden="1">{#N/A,#N/A,FALSE,"CCTV"}</definedName>
    <definedName name="dgfgjgj" hidden="1">{#N/A,#N/A,FALSE,"CCTV"}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" localSheetId="0" hidden="1">#REF!</definedName>
    <definedName name="EJE" hidden="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#N/A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yteyt" localSheetId="0" hidden="1">{#N/A,#N/A,FALSE,"CCTV"}</definedName>
    <definedName name="eyteyt" localSheetId="1" hidden="1">{#N/A,#N/A,FALSE,"CCTV"}</definedName>
    <definedName name="eyteyt" hidden="1">{#N/A,#N/A,FALSE,"CCTV"}</definedName>
    <definedName name="FA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C" localSheetId="0" hidden="1">#REF!</definedName>
    <definedName name="FAC" localSheetId="1" hidden="1">#REF!</definedName>
    <definedName name="FAC" hidden="1">#REF!</definedName>
    <definedName name="FC_COPIA" localSheetId="0" hidden="1">{"'Sheet1'!$A$1:$G$85"}</definedName>
    <definedName name="FC_COPIA" localSheetId="1" hidden="1">{"'Sheet1'!$A$1:$G$85"}</definedName>
    <definedName name="FC_COPIA" hidden="1">{"'Sheet1'!$A$1:$G$85"}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fhdfhdgh" localSheetId="0" hidden="1">{#N/A,#N/A,FALSE,"CCTV"}</definedName>
    <definedName name="fddfhdfhdgh" localSheetId="1" hidden="1">{#N/A,#N/A,FALSE,"CCTV"}</definedName>
    <definedName name="fddfhdfhdgh" hidden="1">{#N/A,#N/A,FALSE,"CCTV"}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F" localSheetId="0" hidden="1">{#N/A,#N/A,FALSE,"CCTV"}</definedName>
    <definedName name="FDFDF" localSheetId="1" hidden="1">{#N/A,#N/A,FALSE,"CCTV"}</definedName>
    <definedName name="FDFDF" hidden="1">{#N/A,#N/A,FALSE,"CCTV"}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 localSheetId="0" hidden="1">{"'Sheet1'!$A$1:$G$85"}</definedName>
    <definedName name="fffff" localSheetId="1" hidden="1">{"'Sheet1'!$A$1:$G$85"}</definedName>
    <definedName name="fffff" hidden="1">{"'Sheet1'!$A$1:$G$85"}</definedName>
    <definedName name="ffffff" localSheetId="0" hidden="1">{#N/A,#N/A,FALSE,"CCTV"}</definedName>
    <definedName name="ffffff" localSheetId="1" hidden="1">{#N/A,#N/A,FALSE,"CCTV"}</definedName>
    <definedName name="ffffff" hidden="1">{#N/A,#N/A,FALSE,"CCTV"}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gjfghfghgf" localSheetId="0" hidden="1">{#N/A,#N/A,FALSE,"CCTV"}</definedName>
    <definedName name="fhgjfghfghgf" localSheetId="1" hidden="1">{#N/A,#N/A,FALSE,"CCTV"}</definedName>
    <definedName name="fhgjfghfghgf" hidden="1">{#N/A,#N/A,FALSE,"CCTV"}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LUJO" localSheetId="0" hidden="1">#REF!</definedName>
    <definedName name="FLUJO" hidden="1">#REF!</definedName>
    <definedName name="fORMA9698" localSheetId="0" hidden="1">{#N/A,#N/A,FALSE,"CIBHA05A";#N/A,#N/A,FALSE,"CIBHA05B"}</definedName>
    <definedName name="fORMA9698" localSheetId="1" hidden="1">{#N/A,#N/A,FALSE,"CIBHA05A";#N/A,#N/A,FALSE,"CIBHA05B"}</definedName>
    <definedName name="fORMA9698" hidden="1">{#N/A,#N/A,FALSE,"CIBHA05A";#N/A,#N/A,FALSE,"CIBHA05B"}</definedName>
    <definedName name="FORMAUNIT" localSheetId="0" hidden="1">{#N/A,#N/A,FALSE,"Costos Productos 6A";#N/A,#N/A,FALSE,"Costo Unitario Total H-94-12"}</definedName>
    <definedName name="FORMAUNIT" localSheetId="1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localSheetId="0" hidden="1">{#N/A,#N/A,FALSE,"CCTV"}</definedName>
    <definedName name="gfjgfh" localSheetId="1" hidden="1">{#N/A,#N/A,FALSE,"CCTV"}</definedName>
    <definedName name="gfjgfh" hidden="1">{#N/A,#N/A,FALSE,"CCTV"}</definedName>
    <definedName name="gfjgfhfg" localSheetId="0" hidden="1">{#N/A,#N/A,FALSE,"CCTV"}</definedName>
    <definedName name="gfjgfhfg" localSheetId="1" hidden="1">{#N/A,#N/A,FALSE,"CCTV"}</definedName>
    <definedName name="gfjgfhfg" hidden="1">{#N/A,#N/A,FALSE,"CCTV"}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CHIS0599" localSheetId="0" hidden="1">{#N/A,#N/A,FALSE,"Costos Productos 6A";#N/A,#N/A,FALSE,"Costo Unitario Total H-94-12"}</definedName>
    <definedName name="GRCHIS0599" localSheetId="1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dgfdg" localSheetId="0" hidden="1">{#N/A,#N/A,FALSE,"CCTV"}</definedName>
    <definedName name="hfdgfdg" localSheetId="1" hidden="1">{#N/A,#N/A,FALSE,"CCTV"}</definedName>
    <definedName name="hfdgfdg" hidden="1">{#N/A,#N/A,FALSE,"CCTV"}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localSheetId="0" hidden="1">{#N/A,#N/A,FALSE,"CCTV"}</definedName>
    <definedName name="hfjhhjj" localSheetId="1" hidden="1">{#N/A,#N/A,FALSE,"CCTV"}</definedName>
    <definedName name="hfjhhjj" hidden="1">{#N/A,#N/A,FALSE,"CCTV"}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gh" localSheetId="0" hidden="1">{#N/A,#N/A,FALSE,"CCTV"}</definedName>
    <definedName name="hgjfgh" localSheetId="1" hidden="1">{#N/A,#N/A,FALSE,"CCTV"}</definedName>
    <definedName name="hgjfgh" hidden="1">{#N/A,#N/A,FALSE,"CCTV"}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fhgh" localSheetId="0" hidden="1">{#N/A,#N/A,FALSE,"CCTV"}</definedName>
    <definedName name="hgjgfhgh" localSheetId="1" hidden="1">{#N/A,#N/A,FALSE,"CCTV"}</definedName>
    <definedName name="hgjgfhgh" hidden="1">{#N/A,#N/A,FALSE,"CCTV"}</definedName>
    <definedName name="hh" localSheetId="0" hidden="1">{#N/A,#N/A,FALSE,"CCTV"}</definedName>
    <definedName name="hh" localSheetId="1" hidden="1">{#N/A,#N/A,FALSE,"CCTV"}</definedName>
    <definedName name="hh" hidden="1">{#N/A,#N/A,FALSE,"CCTV"}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STORICO" localSheetId="0" hidden="1">{#N/A,#N/A,FALSE,"Costos Productos 6A";#N/A,#N/A,FALSE,"Costo Unitario Total H-94-12"}</definedName>
    <definedName name="HISTORICO" localSheetId="1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ExtDb" hidden="1">#N/A</definedName>
    <definedName name="hn.ModelType" hidden="1">"DEAL"</definedName>
    <definedName name="hn.ModelVersion" hidden="1">1</definedName>
    <definedName name="hn.NoUpload" hidden="1">0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0" hidden="1">{#N/A,#N/A,FALSE,"CIBHA05A";#N/A,#N/A,FALSE,"CIBHA05B"}</definedName>
    <definedName name="HSIT" localSheetId="1" hidden="1">{#N/A,#N/A,FALSE,"CIBHA05A";#N/A,#N/A,FALSE,"CIBHA05B"}</definedName>
    <definedName name="HSIT" hidden="1">{#N/A,#N/A,FALSE,"CIBHA05A";#N/A,#N/A,FALSE,"CIBHA05B"}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0" hidden="1">{"'Sheet1'!$A$1:$G$85"}</definedName>
    <definedName name="HTML_Control" localSheetId="1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ouolkll" localSheetId="0" hidden="1">{#N/A,#N/A,FALSE,"CCTV"}</definedName>
    <definedName name="iiouolkll" localSheetId="1" hidden="1">{#N/A,#N/A,FALSE,"CCTV"}</definedName>
    <definedName name="iiouolkll" hidden="1">{#N/A,#N/A,FALSE,"CCTV"}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uestos" localSheetId="0" hidden="1">{"'Sheet1'!$A$1:$G$85"}</definedName>
    <definedName name="impuestos" localSheetId="1" hidden="1">{"'Sheet1'!$A$1:$G$85"}</definedName>
    <definedName name="impuestos" hidden="1">{"'Sheet1'!$A$1:$G$85"}</definedName>
    <definedName name="INDPYG9698" localSheetId="0" hidden="1">{#N/A,#N/A,FALSE,"Costos Productos 6A";#N/A,#N/A,FALSE,"Costo Unitario Total H-94-12"}</definedName>
    <definedName name="INDPYG9698" localSheetId="1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GREHIS" localSheetId="0" hidden="1">{#N/A,#N/A,FALSE,"CIBHA05A";#N/A,#N/A,FALSE,"CIBHA05B"}</definedName>
    <definedName name="INGREHIS" localSheetId="1" hidden="1">{#N/A,#N/A,FALSE,"CIBHA05A";#N/A,#N/A,FALSE,"CIBHA05B"}</definedName>
    <definedName name="INGREHIS" hidden="1">{#N/A,#N/A,FALSE,"CIBHA05A";#N/A,#N/A,FALSE,"CIBHA05B"}</definedName>
    <definedName name="IOPIOU" localSheetId="0" hidden="1">{#N/A,#N/A,FALSE,"Costos Productos 6A";#N/A,#N/A,FALSE,"Costo Unitario Total H-94-12"}</definedName>
    <definedName name="IOPIOU" localSheetId="1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#N/A</definedName>
    <definedName name="IsLTMColHidden" hidden="1">#N/A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localSheetId="0" hidden="1">{#N/A,#N/A,FALSE,"CCTV"}</definedName>
    <definedName name="jhhhh" localSheetId="1" hidden="1">{#N/A,#N/A,FALSE,"CCTV"}</definedName>
    <definedName name="jhhhh" hidden="1">{#N/A,#N/A,FALSE,"CCTV"}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{"SUMINISTRO E INSTALACIÓN CANALETAS L=7.50"}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ghlgh" localSheetId="0" hidden="1">{#N/A,#N/A,FALSE,"CCTV"}</definedName>
    <definedName name="kghlgh" localSheetId="1" hidden="1">{#N/A,#N/A,FALSE,"CCTV"}</definedName>
    <definedName name="kghlgh" hidden="1">{#N/A,#N/A,FALSE,"CCTV"}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ulil" localSheetId="0" hidden="1">{#N/A,#N/A,FALSE,"CCTV"}</definedName>
    <definedName name="kiulil" localSheetId="1" hidden="1">{#N/A,#N/A,FALSE,"CCTV"}</definedName>
    <definedName name="kiulil" hidden="1">{#N/A,#N/A,FALSE,"CCTV"}</definedName>
    <definedName name="kj" localSheetId="0" hidden="1">#REF!</definedName>
    <definedName name="kj" localSheetId="1" hidden="1">#REF!</definedName>
    <definedName name="kj" hidden="1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hlh" localSheetId="0" hidden="1">{#N/A,#N/A,FALSE,"CCTV"}</definedName>
    <definedName name="kjhlh" localSheetId="1" hidden="1">{#N/A,#N/A,FALSE,"CCTV"}</definedName>
    <definedName name="kjhlh" hidden="1">{#N/A,#N/A,FALSE,"CCTV"}</definedName>
    <definedName name="kjhljhk" localSheetId="0" hidden="1">{#N/A,#N/A,FALSE,"CCTV"}</definedName>
    <definedName name="kjhljhk" localSheetId="1" hidden="1">{#N/A,#N/A,FALSE,"CCTV"}</definedName>
    <definedName name="kjhljhk" hidden="1">{#N/A,#N/A,FALSE,"CCTV"}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localSheetId="0" hidden="1">#REF!</definedName>
    <definedName name="KO" localSheetId="1" hidden="1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mcount" hidden="1">1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hlkjl" localSheetId="0" hidden="1">{#N/A,#N/A,FALSE,"CCTV"}</definedName>
    <definedName name="lklhlkjl" localSheetId="1" hidden="1">{#N/A,#N/A,FALSE,"CCTV"}</definedName>
    <definedName name="lklhlkjl" hidden="1">{#N/A,#N/A,FALSE,"CCTV"}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T1999" localSheetId="0" hidden="1">{"SUMINISTRO E INSTALACIÓN CANALETAS L=7.50"}</definedName>
    <definedName name="LOCAT1999" hidden="1">{"SUMINISTRO E INSTALACIÓN CANALETAS L=7.50"}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2.18" localSheetId="0" hidden="1">#REF!</definedName>
    <definedName name="M2.18" hidden="1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anico" localSheetId="0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localSheetId="0" hidden="1">{#N/A,#N/A,FALSE,"Costos Productos 6A";#N/A,#N/A,FALSE,"Costo Unitario Total H-94-12"}</definedName>
    <definedName name="mem" localSheetId="1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0" hidden="1">{#N/A,#N/A,FALSE,"CIBHA05A";#N/A,#N/A,FALSE,"CIBHA05B"}</definedName>
    <definedName name="memorias" localSheetId="1" hidden="1">{#N/A,#N/A,FALSE,"CIBHA05A";#N/A,#N/A,FALSE,"CIBHA05B"}</definedName>
    <definedName name="memorias" hidden="1">{#N/A,#N/A,FALSE,"CIBHA05A";#N/A,#N/A,FALSE,"CIBHA05B"}</definedName>
    <definedName name="MEMPYGH" localSheetId="0" hidden="1">{#N/A,#N/A,FALSE,"Costos Productos 6A";#N/A,#N/A,FALSE,"Costo Unitario Total H-94-12"}</definedName>
    <definedName name="MEMPYGH" localSheetId="1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localSheetId="0" hidden="1">{#N/A,#N/A,FALSE,"Costos Productos 6A";#N/A,#N/A,FALSE,"Costo Unitario Total H-94-12"}</definedName>
    <definedName name="MLKJ" localSheetId="1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" localSheetId="0" hidden="1">{#N/A,#N/A,FALSE,"CCTV"}</definedName>
    <definedName name="mmmmm" localSheetId="1" hidden="1">{#N/A,#N/A,FALSE,"CCTV"}</definedName>
    <definedName name="mmmmm" hidden="1">{#N/A,#N/A,FALSE,"CCTV"}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PA" localSheetId="0" hidden="1">{"'Sheet1'!$A$1:$G$85"}</definedName>
    <definedName name="MPA" localSheetId="1" hidden="1">{"'Sheet1'!$A$1:$G$85"}</definedName>
    <definedName name="MPA" hidden="1">{"'Sheet1'!$A$1:$G$85"}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NA" localSheetId="0" hidden="1">#REF!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WNAME" localSheetId="0" hidden="1">{#N/A,#N/A,FALSE,"CCTV"}</definedName>
    <definedName name="NEWNAME" localSheetId="1" hidden="1">{#N/A,#N/A,FALSE,"CCTV"}</definedName>
    <definedName name="NEWNAME" hidden="1">{#N/A,#N/A,FALSE,"CCTV"}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kknk" localSheetId="0" hidden="1">{#N/A,#N/A,FALSE,"CCTV"}</definedName>
    <definedName name="nkknk" localSheetId="1" hidden="1">{#N/A,#N/A,FALSE,"CCTV"}</definedName>
    <definedName name="nkknk" hidden="1">{#N/A,#N/A,FALSE,"CCTV"}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emi" localSheetId="0" hidden="1">{#N/A,#N/A,FALSE,"Costos Productos 6A";#N/A,#N/A,FALSE,"Costo Unitario Total H-94-12"}</definedName>
    <definedName name="noemi" localSheetId="1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DH" localSheetId="0" hidden="1">#REF!</definedName>
    <definedName name="ODH" localSheetId="1" hidden="1">#REF!</definedName>
    <definedName name="ODH" hidden="1">#REF!</definedName>
    <definedName name="oililui" localSheetId="0" hidden="1">{#N/A,#N/A,FALSE,"CCTV"}</definedName>
    <definedName name="oililui" localSheetId="1" hidden="1">{#N/A,#N/A,FALSE,"CCTV"}</definedName>
    <definedName name="oililui" hidden="1">{#N/A,#N/A,FALSE,"CCTV"}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" localSheetId="0" hidden="1">{#N/A,#N/A,FALSE,"CCTV"}</definedName>
    <definedName name="PPP" localSheetId="1" hidden="1">{#N/A,#N/A,FALSE,"CCTV"}</definedName>
    <definedName name="PPP" hidden="1">{#N/A,#N/A,FALSE,"CCTV"}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SUPUESTO_ETAPA1" localSheetId="0" hidden="1">#REF!</definedName>
    <definedName name="PRESUPUESTO_ETAPA1" hidden="1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yg" localSheetId="0" hidden="1">{#N/A,#N/A,FALSE,"Costos Productos 6A";#N/A,#N/A,FALSE,"Costo Unitario Total H-94-12"}</definedName>
    <definedName name="pyg" localSheetId="1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0" hidden="1">{#N/A,#N/A,FALSE,"Costos Productos 6A";#N/A,#N/A,FALSE,"Costo Unitario Total H-94-12"}</definedName>
    <definedName name="PYGCON" localSheetId="1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localSheetId="1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localSheetId="1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localSheetId="1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localSheetId="1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localSheetId="1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" localSheetId="0" hidden="1">{#N/A,#N/A,FALSE,"Costos Productos 6A";#N/A,#N/A,FALSE,"Costo Unitario Total H-94-12"}</definedName>
    <definedName name="QE" localSheetId="1" hidden="1">{#N/A,#N/A,FALSE,"Costos Productos 6A";#N/A,#N/A,FALSE,"Costo Unitario Total H-94-12"}</definedName>
    <definedName name="QE" hidden="1">{#N/A,#N/A,FALSE,"Costos Productos 6A";#N/A,#N/A,FALSE,"Costo Unitario Total H-94-12"}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0" hidden="1">{#N/A,#N/A,FALSE,"Costos Productos 6A";#N/A,#N/A,FALSE,"Costo Unitario Total H-94-12"}</definedName>
    <definedName name="QR" localSheetId="1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0" hidden="1">{#N/A,#N/A,FALSE,"Costos Productos 6A";#N/A,#N/A,FALSE,"Costo Unitario Total H-94-12"}</definedName>
    <definedName name="QT" localSheetId="1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0" hidden="1">{#N/A,#N/A,FALSE,"Costos Productos 6A";#N/A,#N/A,FALSE,"Costo Unitario Total H-94-12"}</definedName>
    <definedName name="QU" localSheetId="1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rewt" localSheetId="0" hidden="1">{#N/A,#N/A,FALSE,"CCTV"}</definedName>
    <definedName name="rarewt" localSheetId="1" hidden="1">{#N/A,#N/A,FALSE,"CCTV"}</definedName>
    <definedName name="rarewt" hidden="1">{#N/A,#N/A,FALSE,"CCTV"}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puestos2" localSheetId="0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 localSheetId="0" hidden="1">{"'Sheet1'!$A$1:$G$85"}</definedName>
    <definedName name="rr" localSheetId="1" hidden="1">{"'Sheet1'!$A$1:$G$85"}</definedName>
    <definedName name="rr" hidden="1">{"'Sheet1'!$A$1:$G$85"}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" localSheetId="0" hidden="1">{"'Sheet1'!$A$1:$G$85"}</definedName>
    <definedName name="rrrrr" localSheetId="1" hidden="1">{"'Sheet1'!$A$1:$G$85"}</definedName>
    <definedName name="rrrrr" hidden="1">{"'Sheet1'!$A$1:$G$85"}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" localSheetId="0" hidden="1">{"'Sheet1'!$A$1:$G$85"}</definedName>
    <definedName name="RRRRRRR" localSheetId="1" hidden="1">{"'Sheet1'!$A$1:$G$85"}</definedName>
    <definedName name="RRRRRRR" hidden="1">{"'Sheet1'!$A$1:$G$85"}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en_change" localSheetId="0" hidden="1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ncount" hidden="1">1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localSheetId="0" hidden="1">#REF!</definedName>
    <definedName name="Swvu.TAB1." localSheetId="1" hidden="1">#REF!</definedName>
    <definedName name="Swvu.TAB1." hidden="1">#REF!</definedName>
    <definedName name="Swvu.TAB2." localSheetId="0" hidden="1">#REF!</definedName>
    <definedName name="Swvu.TAB2." localSheetId="1" hidden="1">#REF!</definedName>
    <definedName name="Swvu.TAB2." hidden="1">#REF!</definedName>
    <definedName name="Swvu.TAB3." localSheetId="0" hidden="1">#REF!</definedName>
    <definedName name="Swvu.TAB3." localSheetId="1" hidden="1">#REF!</definedName>
    <definedName name="Swvu.TAB3." hidden="1">#REF!</definedName>
    <definedName name="Swvu.TAB4." localSheetId="0" hidden="1">#REF!</definedName>
    <definedName name="Swvu.TAB4." localSheetId="1" hidden="1">#REF!</definedName>
    <definedName name="Swvu.TAB4." hidden="1">#REF!</definedName>
    <definedName name="Swvu.TAB5." localSheetId="0" hidden="1">#REF!</definedName>
    <definedName name="Swvu.TAB5." localSheetId="1" hidden="1">#REF!</definedName>
    <definedName name="Swvu.TAB5." hidden="1">#REF!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 localSheetId="0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IS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_xlnm.Print_Titles" localSheetId="1">Resumen!$1:$6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" localSheetId="0" hidden="1">{"'Sheet1'!$A$1:$G$85"}</definedName>
    <definedName name="vvvv" localSheetId="1" hidden="1">{"'Sheet1'!$A$1:$G$85"}</definedName>
    <definedName name="vvvv" hidden="1">{"'Sheet1'!$A$1:$G$85"}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0" hidden="1">{#N/A,#N/A,FALSE,"Costos Productos 6A";#N/A,#N/A,FALSE,"Costo Unitario Total H-94-12"}</definedName>
    <definedName name="vvvvvv" localSheetId="1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ITE" localSheetId="0" hidden="1">{#N/A,#N/A,FALSE,"CCTV"}</definedName>
    <definedName name="WRITE" localSheetId="1" hidden="1">{#N/A,#N/A,FALSE,"CCTV"}</definedName>
    <definedName name="WRITE" hidden="1">{#N/A,#N/A,FALSE,"CCTV"}</definedName>
    <definedName name="wrn.actafabi." localSheetId="0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localSheetId="0" hidden="1">{#N/A,#N/A,FALSE,"Costos Contables CIB A 12 1994";#N/A,#N/A,FALSE,"Cuadre Contab. y C. OP"}</definedName>
    <definedName name="wrn.ANEXO1." localSheetId="1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0" hidden="1">{#N/A,#N/A,FALSE,"CIBHA05A";#N/A,#N/A,FALSE,"CIBHA05B"}</definedName>
    <definedName name="wrn.anexo5." localSheetId="1" hidden="1">{#N/A,#N/A,FALSE,"CIBHA05A";#N/A,#N/A,FALSE,"CIBHA05B"}</definedName>
    <definedName name="wrn.anexo5." hidden="1">{#N/A,#N/A,FALSE,"CIBHA05A";#N/A,#N/A,FALSE,"CIBHA05B"}</definedName>
    <definedName name="wrn.anexo6." localSheetId="0" hidden="1">{#N/A,#N/A,FALSE,"Costos Productos 6A";#N/A,#N/A,FALSE,"Costo Unitario Total H-94-12"}</definedName>
    <definedName name="wrn.anexo6." localSheetId="1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0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BM." localSheetId="0" hidden="1">{#N/A,#N/A,FALSE,"CCTV"}</definedName>
    <definedName name="wrn.BM." localSheetId="1" hidden="1">{#N/A,#N/A,FALSE,"CCTV"}</definedName>
    <definedName name="wrn.BM." hidden="1">{#N/A,#N/A,FALSE,"CCTV"}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localSheetId="0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localSheetId="0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localSheetId="0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localSheetId="1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localSheetId="0" hidden="1">{#N/A,#N/A,FALSE,"Sheet1";#N/A,#N/A,FALSE,"Sheet2";#N/A,#N/A,FALSE,"Sheet3"}</definedName>
    <definedName name="wrn.PrintCurr." localSheetId="1" hidden="1">{#N/A,#N/A,FALSE,"Sheet1";#N/A,#N/A,FALSE,"Sheet2";#N/A,#N/A,FALSE,"Sheet3"}</definedName>
    <definedName name="wrn.PrintCurr." hidden="1">{#N/A,#N/A,FALSE,"Sheet1";#N/A,#N/A,FALSE,"Sheet2";#N/A,#N/A,FALSE,"Sheet3"}</definedName>
    <definedName name="wrn.PrintPrev1." localSheetId="0" hidden="1">{#N/A,#N/A,FALSE,"Sheet4";#N/A,#N/A,FALSE,"Sheet5";#N/A,#N/A,FALSE,"Sheet6"}</definedName>
    <definedName name="wrn.PrintPrev1." localSheetId="1" hidden="1">{#N/A,#N/A,FALSE,"Sheet4";#N/A,#N/A,FALSE,"Sheet5";#N/A,#N/A,FALSE,"Sheet6"}</definedName>
    <definedName name="wrn.PrintPrev1." hidden="1">{#N/A,#N/A,FALSE,"Sheet4";#N/A,#N/A,FALSE,"Sheet5";#N/A,#N/A,FALSE,"Sheet6"}</definedName>
    <definedName name="wrn.PrintPrev2." localSheetId="0" hidden="1">{#N/A,#N/A,FALSE,"Sheet7";#N/A,#N/A,FALSE,"Sheet8";#N/A,#N/A,FALSE,"Sheet9"}</definedName>
    <definedName name="wrn.PrintPrev2." localSheetId="1" hidden="1">{#N/A,#N/A,FALSE,"Sheet7";#N/A,#N/A,FALSE,"Sheet8";#N/A,#N/A,FALSE,"Sheet9"}</definedName>
    <definedName name="wrn.PrintPrev2." hidden="1">{#N/A,#N/A,FALSE,"Sheet7";#N/A,#N/A,FALSE,"Sheet8";#N/A,#N/A,FALSE,"Sheet9"}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교대." localSheetId="0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{"'Sheet1'!$A$1:$G$85"}</definedName>
    <definedName name="xxxx" localSheetId="1" hidden="1">{"'Sheet1'!$A$1:$G$85"}</definedName>
    <definedName name="xxxx" hidden="1">{"'Sheet1'!$A$1:$G$85"}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" localSheetId="0" hidden="1">{"via1",#N/A,TRUE,"general";"via2",#N/A,TRUE,"general";"via3",#N/A,TRUE,"general"}</definedName>
    <definedName name="XXXXXXXX" localSheetId="1" hidden="1">{"via1",#N/A,TRUE,"general";"via2",#N/A,TRUE,"general";"via3",#N/A,TRUE,"general"}</definedName>
    <definedName name="XXXXXXXX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dtytyt" localSheetId="0" hidden="1">{#N/A,#N/A,FALSE,"CCTV"}</definedName>
    <definedName name="yrdtytyt" localSheetId="1" hidden="1">{#N/A,#N/A,FALSE,"CCTV"}</definedName>
    <definedName name="yrdtytyt" hidden="1">{#N/A,#N/A,FALSE,"CCTV"}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 hidden="1">{#N/A,#N/A,FALSE,"Costos Productos 6A";#N/A,#N/A,FALSE,"Costo Unitario Total H-94-12"}</definedName>
    <definedName name="yyyyy" localSheetId="1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localSheetId="0" hidden="1">#REF!</definedName>
    <definedName name="Z_026CD6D7_F7CA_4BE8_B625_9A1778CFA739_.wvu.FilterData" localSheetId="1" hidden="1">#REF!</definedName>
    <definedName name="Z_026CD6D7_F7CA_4BE8_B625_9A1778CFA739_.wvu.FilterData" hidden="1">#REF!</definedName>
    <definedName name="Z_026CD6D7_F7CA_4BE8_B625_9A1778CFA739_.wvu.PrintArea" localSheetId="0" hidden="1">#REF!</definedName>
    <definedName name="Z_026CD6D7_F7CA_4BE8_B625_9A1778CFA739_.wvu.PrintArea" localSheetId="1" hidden="1">#REF!</definedName>
    <definedName name="Z_026CD6D7_F7CA_4BE8_B625_9A1778CFA739_.wvu.PrintArea" hidden="1">#REF!</definedName>
    <definedName name="Z_026CD6D7_F7CA_4BE8_B625_9A1778CFA739_.wvu.PrintTitles" localSheetId="0" hidden="1">#REF!</definedName>
    <definedName name="Z_026CD6D7_F7CA_4BE8_B625_9A1778CFA739_.wvu.PrintTitles" localSheetId="1" hidden="1">#REF!</definedName>
    <definedName name="Z_026CD6D7_F7CA_4BE8_B625_9A1778CFA739_.wvu.PrintTitles" hidden="1">#REF!</definedName>
    <definedName name="Z_05670E35_1347_49D9_AD91_AA9A31A4EF61_.wvu.FilterData" localSheetId="0" hidden="1">#REF!</definedName>
    <definedName name="Z_05670E35_1347_49D9_AD91_AA9A31A4EF61_.wvu.FilterData" localSheetId="1" hidden="1">#REF!</definedName>
    <definedName name="Z_05670E35_1347_49D9_AD91_AA9A31A4EF61_.wvu.FilterData" hidden="1">#REF!</definedName>
    <definedName name="Z_05670E35_1347_49D9_AD91_AA9A31A4EF61_.wvu.PrintArea" localSheetId="0" hidden="1">#REF!</definedName>
    <definedName name="Z_05670E35_1347_49D9_AD91_AA9A31A4EF61_.wvu.PrintArea" localSheetId="1" hidden="1">#REF!</definedName>
    <definedName name="Z_05670E35_1347_49D9_AD91_AA9A31A4EF61_.wvu.PrintArea" hidden="1">#REF!</definedName>
    <definedName name="Z_05670E35_1347_49D9_AD91_AA9A31A4EF61_.wvu.PrintTitles" localSheetId="0" hidden="1">#REF!</definedName>
    <definedName name="Z_05670E35_1347_49D9_AD91_AA9A31A4EF61_.wvu.PrintTitles" localSheetId="1" hidden="1">#REF!</definedName>
    <definedName name="Z_05670E35_1347_49D9_AD91_AA9A31A4EF61_.wvu.PrintTitles" hidden="1">#REF!</definedName>
    <definedName name="Z_086A872D_15DF_436A_8459_CE22F6819FF4_.wvu.Rows" localSheetId="0" hidden="1">#REF!</definedName>
    <definedName name="Z_086A872D_15DF_436A_8459_CE22F6819FF4_.wvu.Rows" localSheetId="1" hidden="1">#REF!</definedName>
    <definedName name="Z_086A872D_15DF_436A_8459_CE22F6819FF4_.wvu.Rows" hidden="1">#REF!</definedName>
    <definedName name="Z_0890F28A_A8C8_451C_A3E6_C3AFDD239B64_.wvu.FilterData" localSheetId="0" hidden="1">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localSheetId="0" hidden="1">#REF!</definedName>
    <definedName name="Z_0890F28A_A8C8_451C_A3E6_C3AFDD239B64_.wvu.PrintArea" localSheetId="1" hidden="1">#REF!</definedName>
    <definedName name="Z_0890F28A_A8C8_451C_A3E6_C3AFDD239B64_.wvu.PrintArea" hidden="1">#REF!</definedName>
    <definedName name="Z_0890F28A_A8C8_451C_A3E6_C3AFDD239B64_.wvu.PrintTitles" localSheetId="0" hidden="1">#REF!</definedName>
    <definedName name="Z_0890F28A_A8C8_451C_A3E6_C3AFDD239B64_.wvu.PrintTitles" localSheetId="1" hidden="1">#REF!</definedName>
    <definedName name="Z_0890F28A_A8C8_451C_A3E6_C3AFDD239B64_.wvu.PrintTitles" hidden="1">#REF!</definedName>
    <definedName name="Z_0A4C2D72_EA87_11DA_B6F6_00609720E0A1_.wvu.FilterData" localSheetId="0" hidden="1">#REF!</definedName>
    <definedName name="Z_0A4C2D72_EA87_11DA_B6F6_00609720E0A1_.wvu.FilterData" localSheetId="1" hidden="1">#REF!</definedName>
    <definedName name="Z_0A4C2D72_EA87_11DA_B6F6_00609720E0A1_.wvu.FilterData" hidden="1">#REF!</definedName>
    <definedName name="Z_0A4C2D72_EA87_11DA_B6F6_00609720E0A1_.wvu.PrintArea" localSheetId="0" hidden="1">#REF!</definedName>
    <definedName name="Z_0A4C2D72_EA87_11DA_B6F6_00609720E0A1_.wvu.PrintArea" localSheetId="1" hidden="1">#REF!</definedName>
    <definedName name="Z_0A4C2D72_EA87_11DA_B6F6_00609720E0A1_.wvu.PrintArea" hidden="1">#REF!</definedName>
    <definedName name="Z_0A4C2D72_EA87_11DA_B6F6_00609720E0A1_.wvu.PrintTitles" localSheetId="0" hidden="1">#REF!</definedName>
    <definedName name="Z_0A4C2D72_EA87_11DA_B6F6_00609720E0A1_.wvu.PrintTitles" localSheetId="1" hidden="1">#REF!</definedName>
    <definedName name="Z_0A4C2D72_EA87_11DA_B6F6_00609720E0A1_.wvu.PrintTitles" hidden="1">#REF!</definedName>
    <definedName name="Z_0A4C2D73_EA87_11DA_B6F6_00609720E0A1_.wvu.FilterData" localSheetId="0" hidden="1">#REF!</definedName>
    <definedName name="Z_0A4C2D73_EA87_11DA_B6F6_00609720E0A1_.wvu.FilterData" localSheetId="1" hidden="1">#REF!</definedName>
    <definedName name="Z_0A4C2D73_EA87_11DA_B6F6_00609720E0A1_.wvu.FilterData" hidden="1">#REF!</definedName>
    <definedName name="Z_0A4C2D73_EA87_11DA_B6F6_00609720E0A1_.wvu.PrintArea" localSheetId="0" hidden="1">#REF!</definedName>
    <definedName name="Z_0A4C2D73_EA87_11DA_B6F6_00609720E0A1_.wvu.PrintArea" localSheetId="1" hidden="1">#REF!</definedName>
    <definedName name="Z_0A4C2D73_EA87_11DA_B6F6_00609720E0A1_.wvu.PrintArea" hidden="1">#REF!</definedName>
    <definedName name="Z_0A4C2D73_EA87_11DA_B6F6_00609720E0A1_.wvu.PrintTitles" localSheetId="0" hidden="1">#REF!</definedName>
    <definedName name="Z_0A4C2D73_EA87_11DA_B6F6_00609720E0A1_.wvu.PrintTitles" localSheetId="1" hidden="1">#REF!</definedName>
    <definedName name="Z_0A4C2D73_EA87_11DA_B6F6_00609720E0A1_.wvu.PrintTitles" hidden="1">#REF!</definedName>
    <definedName name="Z_0A4C2D74_EA87_11DA_B6F6_00609720E0A1_.wvu.FilterData" localSheetId="0" hidden="1">#REF!</definedName>
    <definedName name="Z_0A4C2D74_EA87_11DA_B6F6_00609720E0A1_.wvu.FilterData" localSheetId="1" hidden="1">#REF!</definedName>
    <definedName name="Z_0A4C2D74_EA87_11DA_B6F6_00609720E0A1_.wvu.FilterData" hidden="1">#REF!</definedName>
    <definedName name="Z_0A4C2D74_EA87_11DA_B6F6_00609720E0A1_.wvu.PrintArea" localSheetId="0" hidden="1">#REF!</definedName>
    <definedName name="Z_0A4C2D74_EA87_11DA_B6F6_00609720E0A1_.wvu.PrintArea" localSheetId="1" hidden="1">#REF!</definedName>
    <definedName name="Z_0A4C2D74_EA87_11DA_B6F6_00609720E0A1_.wvu.PrintArea" hidden="1">#REF!</definedName>
    <definedName name="Z_0A4C2D74_EA87_11DA_B6F6_00609720E0A1_.wvu.PrintTitles" localSheetId="0" hidden="1">#REF!</definedName>
    <definedName name="Z_0A4C2D74_EA87_11DA_B6F6_00609720E0A1_.wvu.PrintTitles" localSheetId="1" hidden="1">#REF!</definedName>
    <definedName name="Z_0A4C2D74_EA87_11DA_B6F6_00609720E0A1_.wvu.PrintTitles" hidden="1">#REF!</definedName>
    <definedName name="Z_0A4C2D75_EA87_11DA_B6F6_00609720E0A1_.wvu.FilterData" localSheetId="0" hidden="1">#REF!</definedName>
    <definedName name="Z_0A4C2D75_EA87_11DA_B6F6_00609720E0A1_.wvu.FilterData" localSheetId="1" hidden="1">#REF!</definedName>
    <definedName name="Z_0A4C2D75_EA87_11DA_B6F6_00609720E0A1_.wvu.FilterData" hidden="1">#REF!</definedName>
    <definedName name="Z_0A4C2D75_EA87_11DA_B6F6_00609720E0A1_.wvu.PrintArea" localSheetId="0" hidden="1">#REF!</definedName>
    <definedName name="Z_0A4C2D75_EA87_11DA_B6F6_00609720E0A1_.wvu.PrintArea" localSheetId="1" hidden="1">#REF!</definedName>
    <definedName name="Z_0A4C2D75_EA87_11DA_B6F6_00609720E0A1_.wvu.PrintArea" hidden="1">#REF!</definedName>
    <definedName name="Z_0A4C2D75_EA87_11DA_B6F6_00609720E0A1_.wvu.PrintTitles" localSheetId="0" hidden="1">#REF!</definedName>
    <definedName name="Z_0A4C2D75_EA87_11DA_B6F6_00609720E0A1_.wvu.PrintTitles" localSheetId="1" hidden="1">#REF!</definedName>
    <definedName name="Z_0A4C2D75_EA87_11DA_B6F6_00609720E0A1_.wvu.PrintTitles" hidden="1">#REF!</definedName>
    <definedName name="Z_0A4C2D76_EA87_11DA_B6F6_00609720E0A1_.wvu.FilterData" localSheetId="0" hidden="1">#REF!</definedName>
    <definedName name="Z_0A4C2D76_EA87_11DA_B6F6_00609720E0A1_.wvu.FilterData" localSheetId="1" hidden="1">#REF!</definedName>
    <definedName name="Z_0A4C2D76_EA87_11DA_B6F6_00609720E0A1_.wvu.FilterData" hidden="1">#REF!</definedName>
    <definedName name="Z_0A4C2D76_EA87_11DA_B6F6_00609720E0A1_.wvu.PrintArea" localSheetId="0" hidden="1">#REF!</definedName>
    <definedName name="Z_0A4C2D76_EA87_11DA_B6F6_00609720E0A1_.wvu.PrintArea" localSheetId="1" hidden="1">#REF!</definedName>
    <definedName name="Z_0A4C2D76_EA87_11DA_B6F6_00609720E0A1_.wvu.PrintArea" hidden="1">#REF!</definedName>
    <definedName name="Z_0A4C2D76_EA87_11DA_B6F6_00609720E0A1_.wvu.PrintTitles" localSheetId="0" hidden="1">#REF!</definedName>
    <definedName name="Z_0A4C2D76_EA87_11DA_B6F6_00609720E0A1_.wvu.PrintTitles" localSheetId="1" hidden="1">#REF!</definedName>
    <definedName name="Z_0A4C2D76_EA87_11DA_B6F6_00609720E0A1_.wvu.PrintTitles" hidden="1">#REF!</definedName>
    <definedName name="Z_0E0DE1F8_394A_4093_8E74_B2A631A3A88C_.wvu.FilterData" localSheetId="0" hidden="1">#REF!</definedName>
    <definedName name="Z_0E0DE1F8_394A_4093_8E74_B2A631A3A88C_.wvu.FilterData" localSheetId="1" hidden="1">#REF!</definedName>
    <definedName name="Z_0E0DE1F8_394A_4093_8E74_B2A631A3A88C_.wvu.FilterData" hidden="1">#REF!</definedName>
    <definedName name="Z_0E0DE1F8_394A_4093_8E74_B2A631A3A88C_.wvu.PrintArea" localSheetId="0" hidden="1">#REF!</definedName>
    <definedName name="Z_0E0DE1F8_394A_4093_8E74_B2A631A3A88C_.wvu.PrintArea" localSheetId="1" hidden="1">#REF!</definedName>
    <definedName name="Z_0E0DE1F8_394A_4093_8E74_B2A631A3A88C_.wvu.PrintArea" hidden="1">#REF!</definedName>
    <definedName name="Z_0E0DE1F8_394A_4093_8E74_B2A631A3A88C_.wvu.PrintTitles" localSheetId="0" hidden="1">#REF!</definedName>
    <definedName name="Z_0E0DE1F8_394A_4093_8E74_B2A631A3A88C_.wvu.PrintTitles" localSheetId="1" hidden="1">#REF!</definedName>
    <definedName name="Z_0E0DE1F8_394A_4093_8E74_B2A631A3A88C_.wvu.PrintTitles" hidden="1">#REF!</definedName>
    <definedName name="Z_18C710ED_70CF_48D0_92F5_038A88335068_.wvu.FilterData" localSheetId="0" hidden="1">#REF!</definedName>
    <definedName name="Z_18C710ED_70CF_48D0_92F5_038A88335068_.wvu.FilterData" localSheetId="1" hidden="1">#REF!</definedName>
    <definedName name="Z_18C710ED_70CF_48D0_92F5_038A88335068_.wvu.FilterData" hidden="1">#REF!</definedName>
    <definedName name="Z_18C710ED_70CF_48D0_92F5_038A88335068_.wvu.PrintArea" localSheetId="0" hidden="1">#REF!</definedName>
    <definedName name="Z_18C710ED_70CF_48D0_92F5_038A88335068_.wvu.PrintArea" localSheetId="1" hidden="1">#REF!</definedName>
    <definedName name="Z_18C710ED_70CF_48D0_92F5_038A88335068_.wvu.PrintArea" hidden="1">#REF!</definedName>
    <definedName name="Z_18C710ED_70CF_48D0_92F5_038A88335068_.wvu.PrintTitles" localSheetId="0" hidden="1">#REF!</definedName>
    <definedName name="Z_18C710ED_70CF_48D0_92F5_038A88335068_.wvu.PrintTitles" localSheetId="1" hidden="1">#REF!</definedName>
    <definedName name="Z_18C710ED_70CF_48D0_92F5_038A88335068_.wvu.PrintTitles" hidden="1">#REF!</definedName>
    <definedName name="Z_378D82E8_FE69_4712_AE73_9D578C4190DE_.wvu.FilterData" localSheetId="0" hidden="1">#REF!</definedName>
    <definedName name="Z_378D82E8_FE69_4712_AE73_9D578C4190DE_.wvu.FilterData" localSheetId="1" hidden="1">#REF!</definedName>
    <definedName name="Z_378D82E8_FE69_4712_AE73_9D578C4190DE_.wvu.FilterData" hidden="1">#REF!</definedName>
    <definedName name="Z_378D82E8_FE69_4712_AE73_9D578C4190DE_.wvu.PrintArea" localSheetId="0" hidden="1">#REF!</definedName>
    <definedName name="Z_378D82E8_FE69_4712_AE73_9D578C4190DE_.wvu.PrintArea" localSheetId="1" hidden="1">#REF!</definedName>
    <definedName name="Z_378D82E8_FE69_4712_AE73_9D578C4190DE_.wvu.PrintArea" hidden="1">#REF!</definedName>
    <definedName name="Z_378D82E8_FE69_4712_AE73_9D578C4190DE_.wvu.PrintTitles" localSheetId="0" hidden="1">#REF!</definedName>
    <definedName name="Z_378D82E8_FE69_4712_AE73_9D578C4190DE_.wvu.PrintTitles" localSheetId="1" hidden="1">#REF!</definedName>
    <definedName name="Z_378D82E8_FE69_4712_AE73_9D578C4190DE_.wvu.PrintTitles" hidden="1">#REF!</definedName>
    <definedName name="Z_381FCF61_DF95_4756_B103_A1118DFFDE02_.wvu.FilterData" localSheetId="0" hidden="1">#REF!</definedName>
    <definedName name="Z_381FCF61_DF95_4756_B103_A1118DFFDE02_.wvu.FilterData" localSheetId="1" hidden="1">#REF!</definedName>
    <definedName name="Z_381FCF61_DF95_4756_B103_A1118DFFDE02_.wvu.FilterData" hidden="1">#REF!</definedName>
    <definedName name="Z_381FCF61_DF95_4756_B103_A1118DFFDE02_.wvu.PrintArea" localSheetId="0" hidden="1">#REF!</definedName>
    <definedName name="Z_381FCF61_DF95_4756_B103_A1118DFFDE02_.wvu.PrintArea" localSheetId="1" hidden="1">#REF!</definedName>
    <definedName name="Z_381FCF61_DF95_4756_B103_A1118DFFDE02_.wvu.PrintArea" hidden="1">#REF!</definedName>
    <definedName name="Z_381FCF61_DF95_4756_B103_A1118DFFDE02_.wvu.PrintTitles" localSheetId="0" hidden="1">#REF!</definedName>
    <definedName name="Z_381FCF61_DF95_4756_B103_A1118DFFDE02_.wvu.PrintTitles" localSheetId="1" hidden="1">#REF!</definedName>
    <definedName name="Z_381FCF61_DF95_4756_B103_A1118DFFDE02_.wvu.PrintTitles" hidden="1">#REF!</definedName>
    <definedName name="Z_3B3C0CA1_2A9C_45FD_9823_50B200F6C0D1_.wvu.FilterData" localSheetId="0" hidden="1">#REF!</definedName>
    <definedName name="Z_3B3C0CA1_2A9C_45FD_9823_50B200F6C0D1_.wvu.FilterData" localSheetId="1" hidden="1">#REF!</definedName>
    <definedName name="Z_3B3C0CA1_2A9C_45FD_9823_50B200F6C0D1_.wvu.FilterData" hidden="1">#REF!</definedName>
    <definedName name="Z_3B3C0CA1_2A9C_45FD_9823_50B200F6C0D1_.wvu.PrintArea" localSheetId="0" hidden="1">#REF!</definedName>
    <definedName name="Z_3B3C0CA1_2A9C_45FD_9823_50B200F6C0D1_.wvu.PrintArea" localSheetId="1" hidden="1">#REF!</definedName>
    <definedName name="Z_3B3C0CA1_2A9C_45FD_9823_50B200F6C0D1_.wvu.PrintArea" hidden="1">#REF!</definedName>
    <definedName name="Z_3B3C0CA1_2A9C_45FD_9823_50B200F6C0D1_.wvu.PrintTitles" localSheetId="0" hidden="1">#REF!</definedName>
    <definedName name="Z_3B3C0CA1_2A9C_45FD_9823_50B200F6C0D1_.wvu.PrintTitles" localSheetId="1" hidden="1">#REF!</definedName>
    <definedName name="Z_3B3C0CA1_2A9C_45FD_9823_50B200F6C0D1_.wvu.PrintTitles" hidden="1">#REF!</definedName>
    <definedName name="Z_3E9430E5_6A83_435B_9E47_1B8F7E18D67C_.wvu.FilterData" localSheetId="0" hidden="1">#REF!</definedName>
    <definedName name="Z_3E9430E5_6A83_435B_9E47_1B8F7E18D67C_.wvu.FilterData" localSheetId="1" hidden="1">#REF!</definedName>
    <definedName name="Z_3E9430E5_6A83_435B_9E47_1B8F7E18D67C_.wvu.FilterData" hidden="1">#REF!</definedName>
    <definedName name="Z_3E9430E5_6A83_435B_9E47_1B8F7E18D67C_.wvu.PrintArea" localSheetId="0" hidden="1">#REF!</definedName>
    <definedName name="Z_3E9430E5_6A83_435B_9E47_1B8F7E18D67C_.wvu.PrintArea" localSheetId="1" hidden="1">#REF!</definedName>
    <definedName name="Z_3E9430E5_6A83_435B_9E47_1B8F7E18D67C_.wvu.PrintArea" hidden="1">#REF!</definedName>
    <definedName name="Z_3E9430E5_6A83_435B_9E47_1B8F7E18D67C_.wvu.PrintTitles" localSheetId="0" hidden="1">#REF!</definedName>
    <definedName name="Z_3E9430E5_6A83_435B_9E47_1B8F7E18D67C_.wvu.PrintTitles" localSheetId="1" hidden="1">#REF!</definedName>
    <definedName name="Z_3E9430E5_6A83_435B_9E47_1B8F7E18D67C_.wvu.PrintTitles" hidden="1">#REF!</definedName>
    <definedName name="Z_4A14CB5C_2287_4F6E_9A65_22F0A4D81D81_.wvu.FilterData" localSheetId="0" hidden="1">#REF!</definedName>
    <definedName name="Z_4A14CB5C_2287_4F6E_9A65_22F0A4D81D81_.wvu.FilterData" localSheetId="1" hidden="1">#REF!</definedName>
    <definedName name="Z_4A14CB5C_2287_4F6E_9A65_22F0A4D81D81_.wvu.FilterData" hidden="1">#REF!</definedName>
    <definedName name="Z_4A14CB5C_2287_4F6E_9A65_22F0A4D81D81_.wvu.PrintArea" localSheetId="0" hidden="1">#REF!</definedName>
    <definedName name="Z_4A14CB5C_2287_4F6E_9A65_22F0A4D81D81_.wvu.PrintArea" localSheetId="1" hidden="1">#REF!</definedName>
    <definedName name="Z_4A14CB5C_2287_4F6E_9A65_22F0A4D81D81_.wvu.PrintArea" hidden="1">#REF!</definedName>
    <definedName name="Z_4A14CB5C_2287_4F6E_9A65_22F0A4D81D81_.wvu.PrintTitles" localSheetId="0" hidden="1">#REF!</definedName>
    <definedName name="Z_4A14CB5C_2287_4F6E_9A65_22F0A4D81D81_.wvu.PrintTitles" localSheetId="1" hidden="1">#REF!</definedName>
    <definedName name="Z_4A14CB5C_2287_4F6E_9A65_22F0A4D81D81_.wvu.PrintTitles" hidden="1">#REF!</definedName>
    <definedName name="Z_4BBC24C4_A093_4EC9_8AFF_49C6F602CC39_.wvu.FilterData" localSheetId="0" hidden="1">#REF!</definedName>
    <definedName name="Z_4BBC24C4_A093_4EC9_8AFF_49C6F602CC39_.wvu.FilterData" localSheetId="1" hidden="1">#REF!</definedName>
    <definedName name="Z_4BBC24C4_A093_4EC9_8AFF_49C6F602CC39_.wvu.FilterData" hidden="1">#REF!</definedName>
    <definedName name="Z_4BBC24C4_A093_4EC9_8AFF_49C6F602CC39_.wvu.PrintArea" localSheetId="0" hidden="1">#REF!</definedName>
    <definedName name="Z_4BBC24C4_A093_4EC9_8AFF_49C6F602CC39_.wvu.PrintArea" localSheetId="1" hidden="1">#REF!</definedName>
    <definedName name="Z_4BBC24C4_A093_4EC9_8AFF_49C6F602CC39_.wvu.PrintArea" hidden="1">#REF!</definedName>
    <definedName name="Z_4BBC24C4_A093_4EC9_8AFF_49C6F602CC39_.wvu.PrintTitles" localSheetId="0" hidden="1">#REF!</definedName>
    <definedName name="Z_4BBC24C4_A093_4EC9_8AFF_49C6F602CC39_.wvu.PrintTitles" localSheetId="1" hidden="1">#REF!</definedName>
    <definedName name="Z_4BBC24C4_A093_4EC9_8AFF_49C6F602CC39_.wvu.PrintTitles" hidden="1">#REF!</definedName>
    <definedName name="Z_504A8F9D_2C46_439E_975A_DF1C1FA56E7B_.wvu.FilterData" localSheetId="0" hidden="1">#REF!</definedName>
    <definedName name="Z_504A8F9D_2C46_439E_975A_DF1C1FA56E7B_.wvu.FilterData" localSheetId="1" hidden="1">#REF!</definedName>
    <definedName name="Z_504A8F9D_2C46_439E_975A_DF1C1FA56E7B_.wvu.FilterData" hidden="1">#REF!</definedName>
    <definedName name="Z_504A8F9D_2C46_439E_975A_DF1C1FA56E7B_.wvu.PrintArea" localSheetId="0" hidden="1">#REF!</definedName>
    <definedName name="Z_504A8F9D_2C46_439E_975A_DF1C1FA56E7B_.wvu.PrintArea" localSheetId="1" hidden="1">#REF!</definedName>
    <definedName name="Z_504A8F9D_2C46_439E_975A_DF1C1FA56E7B_.wvu.PrintArea" hidden="1">#REF!</definedName>
    <definedName name="Z_504A8F9D_2C46_439E_975A_DF1C1FA56E7B_.wvu.PrintTitles" localSheetId="0" hidden="1">#REF!</definedName>
    <definedName name="Z_504A8F9D_2C46_439E_975A_DF1C1FA56E7B_.wvu.PrintTitles" localSheetId="1" hidden="1">#REF!</definedName>
    <definedName name="Z_504A8F9D_2C46_439E_975A_DF1C1FA56E7B_.wvu.PrintTitles" hidden="1">#REF!</definedName>
    <definedName name="Z_653348E7_CDAD_4F62_A236_641A4BB6425A_.wvu.FilterData" localSheetId="0" hidden="1">#REF!</definedName>
    <definedName name="Z_653348E7_CDAD_4F62_A236_641A4BB6425A_.wvu.FilterData" localSheetId="1" hidden="1">#REF!</definedName>
    <definedName name="Z_653348E7_CDAD_4F62_A236_641A4BB6425A_.wvu.FilterData" hidden="1">#REF!</definedName>
    <definedName name="Z_653348E7_CDAD_4F62_A236_641A4BB6425A_.wvu.PrintArea" localSheetId="0" hidden="1">#REF!</definedName>
    <definedName name="Z_653348E7_CDAD_4F62_A236_641A4BB6425A_.wvu.PrintArea" localSheetId="1" hidden="1">#REF!</definedName>
    <definedName name="Z_653348E7_CDAD_4F62_A236_641A4BB6425A_.wvu.PrintArea" hidden="1">#REF!</definedName>
    <definedName name="Z_653348E7_CDAD_4F62_A236_641A4BB6425A_.wvu.PrintTitles" localSheetId="0" hidden="1">#REF!</definedName>
    <definedName name="Z_653348E7_CDAD_4F62_A236_641A4BB6425A_.wvu.PrintTitles" localSheetId="1" hidden="1">#REF!</definedName>
    <definedName name="Z_653348E7_CDAD_4F62_A236_641A4BB6425A_.wvu.PrintTitles" hidden="1">#REF!</definedName>
    <definedName name="Z_68C48519_C8C2_4287_96F6_0F561F815CE8_.wvu.FilterData" localSheetId="0" hidden="1">#REF!</definedName>
    <definedName name="Z_68C48519_C8C2_4287_96F6_0F561F815CE8_.wvu.FilterData" localSheetId="1" hidden="1">#REF!</definedName>
    <definedName name="Z_68C48519_C8C2_4287_96F6_0F561F815CE8_.wvu.FilterData" hidden="1">#REF!</definedName>
    <definedName name="Z_68C48519_C8C2_4287_96F6_0F561F815CE8_.wvu.PrintArea" localSheetId="0" hidden="1">#REF!</definedName>
    <definedName name="Z_68C48519_C8C2_4287_96F6_0F561F815CE8_.wvu.PrintArea" localSheetId="1" hidden="1">#REF!</definedName>
    <definedName name="Z_68C48519_C8C2_4287_96F6_0F561F815CE8_.wvu.PrintArea" hidden="1">#REF!</definedName>
    <definedName name="Z_68C48519_C8C2_4287_96F6_0F561F815CE8_.wvu.PrintTitles" localSheetId="0" hidden="1">#REF!</definedName>
    <definedName name="Z_68C48519_C8C2_4287_96F6_0F561F815CE8_.wvu.PrintTitles" localSheetId="1" hidden="1">#REF!</definedName>
    <definedName name="Z_68C48519_C8C2_4287_96F6_0F561F815CE8_.wvu.PrintTitles" hidden="1">#REF!</definedName>
    <definedName name="Z_6BA141F2_E104_11DA_B6F6_00609720E0A1_.wvu.FilterData" localSheetId="0" hidden="1">#REF!</definedName>
    <definedName name="Z_6BA141F2_E104_11DA_B6F6_00609720E0A1_.wvu.FilterData" localSheetId="1" hidden="1">#REF!</definedName>
    <definedName name="Z_6BA141F2_E104_11DA_B6F6_00609720E0A1_.wvu.FilterData" hidden="1">#REF!</definedName>
    <definedName name="Z_6BA141F2_E104_11DA_B6F6_00609720E0A1_.wvu.PrintArea" localSheetId="0" hidden="1">#REF!</definedName>
    <definedName name="Z_6BA141F2_E104_11DA_B6F6_00609720E0A1_.wvu.PrintArea" localSheetId="1" hidden="1">#REF!</definedName>
    <definedName name="Z_6BA141F2_E104_11DA_B6F6_00609720E0A1_.wvu.PrintArea" hidden="1">#REF!</definedName>
    <definedName name="Z_6BA141F2_E104_11DA_B6F6_00609720E0A1_.wvu.PrintTitles" localSheetId="0" hidden="1">#REF!</definedName>
    <definedName name="Z_6BA141F2_E104_11DA_B6F6_00609720E0A1_.wvu.PrintTitles" localSheetId="1" hidden="1">#REF!</definedName>
    <definedName name="Z_6BA141F2_E104_11DA_B6F6_00609720E0A1_.wvu.PrintTitles" hidden="1">#REF!</definedName>
    <definedName name="Z_6BA141F3_E104_11DA_B6F6_00609720E0A1_.wvu.FilterData" localSheetId="0" hidden="1">#REF!</definedName>
    <definedName name="Z_6BA141F3_E104_11DA_B6F6_00609720E0A1_.wvu.FilterData" localSheetId="1" hidden="1">#REF!</definedName>
    <definedName name="Z_6BA141F3_E104_11DA_B6F6_00609720E0A1_.wvu.FilterData" hidden="1">#REF!</definedName>
    <definedName name="Z_6BA141F3_E104_11DA_B6F6_00609720E0A1_.wvu.PrintArea" localSheetId="0" hidden="1">#REF!</definedName>
    <definedName name="Z_6BA141F3_E104_11DA_B6F6_00609720E0A1_.wvu.PrintArea" localSheetId="1" hidden="1">#REF!</definedName>
    <definedName name="Z_6BA141F3_E104_11DA_B6F6_00609720E0A1_.wvu.PrintArea" hidden="1">#REF!</definedName>
    <definedName name="Z_6BA141F3_E104_11DA_B6F6_00609720E0A1_.wvu.PrintTitles" localSheetId="0" hidden="1">#REF!</definedName>
    <definedName name="Z_6BA141F3_E104_11DA_B6F6_00609720E0A1_.wvu.PrintTitles" localSheetId="1" hidden="1">#REF!</definedName>
    <definedName name="Z_6BA141F3_E104_11DA_B6F6_00609720E0A1_.wvu.PrintTitles" hidden="1">#REF!</definedName>
    <definedName name="Z_6BA141F4_E104_11DA_B6F6_00609720E0A1_.wvu.FilterData" localSheetId="0" hidden="1">#REF!</definedName>
    <definedName name="Z_6BA141F4_E104_11DA_B6F6_00609720E0A1_.wvu.FilterData" localSheetId="1" hidden="1">#REF!</definedName>
    <definedName name="Z_6BA141F4_E104_11DA_B6F6_00609720E0A1_.wvu.FilterData" hidden="1">#REF!</definedName>
    <definedName name="Z_6BA141F4_E104_11DA_B6F6_00609720E0A1_.wvu.PrintArea" localSheetId="0" hidden="1">#REF!</definedName>
    <definedName name="Z_6BA141F4_E104_11DA_B6F6_00609720E0A1_.wvu.PrintArea" localSheetId="1" hidden="1">#REF!</definedName>
    <definedName name="Z_6BA141F4_E104_11DA_B6F6_00609720E0A1_.wvu.PrintArea" hidden="1">#REF!</definedName>
    <definedName name="Z_6BA141F4_E104_11DA_B6F6_00609720E0A1_.wvu.PrintTitles" localSheetId="0" hidden="1">#REF!</definedName>
    <definedName name="Z_6BA141F4_E104_11DA_B6F6_00609720E0A1_.wvu.PrintTitles" localSheetId="1" hidden="1">#REF!</definedName>
    <definedName name="Z_6BA141F4_E104_11DA_B6F6_00609720E0A1_.wvu.PrintTitles" hidden="1">#REF!</definedName>
    <definedName name="Z_6BA141F5_E104_11DA_B6F6_00609720E0A1_.wvu.FilterData" localSheetId="0" hidden="1">#REF!</definedName>
    <definedName name="Z_6BA141F5_E104_11DA_B6F6_00609720E0A1_.wvu.FilterData" localSheetId="1" hidden="1">#REF!</definedName>
    <definedName name="Z_6BA141F5_E104_11DA_B6F6_00609720E0A1_.wvu.FilterData" hidden="1">#REF!</definedName>
    <definedName name="Z_6BA141F5_E104_11DA_B6F6_00609720E0A1_.wvu.PrintArea" localSheetId="0" hidden="1">#REF!</definedName>
    <definedName name="Z_6BA141F5_E104_11DA_B6F6_00609720E0A1_.wvu.PrintArea" localSheetId="1" hidden="1">#REF!</definedName>
    <definedName name="Z_6BA141F5_E104_11DA_B6F6_00609720E0A1_.wvu.PrintArea" hidden="1">#REF!</definedName>
    <definedName name="Z_6BA141F5_E104_11DA_B6F6_00609720E0A1_.wvu.PrintTitles" localSheetId="0" hidden="1">#REF!</definedName>
    <definedName name="Z_6BA141F5_E104_11DA_B6F6_00609720E0A1_.wvu.PrintTitles" localSheetId="1" hidden="1">#REF!</definedName>
    <definedName name="Z_6BA141F5_E104_11DA_B6F6_00609720E0A1_.wvu.PrintTitles" hidden="1">#REF!</definedName>
    <definedName name="Z_6BA141F6_E104_11DA_B6F6_00609720E0A1_.wvu.FilterData" localSheetId="0" hidden="1">#REF!</definedName>
    <definedName name="Z_6BA141F6_E104_11DA_B6F6_00609720E0A1_.wvu.FilterData" localSheetId="1" hidden="1">#REF!</definedName>
    <definedName name="Z_6BA141F6_E104_11DA_B6F6_00609720E0A1_.wvu.FilterData" hidden="1">#REF!</definedName>
    <definedName name="Z_6BA141F6_E104_11DA_B6F6_00609720E0A1_.wvu.PrintArea" localSheetId="0" hidden="1">#REF!</definedName>
    <definedName name="Z_6BA141F6_E104_11DA_B6F6_00609720E0A1_.wvu.PrintArea" localSheetId="1" hidden="1">#REF!</definedName>
    <definedName name="Z_6BA141F6_E104_11DA_B6F6_00609720E0A1_.wvu.PrintArea" hidden="1">#REF!</definedName>
    <definedName name="Z_6BA141F6_E104_11DA_B6F6_00609720E0A1_.wvu.PrintTitles" localSheetId="0" hidden="1">#REF!</definedName>
    <definedName name="Z_6BA141F6_E104_11DA_B6F6_00609720E0A1_.wvu.PrintTitles" localSheetId="1" hidden="1">#REF!</definedName>
    <definedName name="Z_6BA141F6_E104_11DA_B6F6_00609720E0A1_.wvu.PrintTitles" hidden="1">#REF!</definedName>
    <definedName name="Z_726673D2_C579_4EF3_83C7_45DC3792EA6A_.wvu.FilterData" localSheetId="0" hidden="1">#REF!</definedName>
    <definedName name="Z_726673D2_C579_4EF3_83C7_45DC3792EA6A_.wvu.FilterData" localSheetId="1" hidden="1">#REF!</definedName>
    <definedName name="Z_726673D2_C579_4EF3_83C7_45DC3792EA6A_.wvu.FilterData" hidden="1">#REF!</definedName>
    <definedName name="Z_726673D2_C579_4EF3_83C7_45DC3792EA6A_.wvu.PrintArea" localSheetId="0" hidden="1">#REF!</definedName>
    <definedName name="Z_726673D2_C579_4EF3_83C7_45DC3792EA6A_.wvu.PrintArea" localSheetId="1" hidden="1">#REF!</definedName>
    <definedName name="Z_726673D2_C579_4EF3_83C7_45DC3792EA6A_.wvu.PrintArea" hidden="1">#REF!</definedName>
    <definedName name="Z_726673D2_C579_4EF3_83C7_45DC3792EA6A_.wvu.PrintTitles" localSheetId="0" hidden="1">#REF!</definedName>
    <definedName name="Z_726673D2_C579_4EF3_83C7_45DC3792EA6A_.wvu.PrintTitles" localSheetId="1" hidden="1">#REF!</definedName>
    <definedName name="Z_726673D2_C579_4EF3_83C7_45DC3792EA6A_.wvu.PrintTitles" hidden="1">#REF!</definedName>
    <definedName name="Z_729969D8_DFDA_47B9_ADA2_E05CF62B3DEF_.wvu.FilterData" localSheetId="0" hidden="1">#REF!</definedName>
    <definedName name="Z_729969D8_DFDA_47B9_ADA2_E05CF62B3DEF_.wvu.FilterData" localSheetId="1" hidden="1">#REF!</definedName>
    <definedName name="Z_729969D8_DFDA_47B9_ADA2_E05CF62B3DEF_.wvu.FilterData" hidden="1">#REF!</definedName>
    <definedName name="Z_729969D8_DFDA_47B9_ADA2_E05CF62B3DEF_.wvu.PrintArea" localSheetId="0" hidden="1">#REF!</definedName>
    <definedName name="Z_729969D8_DFDA_47B9_ADA2_E05CF62B3DEF_.wvu.PrintArea" localSheetId="1" hidden="1">#REF!</definedName>
    <definedName name="Z_729969D8_DFDA_47B9_ADA2_E05CF62B3DEF_.wvu.PrintArea" hidden="1">#REF!</definedName>
    <definedName name="Z_729969D8_DFDA_47B9_ADA2_E05CF62B3DEF_.wvu.PrintTitles" localSheetId="0" hidden="1">#REF!</definedName>
    <definedName name="Z_729969D8_DFDA_47B9_ADA2_E05CF62B3DEF_.wvu.PrintTitles" localSheetId="1" hidden="1">#REF!</definedName>
    <definedName name="Z_729969D8_DFDA_47B9_ADA2_E05CF62B3DEF_.wvu.PrintTitles" hidden="1">#REF!</definedName>
    <definedName name="Z_75EDDC88_CA8C_4671_911D_25D74F37EC47_.wvu.FilterData" localSheetId="0" hidden="1">#REF!</definedName>
    <definedName name="Z_75EDDC88_CA8C_4671_911D_25D74F37EC47_.wvu.FilterData" localSheetId="1" hidden="1">#REF!</definedName>
    <definedName name="Z_75EDDC88_CA8C_4671_911D_25D74F37EC47_.wvu.FilterData" hidden="1">#REF!</definedName>
    <definedName name="Z_75EDDC88_CA8C_4671_911D_25D74F37EC47_.wvu.PrintArea" localSheetId="0" hidden="1">#REF!</definedName>
    <definedName name="Z_75EDDC88_CA8C_4671_911D_25D74F37EC47_.wvu.PrintArea" localSheetId="1" hidden="1">#REF!</definedName>
    <definedName name="Z_75EDDC88_CA8C_4671_911D_25D74F37EC47_.wvu.PrintArea" hidden="1">#REF!</definedName>
    <definedName name="Z_75EDDC88_CA8C_4671_911D_25D74F37EC47_.wvu.PrintTitles" localSheetId="0" hidden="1">#REF!</definedName>
    <definedName name="Z_75EDDC88_CA8C_4671_911D_25D74F37EC47_.wvu.PrintTitles" localSheetId="1" hidden="1">#REF!</definedName>
    <definedName name="Z_75EDDC88_CA8C_4671_911D_25D74F37EC47_.wvu.PrintTitles" hidden="1">#REF!</definedName>
    <definedName name="Z_80573755_2D8B_4158_BD3A_CC331B950748_.wvu.FilterData" localSheetId="0" hidden="1">#REF!</definedName>
    <definedName name="Z_80573755_2D8B_4158_BD3A_CC331B950748_.wvu.FilterData" localSheetId="1" hidden="1">#REF!</definedName>
    <definedName name="Z_80573755_2D8B_4158_BD3A_CC331B950748_.wvu.FilterData" hidden="1">#REF!</definedName>
    <definedName name="Z_80573755_2D8B_4158_BD3A_CC331B950748_.wvu.PrintArea" localSheetId="0" hidden="1">#REF!</definedName>
    <definedName name="Z_80573755_2D8B_4158_BD3A_CC331B950748_.wvu.PrintArea" localSheetId="1" hidden="1">#REF!</definedName>
    <definedName name="Z_80573755_2D8B_4158_BD3A_CC331B950748_.wvu.PrintArea" hidden="1">#REF!</definedName>
    <definedName name="Z_80573755_2D8B_4158_BD3A_CC331B950748_.wvu.PrintTitles" localSheetId="0" hidden="1">#REF!</definedName>
    <definedName name="Z_80573755_2D8B_4158_BD3A_CC331B950748_.wvu.PrintTitles" localSheetId="1" hidden="1">#REF!</definedName>
    <definedName name="Z_80573755_2D8B_4158_BD3A_CC331B950748_.wvu.PrintTitles" hidden="1">#REF!</definedName>
    <definedName name="Z_9C7B0D6D_4DDE_4C72_B23F_2E183F63ECB1_.wvu.FilterData" localSheetId="0" hidden="1">#REF!</definedName>
    <definedName name="Z_9C7B0D6D_4DDE_4C72_B23F_2E183F63ECB1_.wvu.FilterData" localSheetId="1" hidden="1">#REF!</definedName>
    <definedName name="Z_9C7B0D6D_4DDE_4C72_B23F_2E183F63ECB1_.wvu.FilterData" hidden="1">#REF!</definedName>
    <definedName name="Z_9C7B0D6D_4DDE_4C72_B23F_2E183F63ECB1_.wvu.PrintArea" localSheetId="0" hidden="1">#REF!</definedName>
    <definedName name="Z_9C7B0D6D_4DDE_4C72_B23F_2E183F63ECB1_.wvu.PrintArea" localSheetId="1" hidden="1">#REF!</definedName>
    <definedName name="Z_9C7B0D6D_4DDE_4C72_B23F_2E183F63ECB1_.wvu.PrintArea" hidden="1">#REF!</definedName>
    <definedName name="Z_9C7B0D6D_4DDE_4C72_B23F_2E183F63ECB1_.wvu.PrintTitles" localSheetId="0" hidden="1">#REF!</definedName>
    <definedName name="Z_9C7B0D6D_4DDE_4C72_B23F_2E183F63ECB1_.wvu.PrintTitles" localSheetId="1" hidden="1">#REF!</definedName>
    <definedName name="Z_9C7B0D6D_4DDE_4C72_B23F_2E183F63ECB1_.wvu.PrintTitles" hidden="1">#REF!</definedName>
    <definedName name="Z_9C8B6436_249F_426A_96DC_EEE5E7CB7D1B_.wvu.FilterData" localSheetId="0" hidden="1">#REF!</definedName>
    <definedName name="Z_9C8B6436_249F_426A_96DC_EEE5E7CB7D1B_.wvu.FilterData" localSheetId="1" hidden="1">#REF!</definedName>
    <definedName name="Z_9C8B6436_249F_426A_96DC_EEE5E7CB7D1B_.wvu.FilterData" hidden="1">#REF!</definedName>
    <definedName name="Z_9C8B6436_249F_426A_96DC_EEE5E7CB7D1B_.wvu.PrintArea" localSheetId="0" hidden="1">#REF!</definedName>
    <definedName name="Z_9C8B6436_249F_426A_96DC_EEE5E7CB7D1B_.wvu.PrintArea" localSheetId="1" hidden="1">#REF!</definedName>
    <definedName name="Z_9C8B6436_249F_426A_96DC_EEE5E7CB7D1B_.wvu.PrintArea" hidden="1">#REF!</definedName>
    <definedName name="Z_9C8B6436_249F_426A_96DC_EEE5E7CB7D1B_.wvu.PrintTitles" localSheetId="0" hidden="1">#REF!</definedName>
    <definedName name="Z_9C8B6436_249F_426A_96DC_EEE5E7CB7D1B_.wvu.PrintTitles" localSheetId="1" hidden="1">#REF!</definedName>
    <definedName name="Z_9C8B6436_249F_426A_96DC_EEE5E7CB7D1B_.wvu.PrintTitles" hidden="1">#REF!</definedName>
    <definedName name="Z_9FCFD0D5_270B_4F36_B422_02EF7A3700B8_.wvu.FilterData" localSheetId="0" hidden="1">#REF!</definedName>
    <definedName name="Z_9FCFD0D5_270B_4F36_B422_02EF7A3700B8_.wvu.FilterData" localSheetId="1" hidden="1">#REF!</definedName>
    <definedName name="Z_9FCFD0D5_270B_4F36_B422_02EF7A3700B8_.wvu.FilterData" hidden="1">#REF!</definedName>
    <definedName name="Z_9FCFD0D5_270B_4F36_B422_02EF7A3700B8_.wvu.PrintArea" localSheetId="0" hidden="1">#REF!</definedName>
    <definedName name="Z_9FCFD0D5_270B_4F36_B422_02EF7A3700B8_.wvu.PrintArea" localSheetId="1" hidden="1">#REF!</definedName>
    <definedName name="Z_9FCFD0D5_270B_4F36_B422_02EF7A3700B8_.wvu.PrintArea" hidden="1">#REF!</definedName>
    <definedName name="Z_9FCFD0D5_270B_4F36_B422_02EF7A3700B8_.wvu.PrintTitles" localSheetId="0" hidden="1">#REF!</definedName>
    <definedName name="Z_9FCFD0D5_270B_4F36_B422_02EF7A3700B8_.wvu.PrintTitles" localSheetId="1" hidden="1">#REF!</definedName>
    <definedName name="Z_9FCFD0D5_270B_4F36_B422_02EF7A3700B8_.wvu.PrintTitles" hidden="1">#REF!</definedName>
    <definedName name="Z_9FE8FF3F_4486_44D6_9AFB_43CC5B824BF9_.wvu.FilterData" localSheetId="0" hidden="1">#REF!</definedName>
    <definedName name="Z_9FE8FF3F_4486_44D6_9AFB_43CC5B824BF9_.wvu.FilterData" localSheetId="1" hidden="1">#REF!</definedName>
    <definedName name="Z_9FE8FF3F_4486_44D6_9AFB_43CC5B824BF9_.wvu.FilterData" hidden="1">#REF!</definedName>
    <definedName name="Z_9FE8FF3F_4486_44D6_9AFB_43CC5B824BF9_.wvu.PrintArea" localSheetId="0" hidden="1">#REF!</definedName>
    <definedName name="Z_9FE8FF3F_4486_44D6_9AFB_43CC5B824BF9_.wvu.PrintArea" localSheetId="1" hidden="1">#REF!</definedName>
    <definedName name="Z_9FE8FF3F_4486_44D6_9AFB_43CC5B824BF9_.wvu.PrintArea" hidden="1">#REF!</definedName>
    <definedName name="Z_9FE8FF3F_4486_44D6_9AFB_43CC5B824BF9_.wvu.PrintTitles" localSheetId="0" hidden="1">#REF!</definedName>
    <definedName name="Z_9FE8FF3F_4486_44D6_9AFB_43CC5B824BF9_.wvu.PrintTitles" localSheetId="1" hidden="1">#REF!</definedName>
    <definedName name="Z_9FE8FF3F_4486_44D6_9AFB_43CC5B824BF9_.wvu.PrintTitles" hidden="1">#REF!</definedName>
    <definedName name="Z_A3DE26BA_CF48_4654_9BE9_FAEB3C301C95_.wvu.FilterData" localSheetId="0" hidden="1">#REF!</definedName>
    <definedName name="Z_A3DE26BA_CF48_4654_9BE9_FAEB3C301C95_.wvu.FilterData" localSheetId="1" hidden="1">#REF!</definedName>
    <definedName name="Z_A3DE26BA_CF48_4654_9BE9_FAEB3C301C95_.wvu.FilterData" hidden="1">#REF!</definedName>
    <definedName name="Z_A3DE26BA_CF48_4654_9BE9_FAEB3C301C95_.wvu.PrintArea" localSheetId="0" hidden="1">#REF!</definedName>
    <definedName name="Z_A3DE26BA_CF48_4654_9BE9_FAEB3C301C95_.wvu.PrintArea" localSheetId="1" hidden="1">#REF!</definedName>
    <definedName name="Z_A3DE26BA_CF48_4654_9BE9_FAEB3C301C95_.wvu.PrintArea" hidden="1">#REF!</definedName>
    <definedName name="Z_A3DE26BA_CF48_4654_9BE9_FAEB3C301C95_.wvu.PrintTitles" localSheetId="0" hidden="1">#REF!</definedName>
    <definedName name="Z_A3DE26BA_CF48_4654_9BE9_FAEB3C301C95_.wvu.PrintTitles" localSheetId="1" hidden="1">#REF!</definedName>
    <definedName name="Z_A3DE26BA_CF48_4654_9BE9_FAEB3C301C95_.wvu.PrintTitles" hidden="1">#REF!</definedName>
    <definedName name="Z_AAA1DD33_F1E3_423A_B1F2_E8567F4D95A5_.wvu.FilterData" localSheetId="0" hidden="1">#REF!</definedName>
    <definedName name="Z_AAA1DD33_F1E3_423A_B1F2_E8567F4D95A5_.wvu.FilterData" localSheetId="1" hidden="1">#REF!</definedName>
    <definedName name="Z_AAA1DD33_F1E3_423A_B1F2_E8567F4D95A5_.wvu.FilterData" hidden="1">#REF!</definedName>
    <definedName name="Z_AAA1DD33_F1E3_423A_B1F2_E8567F4D95A5_.wvu.PrintArea" localSheetId="0" hidden="1">#REF!</definedName>
    <definedName name="Z_AAA1DD33_F1E3_423A_B1F2_E8567F4D95A5_.wvu.PrintArea" localSheetId="1" hidden="1">#REF!</definedName>
    <definedName name="Z_AAA1DD33_F1E3_423A_B1F2_E8567F4D95A5_.wvu.PrintArea" hidden="1">#REF!</definedName>
    <definedName name="Z_AAA1DD33_F1E3_423A_B1F2_E8567F4D95A5_.wvu.PrintTitles" localSheetId="0" hidden="1">#REF!</definedName>
    <definedName name="Z_AAA1DD33_F1E3_423A_B1F2_E8567F4D95A5_.wvu.PrintTitles" localSheetId="1" hidden="1">#REF!</definedName>
    <definedName name="Z_AAA1DD33_F1E3_423A_B1F2_E8567F4D95A5_.wvu.PrintTitles" hidden="1">#REF!</definedName>
    <definedName name="Z_B4899972_EBDC_11DA_B6F6_00609720E0A1_.wvu.FilterData" localSheetId="0" hidden="1">#REF!</definedName>
    <definedName name="Z_B4899972_EBDC_11DA_B6F6_00609720E0A1_.wvu.FilterData" localSheetId="1" hidden="1">#REF!</definedName>
    <definedName name="Z_B4899972_EBDC_11DA_B6F6_00609720E0A1_.wvu.FilterData" hidden="1">#REF!</definedName>
    <definedName name="Z_B4899972_EBDC_11DA_B6F6_00609720E0A1_.wvu.PrintArea" localSheetId="0" hidden="1">#REF!</definedName>
    <definedName name="Z_B4899972_EBDC_11DA_B6F6_00609720E0A1_.wvu.PrintArea" localSheetId="1" hidden="1">#REF!</definedName>
    <definedName name="Z_B4899972_EBDC_11DA_B6F6_00609720E0A1_.wvu.PrintArea" hidden="1">#REF!</definedName>
    <definedName name="Z_B4899972_EBDC_11DA_B6F6_00609720E0A1_.wvu.PrintTitles" localSheetId="0" hidden="1">#REF!</definedName>
    <definedName name="Z_B4899972_EBDC_11DA_B6F6_00609720E0A1_.wvu.PrintTitles" localSheetId="1" hidden="1">#REF!</definedName>
    <definedName name="Z_B4899972_EBDC_11DA_B6F6_00609720E0A1_.wvu.PrintTitles" hidden="1">#REF!</definedName>
    <definedName name="Z_B4899973_EBDC_11DA_B6F6_00609720E0A1_.wvu.FilterData" localSheetId="0" hidden="1">#REF!</definedName>
    <definedName name="Z_B4899973_EBDC_11DA_B6F6_00609720E0A1_.wvu.FilterData" localSheetId="1" hidden="1">#REF!</definedName>
    <definedName name="Z_B4899973_EBDC_11DA_B6F6_00609720E0A1_.wvu.FilterData" hidden="1">#REF!</definedName>
    <definedName name="Z_B4899973_EBDC_11DA_B6F6_00609720E0A1_.wvu.PrintArea" localSheetId="0" hidden="1">#REF!</definedName>
    <definedName name="Z_B4899973_EBDC_11DA_B6F6_00609720E0A1_.wvu.PrintArea" localSheetId="1" hidden="1">#REF!</definedName>
    <definedName name="Z_B4899973_EBDC_11DA_B6F6_00609720E0A1_.wvu.PrintArea" hidden="1">#REF!</definedName>
    <definedName name="Z_B4899973_EBDC_11DA_B6F6_00609720E0A1_.wvu.PrintTitles" localSheetId="0" hidden="1">#REF!</definedName>
    <definedName name="Z_B4899973_EBDC_11DA_B6F6_00609720E0A1_.wvu.PrintTitles" localSheetId="1" hidden="1">#REF!</definedName>
    <definedName name="Z_B4899973_EBDC_11DA_B6F6_00609720E0A1_.wvu.PrintTitles" hidden="1">#REF!</definedName>
    <definedName name="Z_B4899974_EBDC_11DA_B6F6_00609720E0A1_.wvu.FilterData" localSheetId="0" hidden="1">#REF!</definedName>
    <definedName name="Z_B4899974_EBDC_11DA_B6F6_00609720E0A1_.wvu.FilterData" localSheetId="1" hidden="1">#REF!</definedName>
    <definedName name="Z_B4899974_EBDC_11DA_B6F6_00609720E0A1_.wvu.FilterData" hidden="1">#REF!</definedName>
    <definedName name="Z_B4899974_EBDC_11DA_B6F6_00609720E0A1_.wvu.PrintArea" localSheetId="0" hidden="1">#REF!</definedName>
    <definedName name="Z_B4899974_EBDC_11DA_B6F6_00609720E0A1_.wvu.PrintArea" localSheetId="1" hidden="1">#REF!</definedName>
    <definedName name="Z_B4899974_EBDC_11DA_B6F6_00609720E0A1_.wvu.PrintArea" hidden="1">#REF!</definedName>
    <definedName name="Z_B4899974_EBDC_11DA_B6F6_00609720E0A1_.wvu.PrintTitles" localSheetId="0" hidden="1">#REF!</definedName>
    <definedName name="Z_B4899974_EBDC_11DA_B6F6_00609720E0A1_.wvu.PrintTitles" localSheetId="1" hidden="1">#REF!</definedName>
    <definedName name="Z_B4899974_EBDC_11DA_B6F6_00609720E0A1_.wvu.PrintTitles" hidden="1">#REF!</definedName>
    <definedName name="Z_B4899975_EBDC_11DA_B6F6_00609720E0A1_.wvu.FilterData" localSheetId="0" hidden="1">#REF!</definedName>
    <definedName name="Z_B4899975_EBDC_11DA_B6F6_00609720E0A1_.wvu.FilterData" localSheetId="1" hidden="1">#REF!</definedName>
    <definedName name="Z_B4899975_EBDC_11DA_B6F6_00609720E0A1_.wvu.FilterData" hidden="1">#REF!</definedName>
    <definedName name="Z_B4899975_EBDC_11DA_B6F6_00609720E0A1_.wvu.PrintArea" localSheetId="0" hidden="1">#REF!</definedName>
    <definedName name="Z_B4899975_EBDC_11DA_B6F6_00609720E0A1_.wvu.PrintArea" localSheetId="1" hidden="1">#REF!</definedName>
    <definedName name="Z_B4899975_EBDC_11DA_B6F6_00609720E0A1_.wvu.PrintArea" hidden="1">#REF!</definedName>
    <definedName name="Z_B4899975_EBDC_11DA_B6F6_00609720E0A1_.wvu.PrintTitles" localSheetId="0" hidden="1">#REF!</definedName>
    <definedName name="Z_B4899975_EBDC_11DA_B6F6_00609720E0A1_.wvu.PrintTitles" localSheetId="1" hidden="1">#REF!</definedName>
    <definedName name="Z_B4899975_EBDC_11DA_B6F6_00609720E0A1_.wvu.PrintTitles" hidden="1">#REF!</definedName>
    <definedName name="Z_B4899976_EBDC_11DA_B6F6_00609720E0A1_.wvu.FilterData" localSheetId="0" hidden="1">#REF!</definedName>
    <definedName name="Z_B4899976_EBDC_11DA_B6F6_00609720E0A1_.wvu.FilterData" localSheetId="1" hidden="1">#REF!</definedName>
    <definedName name="Z_B4899976_EBDC_11DA_B6F6_00609720E0A1_.wvu.FilterData" hidden="1">#REF!</definedName>
    <definedName name="Z_B4899976_EBDC_11DA_B6F6_00609720E0A1_.wvu.PrintArea" localSheetId="0" hidden="1">#REF!</definedName>
    <definedName name="Z_B4899976_EBDC_11DA_B6F6_00609720E0A1_.wvu.PrintArea" localSheetId="1" hidden="1">#REF!</definedName>
    <definedName name="Z_B4899976_EBDC_11DA_B6F6_00609720E0A1_.wvu.PrintArea" hidden="1">#REF!</definedName>
    <definedName name="Z_B4899976_EBDC_11DA_B6F6_00609720E0A1_.wvu.PrintTitles" localSheetId="0" hidden="1">#REF!</definedName>
    <definedName name="Z_B4899976_EBDC_11DA_B6F6_00609720E0A1_.wvu.PrintTitles" localSheetId="1" hidden="1">#REF!</definedName>
    <definedName name="Z_B4899976_EBDC_11DA_B6F6_00609720E0A1_.wvu.PrintTitles" hidden="1">#REF!</definedName>
    <definedName name="Z_C24E6469_C4CC_430B_8814_72DD019DF2C8_.wvu.FilterData" localSheetId="0" hidden="1">#REF!</definedName>
    <definedName name="Z_C24E6469_C4CC_430B_8814_72DD019DF2C8_.wvu.FilterData" localSheetId="1" hidden="1">#REF!</definedName>
    <definedName name="Z_C24E6469_C4CC_430B_8814_72DD019DF2C8_.wvu.FilterData" hidden="1">#REF!</definedName>
    <definedName name="Z_C24E6469_C4CC_430B_8814_72DD019DF2C8_.wvu.PrintArea" localSheetId="0" hidden="1">#REF!</definedName>
    <definedName name="Z_C24E6469_C4CC_430B_8814_72DD019DF2C8_.wvu.PrintArea" localSheetId="1" hidden="1">#REF!</definedName>
    <definedName name="Z_C24E6469_C4CC_430B_8814_72DD019DF2C8_.wvu.PrintArea" hidden="1">#REF!</definedName>
    <definedName name="Z_C24E6469_C4CC_430B_8814_72DD019DF2C8_.wvu.PrintTitles" localSheetId="0" hidden="1">#REF!</definedName>
    <definedName name="Z_C24E6469_C4CC_430B_8814_72DD019DF2C8_.wvu.PrintTitles" localSheetId="1" hidden="1">#REF!</definedName>
    <definedName name="Z_C24E6469_C4CC_430B_8814_72DD019DF2C8_.wvu.PrintTitles" hidden="1">#REF!</definedName>
    <definedName name="Z_CA61CA57_E7CE_4A4D_974A_F3124BCA2797_.wvu.FilterData" localSheetId="0" hidden="1">#REF!</definedName>
    <definedName name="Z_CA61CA57_E7CE_4A4D_974A_F3124BCA2797_.wvu.FilterData" localSheetId="1" hidden="1">#REF!</definedName>
    <definedName name="Z_CA61CA57_E7CE_4A4D_974A_F3124BCA2797_.wvu.FilterData" hidden="1">#REF!</definedName>
    <definedName name="Z_CA61CA57_E7CE_4A4D_974A_F3124BCA2797_.wvu.PrintArea" localSheetId="0" hidden="1">#REF!</definedName>
    <definedName name="Z_CA61CA57_E7CE_4A4D_974A_F3124BCA2797_.wvu.PrintArea" localSheetId="1" hidden="1">#REF!</definedName>
    <definedName name="Z_CA61CA57_E7CE_4A4D_974A_F3124BCA2797_.wvu.PrintArea" hidden="1">#REF!</definedName>
    <definedName name="Z_CA61CA57_E7CE_4A4D_974A_F3124BCA2797_.wvu.PrintTitles" localSheetId="0" hidden="1">#REF!</definedName>
    <definedName name="Z_CA61CA57_E7CE_4A4D_974A_F3124BCA2797_.wvu.PrintTitles" localSheetId="1" hidden="1">#REF!</definedName>
    <definedName name="Z_CA61CA57_E7CE_4A4D_974A_F3124BCA2797_.wvu.PrintTitles" hidden="1">#REF!</definedName>
    <definedName name="Z_D55C8B2E_861A_459E_9D09_3AF38A1DE99E_.wvu.Rows" localSheetId="0" hidden="1">#REF!</definedName>
    <definedName name="Z_D55C8B2E_861A_459E_9D09_3AF38A1DE99E_.wvu.Rows" localSheetId="1" hidden="1">#REF!</definedName>
    <definedName name="Z_D55C8B2E_861A_459E_9D09_3AF38A1DE99E_.wvu.Rows" hidden="1">#REF!</definedName>
    <definedName name="Z_DA4D5A8F_12FA_42F5_A8BB_526600E97433_.wvu.FilterData" localSheetId="0" hidden="1">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localSheetId="0" hidden="1">#REF!</definedName>
    <definedName name="Z_DA4D5A8F_12FA_42F5_A8BB_526600E97433_.wvu.PrintArea" localSheetId="1" hidden="1">#REF!</definedName>
    <definedName name="Z_DA4D5A8F_12FA_42F5_A8BB_526600E97433_.wvu.PrintArea" hidden="1">#REF!</definedName>
    <definedName name="Z_DA4D5A8F_12FA_42F5_A8BB_526600E97433_.wvu.PrintTitles" localSheetId="0" hidden="1">#REF!</definedName>
    <definedName name="Z_DA4D5A8F_12FA_42F5_A8BB_526600E97433_.wvu.PrintTitles" localSheetId="1" hidden="1">#REF!</definedName>
    <definedName name="Z_DA4D5A8F_12FA_42F5_A8BB_526600E97433_.wvu.PrintTitles" hidden="1">#REF!</definedName>
    <definedName name="Z_DFB4C5EB_A8D3_475E_B627_EA98F95F9220_.wvu.FilterData" localSheetId="0" hidden="1">#REF!</definedName>
    <definedName name="Z_DFB4C5EB_A8D3_475E_B627_EA98F95F9220_.wvu.FilterData" localSheetId="1" hidden="1">#REF!</definedName>
    <definedName name="Z_DFB4C5EB_A8D3_475E_B627_EA98F95F9220_.wvu.FilterData" hidden="1">#REF!</definedName>
    <definedName name="Z_DFB4C5EB_A8D3_475E_B627_EA98F95F9220_.wvu.PrintArea" localSheetId="0" hidden="1">#REF!</definedName>
    <definedName name="Z_DFB4C5EB_A8D3_475E_B627_EA98F95F9220_.wvu.PrintArea" localSheetId="1" hidden="1">#REF!</definedName>
    <definedName name="Z_DFB4C5EB_A8D3_475E_B627_EA98F95F9220_.wvu.PrintArea" hidden="1">#REF!</definedName>
    <definedName name="Z_DFB4C5EB_A8D3_475E_B627_EA98F95F9220_.wvu.PrintTitles" localSheetId="0" hidden="1">#REF!</definedName>
    <definedName name="Z_DFB4C5EB_A8D3_475E_B627_EA98F95F9220_.wvu.PrintTitles" localSheetId="1" hidden="1">#REF!</definedName>
    <definedName name="Z_DFB4C5EB_A8D3_475E_B627_EA98F95F9220_.wvu.PrintTitles" hidden="1">#REF!</definedName>
    <definedName name="Z_F2B990A1_57B3_4766_8C3D_4D3A5265BAEF_.wvu.FilterData" localSheetId="0" hidden="1">#REF!</definedName>
    <definedName name="Z_F2B990A1_57B3_4766_8C3D_4D3A5265BAEF_.wvu.FilterData" localSheetId="1" hidden="1">#REF!</definedName>
    <definedName name="Z_F2B990A1_57B3_4766_8C3D_4D3A5265BAEF_.wvu.FilterData" hidden="1">#REF!</definedName>
    <definedName name="Z_F2B990A1_57B3_4766_8C3D_4D3A5265BAEF_.wvu.PrintArea" localSheetId="0" hidden="1">#REF!</definedName>
    <definedName name="Z_F2B990A1_57B3_4766_8C3D_4D3A5265BAEF_.wvu.PrintArea" localSheetId="1" hidden="1">#REF!</definedName>
    <definedName name="Z_F2B990A1_57B3_4766_8C3D_4D3A5265BAEF_.wvu.PrintArea" hidden="1">#REF!</definedName>
    <definedName name="Z_F2B990A1_57B3_4766_8C3D_4D3A5265BAEF_.wvu.PrintTitles" localSheetId="0" hidden="1">#REF!</definedName>
    <definedName name="Z_F2B990A1_57B3_4766_8C3D_4D3A5265BAEF_.wvu.PrintTitles" localSheetId="1" hidden="1">#REF!</definedName>
    <definedName name="Z_F2B990A1_57B3_4766_8C3D_4D3A5265BAEF_.wvu.PrintTitles" hidden="1">#REF!</definedName>
    <definedName name="Z_F540D718_D9AA_403F_AE49_60D937FD77E5_.wvu.Rows" localSheetId="0" hidden="1">#REF!</definedName>
    <definedName name="Z_F540D718_D9AA_403F_AE49_60D937FD77E5_.wvu.Rows" localSheetId="1" hidden="1">#REF!</definedName>
    <definedName name="Z_F540D718_D9AA_403F_AE49_60D937FD77E5_.wvu.Rows" hidden="1">#REF!</definedName>
    <definedName name="Z_F9482E1F_92B8_43D8_949A_7DDCF2E63A19_.wvu.FilterData" localSheetId="0" hidden="1">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localSheetId="0" hidden="1">#REF!</definedName>
    <definedName name="Z_F9482E1F_92B8_43D8_949A_7DDCF2E63A19_.wvu.PrintArea" localSheetId="1" hidden="1">#REF!</definedName>
    <definedName name="Z_F9482E1F_92B8_43D8_949A_7DDCF2E63A19_.wvu.PrintArea" hidden="1">#REF!</definedName>
    <definedName name="Z_F9482E1F_92B8_43D8_949A_7DDCF2E63A19_.wvu.PrintTitles" localSheetId="0" hidden="1">#REF!</definedName>
    <definedName name="Z_F9482E1F_92B8_43D8_949A_7DDCF2E63A19_.wvu.PrintTitles" localSheetId="1" hidden="1">#REF!</definedName>
    <definedName name="Z_F9482E1F_92B8_43D8_949A_7DDCF2E63A19_.wvu.PrintTitles" hidden="1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ㄴㅁㅇㄹ" localSheetId="0" hidden="1">{#N/A,#N/A,FALSE,"CCTV"}</definedName>
    <definedName name="ㄴㅁㅇㄹ" localSheetId="1" hidden="1">{#N/A,#N/A,FALSE,"CCTV"}</definedName>
    <definedName name="ㄴㅁㅇㄹ" hidden="1">{#N/A,#N/A,FALSE,"CCTV"}</definedName>
    <definedName name="당초계획" localSheetId="0" hidden="1">#REF!</definedName>
    <definedName name="당초계획" localSheetId="1" hidden="1">#REF!</definedName>
    <definedName name="당초계획" hidden="1">#REF!</definedName>
    <definedName name="보충" localSheetId="0" hidden="1">#REF!</definedName>
    <definedName name="보충" localSheetId="1" hidden="1">#REF!</definedName>
    <definedName name="보충" hidden="1">#REF!</definedName>
    <definedName name="부대공사" localSheetId="0" hidden="1">#REF!</definedName>
    <definedName name="부대공사" localSheetId="1" hidden="1">#REF!</definedName>
    <definedName name="부대공사" hidden="1">#REF!</definedName>
    <definedName name="사업부양식2" localSheetId="0" hidden="1">#REF!</definedName>
    <definedName name="사업부양식2" localSheetId="1" hidden="1">#REF!</definedName>
    <definedName name="사업부양식2" hidden="1">#REF!</definedName>
    <definedName name="손익계산서" localSheetId="0" hidden="1">#REF!</definedName>
    <definedName name="손익계산서" localSheetId="1" hidden="1">#REF!</definedName>
    <definedName name="손익계산서" hidden="1">#REF!</definedName>
    <definedName name="이름" localSheetId="0" hidden="1">{#N/A,#N/A,FALSE,"CCTV"}</definedName>
    <definedName name="이름" localSheetId="1" hidden="1">{#N/A,#N/A,FALSE,"CCTV"}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6" i="2" l="1"/>
  <c r="G61" i="2"/>
  <c r="G56" i="2"/>
  <c r="G64" i="2"/>
  <c r="G59" i="2"/>
  <c r="G54" i="2"/>
  <c r="F55" i="2"/>
  <c r="F53" i="2" s="1"/>
  <c r="M20" i="2"/>
  <c r="M12" i="2"/>
  <c r="M13" i="2"/>
  <c r="M14" i="2"/>
  <c r="M15" i="2"/>
  <c r="M16" i="2"/>
  <c r="M17" i="2"/>
  <c r="M18" i="2"/>
  <c r="M19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11" i="2"/>
  <c r="M10" i="2"/>
  <c r="G49" i="2"/>
  <c r="H55" i="2"/>
  <c r="I55" i="2"/>
  <c r="J55" i="2"/>
  <c r="K55" i="2"/>
  <c r="D53" i="2"/>
  <c r="H61" i="2"/>
  <c r="I61" i="2" s="1"/>
  <c r="J61" i="2" s="1"/>
  <c r="K61" i="2" s="1"/>
  <c r="I59" i="2"/>
  <c r="J59" i="2" s="1"/>
  <c r="K59" i="2" s="1"/>
  <c r="H59" i="2"/>
  <c r="D63" i="2"/>
  <c r="D58" i="2"/>
  <c r="G58" i="2"/>
  <c r="H58" i="2"/>
  <c r="I58" i="2"/>
  <c r="J58" i="2"/>
  <c r="K58" i="2"/>
  <c r="F58" i="2"/>
  <c r="I49" i="1"/>
  <c r="I43" i="1"/>
  <c r="I42" i="1"/>
  <c r="I45" i="1" s="1"/>
  <c r="E40" i="1"/>
  <c r="I40" i="1" s="1"/>
  <c r="A40" i="1"/>
  <c r="G39" i="1"/>
  <c r="F39" i="1"/>
  <c r="E39" i="1"/>
  <c r="I39" i="1" s="1"/>
  <c r="A39" i="1"/>
  <c r="I38" i="1"/>
  <c r="E38" i="1"/>
  <c r="A38" i="1"/>
  <c r="I37" i="1"/>
  <c r="E37" i="1"/>
  <c r="A37" i="1"/>
  <c r="E36" i="1"/>
  <c r="I36" i="1" s="1"/>
  <c r="A36" i="1"/>
  <c r="E35" i="1"/>
  <c r="I35" i="1" s="1"/>
  <c r="E33" i="1"/>
  <c r="I33" i="1" s="1"/>
  <c r="A33" i="1"/>
  <c r="E31" i="1"/>
  <c r="I31" i="1" s="1"/>
  <c r="A31" i="1"/>
  <c r="E30" i="1"/>
  <c r="I30" i="1" s="1"/>
  <c r="A30" i="1"/>
  <c r="E29" i="1"/>
  <c r="I29" i="1" s="1"/>
  <c r="A29" i="1"/>
  <c r="E28" i="1"/>
  <c r="I28" i="1" s="1"/>
  <c r="A28" i="1"/>
  <c r="E27" i="1"/>
  <c r="I27" i="1" s="1"/>
  <c r="A27" i="1"/>
  <c r="E26" i="1"/>
  <c r="I26" i="1" s="1"/>
  <c r="A26" i="1"/>
  <c r="I25" i="1"/>
  <c r="E25" i="1"/>
  <c r="A25" i="1"/>
  <c r="I24" i="1"/>
  <c r="E24" i="1"/>
  <c r="A24" i="1"/>
  <c r="E23" i="1"/>
  <c r="I23" i="1" s="1"/>
  <c r="A23" i="1"/>
  <c r="E22" i="1"/>
  <c r="I22" i="1" s="1"/>
  <c r="E21" i="1"/>
  <c r="I21" i="1" s="1"/>
  <c r="A21" i="1"/>
  <c r="E20" i="1"/>
  <c r="I20" i="1" s="1"/>
  <c r="A20" i="1"/>
  <c r="E19" i="1"/>
  <c r="I19" i="1" s="1"/>
  <c r="A19" i="1"/>
  <c r="E18" i="1"/>
  <c r="I18" i="1" s="1"/>
  <c r="A18" i="1"/>
  <c r="E17" i="1"/>
  <c r="I17" i="1" s="1"/>
  <c r="A17" i="1"/>
  <c r="E16" i="1"/>
  <c r="I16" i="1" s="1"/>
  <c r="A16" i="1"/>
  <c r="E15" i="1"/>
  <c r="I15" i="1" s="1"/>
  <c r="A15" i="1"/>
  <c r="I14" i="1"/>
  <c r="E14" i="1"/>
  <c r="A14" i="1"/>
  <c r="I13" i="1"/>
  <c r="E13" i="1"/>
  <c r="A13" i="1"/>
  <c r="E12" i="1"/>
  <c r="I12" i="1" s="1"/>
  <c r="A12" i="1"/>
  <c r="E11" i="1"/>
  <c r="I11" i="1" s="1"/>
  <c r="A11" i="1"/>
  <c r="K44" i="2"/>
  <c r="J44" i="2"/>
  <c r="K42" i="2"/>
  <c r="J42" i="2"/>
  <c r="I46" i="2"/>
  <c r="J46" i="2"/>
  <c r="K46" i="2"/>
  <c r="J50" i="2"/>
  <c r="K50" i="2"/>
  <c r="G48" i="2"/>
  <c r="H48" i="2"/>
  <c r="I48" i="2"/>
  <c r="J48" i="2"/>
  <c r="K48" i="2"/>
  <c r="H40" i="2"/>
  <c r="I40" i="2"/>
  <c r="J40" i="2"/>
  <c r="K40" i="2"/>
  <c r="G38" i="2"/>
  <c r="H38" i="2"/>
  <c r="I38" i="2"/>
  <c r="J38" i="2"/>
  <c r="K38" i="2"/>
  <c r="F36" i="2"/>
  <c r="G36" i="2"/>
  <c r="H36" i="2"/>
  <c r="I36" i="2"/>
  <c r="J36" i="2"/>
  <c r="K36" i="2"/>
  <c r="J34" i="2"/>
  <c r="I34" i="2"/>
  <c r="I30" i="2"/>
  <c r="J30" i="2"/>
  <c r="I32" i="2"/>
  <c r="G32" i="2"/>
  <c r="H32" i="2"/>
  <c r="F32" i="2"/>
  <c r="J28" i="2"/>
  <c r="I28" i="2"/>
  <c r="J26" i="2"/>
  <c r="I26" i="2"/>
  <c r="I24" i="2"/>
  <c r="J24" i="2"/>
  <c r="H24" i="2"/>
  <c r="I22" i="2"/>
  <c r="J22" i="2"/>
  <c r="H22" i="2"/>
  <c r="H20" i="2"/>
  <c r="I20" i="2"/>
  <c r="J20" i="2"/>
  <c r="G20" i="2"/>
  <c r="H18" i="2"/>
  <c r="I18" i="2"/>
  <c r="G18" i="2"/>
  <c r="H16" i="2"/>
  <c r="G16" i="2"/>
  <c r="F16" i="2"/>
  <c r="H71" i="1" l="1"/>
  <c r="I71" i="1" s="1"/>
  <c r="D44" i="2" s="1"/>
  <c r="K45" i="2" s="1"/>
  <c r="H70" i="1"/>
  <c r="I70" i="1" s="1"/>
  <c r="H56" i="1"/>
  <c r="I56" i="1" s="1"/>
  <c r="H57" i="1"/>
  <c r="I57" i="1" s="1"/>
  <c r="D16" i="2" s="1"/>
  <c r="H59" i="1"/>
  <c r="I59" i="1" s="1"/>
  <c r="D20" i="2" s="1"/>
  <c r="H61" i="1"/>
  <c r="I61" i="1" s="1"/>
  <c r="D24" i="2" s="1"/>
  <c r="H62" i="1"/>
  <c r="I62" i="1" s="1"/>
  <c r="H73" i="1"/>
  <c r="I73" i="1" s="1"/>
  <c r="H55" i="1"/>
  <c r="I55" i="1" s="1"/>
  <c r="D12" i="2" s="1"/>
  <c r="H74" i="1"/>
  <c r="I74" i="1" s="1"/>
  <c r="D50" i="2" s="1"/>
  <c r="J51" i="2" s="1"/>
  <c r="H60" i="1"/>
  <c r="I60" i="1" s="1"/>
  <c r="D22" i="2" s="1"/>
  <c r="H63" i="1"/>
  <c r="I63" i="1" s="1"/>
  <c r="D28" i="2" s="1"/>
  <c r="J29" i="2" s="1"/>
  <c r="H67" i="1"/>
  <c r="I67" i="1" s="1"/>
  <c r="D36" i="2" s="1"/>
  <c r="K37" i="2" s="1"/>
  <c r="H68" i="1"/>
  <c r="I68" i="1" s="1"/>
  <c r="D38" i="2" s="1"/>
  <c r="K39" i="2" s="1"/>
  <c r="H72" i="1"/>
  <c r="I72" i="1" s="1"/>
  <c r="D46" i="2" s="1"/>
  <c r="J47" i="2" s="1"/>
  <c r="H58" i="1"/>
  <c r="I58" i="1" s="1"/>
  <c r="D18" i="2" s="1"/>
  <c r="I19" i="2" s="1"/>
  <c r="H69" i="1"/>
  <c r="I69" i="1" s="1"/>
  <c r="D40" i="2" s="1"/>
  <c r="J41" i="2" s="1"/>
  <c r="H65" i="1"/>
  <c r="I65" i="1" s="1"/>
  <c r="H64" i="1"/>
  <c r="I64" i="1" s="1"/>
  <c r="D30" i="2" s="1"/>
  <c r="I31" i="2" s="1"/>
  <c r="H66" i="1"/>
  <c r="I66" i="1" s="1"/>
  <c r="D34" i="2" s="1"/>
  <c r="I35" i="2" s="1"/>
  <c r="I46" i="1"/>
  <c r="I47" i="1" s="1"/>
  <c r="I51" i="1" s="1"/>
  <c r="D42" i="2"/>
  <c r="K43" i="2" s="1"/>
  <c r="D32" i="2"/>
  <c r="F33" i="2" s="1"/>
  <c r="F59" i="2"/>
  <c r="I14" i="2"/>
  <c r="H14" i="2"/>
  <c r="G14" i="2"/>
  <c r="G12" i="2"/>
  <c r="F12" i="2"/>
  <c r="A50" i="2"/>
  <c r="A48" i="2"/>
  <c r="A46" i="2"/>
  <c r="A44" i="2"/>
  <c r="A42" i="2"/>
  <c r="A40" i="2"/>
  <c r="A38" i="2"/>
  <c r="A36" i="2"/>
  <c r="A34" i="2"/>
  <c r="A32" i="2"/>
  <c r="A30" i="2"/>
  <c r="A28" i="2"/>
  <c r="A26" i="2"/>
  <c r="A24" i="2"/>
  <c r="A22" i="2"/>
  <c r="A20" i="2"/>
  <c r="A18" i="2"/>
  <c r="A16" i="2"/>
  <c r="A14" i="2"/>
  <c r="A12" i="2"/>
  <c r="A10" i="2"/>
  <c r="F37" i="2" l="1"/>
  <c r="G37" i="2"/>
  <c r="H37" i="2"/>
  <c r="H54" i="1"/>
  <c r="K41" i="2"/>
  <c r="D48" i="2"/>
  <c r="K49" i="2" s="1"/>
  <c r="D14" i="2"/>
  <c r="G15" i="2" s="1"/>
  <c r="D26" i="2"/>
  <c r="I27" i="2" s="1"/>
  <c r="I29" i="2"/>
  <c r="J35" i="2"/>
  <c r="J45" i="2"/>
  <c r="K51" i="2"/>
  <c r="I23" i="2"/>
  <c r="J23" i="2"/>
  <c r="J31" i="2"/>
  <c r="J43" i="2"/>
  <c r="H41" i="2"/>
  <c r="I37" i="2"/>
  <c r="J37" i="2"/>
  <c r="H17" i="2"/>
  <c r="G17" i="2"/>
  <c r="K47" i="2"/>
  <c r="I21" i="2"/>
  <c r="H21" i="2"/>
  <c r="J21" i="2"/>
  <c r="G21" i="2"/>
  <c r="I25" i="2"/>
  <c r="H25" i="2"/>
  <c r="J25" i="2"/>
  <c r="G13" i="2"/>
  <c r="G33" i="2"/>
  <c r="H33" i="2"/>
  <c r="F17" i="2"/>
  <c r="H19" i="2"/>
  <c r="G19" i="2"/>
  <c r="H23" i="2"/>
  <c r="I41" i="2"/>
  <c r="I33" i="2"/>
  <c r="H39" i="2"/>
  <c r="G39" i="2"/>
  <c r="I39" i="2"/>
  <c r="J39" i="2"/>
  <c r="I47" i="2"/>
  <c r="F13" i="2"/>
  <c r="H75" i="1" l="1"/>
  <c r="I54" i="1"/>
  <c r="J27" i="2"/>
  <c r="J49" i="2"/>
  <c r="I49" i="2"/>
  <c r="H49" i="2"/>
  <c r="H15" i="2"/>
  <c r="I15" i="2"/>
  <c r="D10" i="2" l="1"/>
  <c r="K53" i="2" s="1"/>
  <c r="I75" i="1"/>
  <c r="J53" i="2" l="1"/>
  <c r="F54" i="1"/>
  <c r="F55" i="1"/>
  <c r="F57" i="1"/>
  <c r="F71" i="1"/>
  <c r="F70" i="1"/>
  <c r="F64" i="1"/>
  <c r="F73" i="1"/>
  <c r="F56" i="1"/>
  <c r="F58" i="1"/>
  <c r="F66" i="1"/>
  <c r="F62" i="1"/>
  <c r="F69" i="1"/>
  <c r="F72" i="1"/>
  <c r="F63" i="1"/>
  <c r="F68" i="1"/>
  <c r="F65" i="1"/>
  <c r="F59" i="1"/>
  <c r="F67" i="1"/>
  <c r="F60" i="1"/>
  <c r="F61" i="1"/>
  <c r="F74" i="1"/>
  <c r="I53" i="2" l="1"/>
  <c r="H53" i="2"/>
  <c r="G60" i="2" l="1"/>
  <c r="I60" i="2"/>
  <c r="I65" i="2" s="1"/>
  <c r="I63" i="2" s="1"/>
  <c r="H60" i="2"/>
  <c r="H65" i="2"/>
  <c r="H63" i="2" s="1"/>
  <c r="K60" i="2"/>
  <c r="J60" i="2"/>
  <c r="F60" i="2"/>
  <c r="F61" i="2" s="1"/>
  <c r="K65" i="2" l="1"/>
  <c r="K63" i="2" s="1"/>
  <c r="J65" i="2"/>
  <c r="J63" i="2" s="1"/>
  <c r="F10" i="2"/>
  <c r="F11" i="2" s="1"/>
  <c r="G10" i="2"/>
  <c r="G11" i="2" s="1"/>
  <c r="G55" i="2" s="1"/>
  <c r="G65" i="2" l="1"/>
  <c r="G63" i="2" s="1"/>
  <c r="H64" i="2" s="1"/>
  <c r="I64" i="2" s="1"/>
  <c r="J64" i="2" s="1"/>
  <c r="K64" i="2" s="1"/>
  <c r="G53" i="2"/>
  <c r="H54" i="2" s="1"/>
  <c r="I54" i="2" s="1"/>
  <c r="J54" i="2" s="1"/>
  <c r="K54" i="2" s="1"/>
  <c r="F54" i="2"/>
  <c r="F56" i="2"/>
  <c r="F66" i="2" s="1"/>
  <c r="F65" i="2"/>
  <c r="F63" i="2" s="1"/>
  <c r="F64" i="2" s="1"/>
  <c r="H66" i="2" l="1"/>
  <c r="I66" i="2" s="1"/>
  <c r="J66" i="2" s="1"/>
  <c r="K66" i="2" s="1"/>
  <c r="H56" i="2"/>
  <c r="I56" i="2" s="1"/>
  <c r="J56" i="2" s="1"/>
  <c r="K56" i="2" s="1"/>
</calcChain>
</file>

<file path=xl/sharedStrings.xml><?xml version="1.0" encoding="utf-8"?>
<sst xmlns="http://schemas.openxmlformats.org/spreadsheetml/2006/main" count="213" uniqueCount="144">
  <si>
    <t>RESUMEN PRESUPUESTO CONSULTORÍA</t>
  </si>
  <si>
    <t>ESTUDIOS Y DISEÑOS PARA EL MEJORAMIENTO DE LA CARRETERA ENTRE LA VEREDA LA GUAYACANA PR0 + 85 DE LA RUTA 10 TRAMO 1001 A LA CABECERA DEL MUNICIPIO DE ROBERTO PAYAN, DEPARTAMENTO DE NARIÑO.</t>
  </si>
  <si>
    <t>VOLUMEN I.</t>
  </si>
  <si>
    <t>VOLUMEN II.</t>
  </si>
  <si>
    <t>VOLUMEN III.</t>
  </si>
  <si>
    <t>VOLUMEN IV.</t>
  </si>
  <si>
    <t>VOLUMEN V.</t>
  </si>
  <si>
    <t>VOLUMEN VI.</t>
  </si>
  <si>
    <t>VOLUMEN VII.</t>
  </si>
  <si>
    <t>VOLUMEN VIII.</t>
  </si>
  <si>
    <t>VOLUMEN IX.</t>
  </si>
  <si>
    <t>VOLUMEN X.</t>
  </si>
  <si>
    <t>VOLUMEN XI.</t>
  </si>
  <si>
    <t>VOLUMEN XII.</t>
  </si>
  <si>
    <t>VOLUMEN XIII.</t>
  </si>
  <si>
    <t>VOLUMEN XIV.</t>
  </si>
  <si>
    <t>VOLUMEN XV.</t>
  </si>
  <si>
    <t>VOLUMEN XVI.</t>
  </si>
  <si>
    <t>VOLUMEN XVII.</t>
  </si>
  <si>
    <t>VOLUMEN XVIII.</t>
  </si>
  <si>
    <t>VOLUMEN XIX.</t>
  </si>
  <si>
    <t>VOLUMEN XX.</t>
  </si>
  <si>
    <t>VOLUMEN XXI.</t>
  </si>
  <si>
    <t>CARGO/OFICIO</t>
  </si>
  <si>
    <t>VOLUMEN</t>
  </si>
  <si>
    <t>SUELDO MENSUAL
(1)</t>
  </si>
  <si>
    <r>
      <t xml:space="preserve">CANTIDAD
</t>
    </r>
    <r>
      <rPr>
        <b/>
        <sz val="9.5"/>
        <color theme="1"/>
        <rFont val="Calibri Light"/>
        <family val="2"/>
      </rPr>
      <t>(Personas)</t>
    </r>
    <r>
      <rPr>
        <b/>
        <sz val="10"/>
        <color theme="1"/>
        <rFont val="Calibri Light"/>
        <family val="2"/>
      </rPr>
      <t xml:space="preserve"> (2)</t>
    </r>
  </si>
  <si>
    <t>TIEMPO
(Meses) (3)</t>
  </si>
  <si>
    <t>PARTICIPACIÓN TOTAL (%Mes) 
(4)</t>
  </si>
  <si>
    <r>
      <t xml:space="preserve">VALOR PARCIAL </t>
    </r>
    <r>
      <rPr>
        <b/>
        <sz val="9"/>
        <color theme="1"/>
        <rFont val="Calibri Light"/>
        <family val="2"/>
      </rPr>
      <t>(1)*(2)*(3)*(4)=
(5)</t>
    </r>
  </si>
  <si>
    <t>ESTUDIO DE TRÁNSITO, CAPACIDAD Y NIVELES DE SERVICIO.</t>
  </si>
  <si>
    <t>ESTUDIO DE TOPOGRAFIA, INCLUYE REDES SECAS E HIDROSANITARIAS.</t>
  </si>
  <si>
    <t>ESTUDIO DE TRAZADO Y DISEÑO GEOMETRICO DEL CORREDOR VIAL ESCOGIDO Y SUS INTERSECCIONES.</t>
  </si>
  <si>
    <t>ESTUDIO DE GEOLOGÍA Y GEOMORFOLOGIA.</t>
  </si>
  <si>
    <t>ESTUDIO DE HIDROGEOLOGIA LOCAL.</t>
  </si>
  <si>
    <t>ESTUDIO DE ESTABILIDAD Y ESTABILIZACIÓN DE TALUDES, TERRAPLENES, PUNTOS CRÍTICOS, ZONAS DE DISPOSICIÓN DE MATERIALES DE EXCAVACIÓN Y SOBRANTES (ZODMES) Y FUENTES DE MATERIALES.</t>
  </si>
  <si>
    <t>ESTUDIO DE GEOTÉCNIA PARA EL DISEÑO DE ESTRUCTURA DE PAVIMENTO.</t>
  </si>
  <si>
    <t>ESTUDIO DE GEOTÉCNIA PARA EL DISEÑO DE FUNDACIONES DE PUENTES, OTRAS ESTRUCTURAS Y OBRAS ESPECIALES.</t>
  </si>
  <si>
    <t>ESTUDIO DE HIDRÁULICA, HIDROLOGÍA Y SOCAVACIÓN.</t>
  </si>
  <si>
    <t>ESTUDIO Y DISEÑO DE PAVIMENTOS.</t>
  </si>
  <si>
    <t>ESTUDIO DE SEÑALIZACION VIAL Y SEGURIDAD VIAL.</t>
  </si>
  <si>
    <t>ESTUDIO Y DISEÑO DE ESTRUCTURAS.</t>
  </si>
  <si>
    <t>ESTUDIOS DE URBANISMO Y PAISAJISMO.</t>
  </si>
  <si>
    <t>ESTUDIOS DE ANÁLISIS Y GESTIÓN DE RIESGOS.</t>
  </si>
  <si>
    <t>ESTUDIO AMBIENTAL Y SOCIAL.</t>
  </si>
  <si>
    <t>ESTUDIO DE GESTIÓN PREDIAL.</t>
  </si>
  <si>
    <t>ESTUDIO DE SOSTENIBILIDAD.</t>
  </si>
  <si>
    <t>ESTUDIO TECNICO BIM.</t>
  </si>
  <si>
    <t>ESTUDIO DE ESTIMACION DE CANTIDADES DE OBRAS, ANALISIS DE PRECIOS UNITARIOS, COSTOS Y PRESUPUESTO.</t>
  </si>
  <si>
    <t>ESTUDIO DE EVALUACIÓN SOCIOECONÓMICA Y FINANCIERA.</t>
  </si>
  <si>
    <t>INFORME FINAL EJECUTIVO.</t>
  </si>
  <si>
    <t>PERSONAL PROFESIONAL</t>
  </si>
  <si>
    <t>Proyecto</t>
  </si>
  <si>
    <t>I, XXI</t>
  </si>
  <si>
    <t>III, XXI</t>
  </si>
  <si>
    <t>II, III, XXI</t>
  </si>
  <si>
    <t>IV, VI, XIV, XXI</t>
  </si>
  <si>
    <t>V, IX, XIV, XXI</t>
  </si>
  <si>
    <t>VII, VIII, XXI</t>
  </si>
  <si>
    <t>X, XXI</t>
  </si>
  <si>
    <t>XII, XXI</t>
  </si>
  <si>
    <t>XIII, XXI</t>
  </si>
  <si>
    <t>XIV, XXI</t>
  </si>
  <si>
    <t>XV, XXI</t>
  </si>
  <si>
    <t>XX, XXI</t>
  </si>
  <si>
    <t>XVI, XXI</t>
  </si>
  <si>
    <t>XIX, XXI</t>
  </si>
  <si>
    <t>XV, XVI,XXI</t>
  </si>
  <si>
    <t>XV, XVI, XXI</t>
  </si>
  <si>
    <t>PERSONAL TÉCNICO</t>
  </si>
  <si>
    <t>II, XXI</t>
  </si>
  <si>
    <t>PERSONAL AUXILIAR</t>
  </si>
  <si>
    <t>Secretaria</t>
  </si>
  <si>
    <t>II, III, , X, XI,XII, , XIII, XXI</t>
  </si>
  <si>
    <t>I</t>
  </si>
  <si>
    <t>II</t>
  </si>
  <si>
    <t>SUBTOTAL COSTO DEL PERSONAL (SUMATORIA DE (5) =(6)</t>
  </si>
  <si>
    <t>FACTOR MULTIPLICADOR (7)</t>
  </si>
  <si>
    <t>COSTO DIRECTO PERSONAL CONSULTORA (6)*(7)=A</t>
  </si>
  <si>
    <t>IVA= %* (A)=B</t>
  </si>
  <si>
    <t>COSTO TOTAL DE LA CONSULTORIA= (A) + (B) = (C)</t>
  </si>
  <si>
    <t>COSTO TOTAL DEL PROYECTO</t>
  </si>
  <si>
    <t>ÍTEM</t>
  </si>
  <si>
    <t>DESCRIPCIÓN</t>
  </si>
  <si>
    <t>PORCENTAJE</t>
  </si>
  <si>
    <t>COSTO DEL PERSONAL</t>
  </si>
  <si>
    <t>COSTO TOTAL DE LA CONSULTORÍA</t>
  </si>
  <si>
    <t>III</t>
  </si>
  <si>
    <t xml:space="preserve">ESTUDIO DE TRAZADO Y DISEÑO GEOMETRICO DEL CORREDOR VIAL </t>
  </si>
  <si>
    <t>IV</t>
  </si>
  <si>
    <t>ESTUDIO DE GEOLOGÍA Y GEOMORFOLOGÍA</t>
  </si>
  <si>
    <t>V</t>
  </si>
  <si>
    <t>ESTUDIO DE HIDROGEOLOGÍA LOCAL</t>
  </si>
  <si>
    <t>VI</t>
  </si>
  <si>
    <t>ESTUDIO DE ESTABILIDAD Y ESTABILIZACIÓN DE TERRAPLENES, PUNTOS CRÍTICOS ZONAS DE DISPOSICIÓN DE MATERIALES DE EXCAVACIÓN Y SOBRANTES (ZODMES) Y FUENTES DE MATERIALES</t>
  </si>
  <si>
    <t>VII</t>
  </si>
  <si>
    <t>VIII</t>
  </si>
  <si>
    <t>ESTUDIO GEOTÉCNICO PARA EL DISEÑO DE FUNDACIONES DE PUENTES Y OTRAS ESTRUCTURAS</t>
  </si>
  <si>
    <t>IX</t>
  </si>
  <si>
    <t>ESTUDIO DE HIDRÁULICA, HIDROLOGÍA Y SOCAVACIÓN</t>
  </si>
  <si>
    <t>X</t>
  </si>
  <si>
    <t>ESTUDIO Y DISEÑO DE PAVIMENTOS</t>
  </si>
  <si>
    <t>XI</t>
  </si>
  <si>
    <t>XII</t>
  </si>
  <si>
    <t>ESTUDIO Y DISEÑO DE ESTRUCTURAS</t>
  </si>
  <si>
    <t>XIII</t>
  </si>
  <si>
    <t>ESTUDIOS DE URBANISMO Y PAISAJISMO</t>
  </si>
  <si>
    <t>XIV</t>
  </si>
  <si>
    <t>ESTUDIOS DE ANÁLISIS Y GESTIÓN DE RIESGOS</t>
  </si>
  <si>
    <t>XV</t>
  </si>
  <si>
    <t>XVI</t>
  </si>
  <si>
    <t>GESTIÓN PREDIAL Y SOCIAL</t>
  </si>
  <si>
    <t>XVII</t>
  </si>
  <si>
    <t>XVIII</t>
  </si>
  <si>
    <t>XIX</t>
  </si>
  <si>
    <t>ESTUDIO ESTIMACIÓN DE CANTIDADES DE OBRAS, ANÁLISIS DE PRECIOS UNITARIOS, COSTOS Y PRESUPUESTOS</t>
  </si>
  <si>
    <t>XX</t>
  </si>
  <si>
    <t>XXI</t>
  </si>
  <si>
    <t>INFORME FINAL EJECUTIVO</t>
  </si>
  <si>
    <t>TOTAL</t>
  </si>
  <si>
    <t>JAIBER ARBEI MARTINEZ MONROY</t>
  </si>
  <si>
    <t>INGENIERO CIVIL</t>
  </si>
  <si>
    <t>Especialista en gestión del riesgo</t>
  </si>
  <si>
    <t>ESTUDIOS Y DISEÑOS PARA EL MEJORAMIENTO DE LA CARRETERA ENTRE LA VEREDA LA GUAYACANA PR0 + 85 DE LA RUTA 10 TRAMO 1001 A LA CABECERA DEL MUNICIPIO DE ROBERTO PAYAN, DEPARTAMENTO DE NARIÑO</t>
  </si>
  <si>
    <t>VALOR TOTAL</t>
  </si>
  <si>
    <t>MES 1</t>
  </si>
  <si>
    <t>MES 2</t>
  </si>
  <si>
    <t>MES 3</t>
  </si>
  <si>
    <t>MES 4</t>
  </si>
  <si>
    <t>MES 5</t>
  </si>
  <si>
    <t>MES 6</t>
  </si>
  <si>
    <t>Programación</t>
  </si>
  <si>
    <t>Inversión</t>
  </si>
  <si>
    <t>TOTALES MENSUALES</t>
  </si>
  <si>
    <t>% mensual</t>
  </si>
  <si>
    <t>% acumulado</t>
  </si>
  <si>
    <t>Acumulado</t>
  </si>
  <si>
    <t>INTERVENTORÍA</t>
  </si>
  <si>
    <t>Mensual</t>
  </si>
  <si>
    <t>INGENIERA CIVIL. STEFANY ALEXANDRA CÁRDENAS PANTOJA</t>
  </si>
  <si>
    <t>SECRETARIA DE PLANEACIÓN E INFRAESTRUCTURA</t>
  </si>
  <si>
    <t xml:space="preserve">MUNICIPIO DE ROBERTO PAYAN </t>
  </si>
  <si>
    <t>DEPARTAMENTO DE NARIÑO</t>
  </si>
  <si>
    <t>COSTO TOTAL DE LA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</si>
</sst>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\ #,##0;\-&quot;$&quot;\ #,##0"/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0"/>
    <numFmt numFmtId="165" formatCode="_-&quot;$&quot;* #,##0.00_-;\-&quot;$&quot;* #,##0.00_-;_-&quot;$&quot;* &quot;-&quot;??_-;_-@_-"/>
    <numFmt numFmtId="166" formatCode="&quot;$&quot;\ #,##0.00"/>
    <numFmt numFmtId="167" formatCode="&quot;$&quot;\ #,##0"/>
    <numFmt numFmtId="168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b/>
      <sz val="8"/>
      <color indexed="8"/>
      <name val="Calibri Light"/>
      <family val="2"/>
    </font>
    <font>
      <b/>
      <sz val="9.5"/>
      <color theme="1"/>
      <name val="Calibri Light"/>
      <family val="2"/>
    </font>
    <font>
      <b/>
      <sz val="9"/>
      <color theme="1"/>
      <name val="Calibri Light"/>
      <family val="2"/>
    </font>
    <font>
      <b/>
      <sz val="10"/>
      <name val="Calibri Light"/>
      <family val="2"/>
    </font>
    <font>
      <sz val="10"/>
      <color indexed="8"/>
      <name val="Calibri Light"/>
      <family val="2"/>
    </font>
    <font>
      <sz val="10"/>
      <color theme="0"/>
      <name val="Calibri Light"/>
      <family val="2"/>
    </font>
    <font>
      <b/>
      <sz val="10"/>
      <color indexed="8"/>
      <name val="Calibri Light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alignment horizontal="center"/>
    </xf>
    <xf numFmtId="0" fontId="3" fillId="2" borderId="14">
      <alignment horizontal="center" vertical="center"/>
    </xf>
    <xf numFmtId="0" fontId="1" fillId="0" borderId="0"/>
  </cellStyleXfs>
  <cellXfs count="143">
    <xf numFmtId="0" fontId="0" fillId="0" borderId="0" xfId="0"/>
    <xf numFmtId="0" fontId="2" fillId="0" borderId="0" xfId="5" applyFont="1" applyAlignment="1">
      <alignment horizontal="center" vertical="center"/>
    </xf>
    <xf numFmtId="164" fontId="4" fillId="0" borderId="14" xfId="5" quotePrefix="1" applyNumberFormat="1" applyFont="1" applyBorder="1" applyAlignment="1">
      <alignment horizontal="center" vertical="center" wrapText="1"/>
    </xf>
    <xf numFmtId="0" fontId="3" fillId="2" borderId="14" xfId="6" applyAlignment="1">
      <alignment horizontal="center" vertical="center" wrapText="1"/>
    </xf>
    <xf numFmtId="0" fontId="3" fillId="2" borderId="15" xfId="6" applyBorder="1" applyAlignment="1">
      <alignment horizontal="center" vertical="center" wrapText="1"/>
    </xf>
    <xf numFmtId="4" fontId="4" fillId="0" borderId="14" xfId="5" quotePrefix="1" applyNumberFormat="1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5" fontId="2" fillId="0" borderId="14" xfId="3" applyNumberFormat="1" applyFont="1" applyFill="1" applyBorder="1" applyAlignment="1">
      <alignment horizontal="center" vertical="center"/>
    </xf>
    <xf numFmtId="2" fontId="2" fillId="0" borderId="14" xfId="5" applyNumberFormat="1" applyFont="1" applyBorder="1" applyAlignment="1">
      <alignment horizontal="center" vertical="center"/>
    </xf>
    <xf numFmtId="0" fontId="2" fillId="0" borderId="15" xfId="5" applyFont="1" applyBorder="1" applyAlignment="1">
      <alignment horizontal="center" vertical="center"/>
    </xf>
    <xf numFmtId="4" fontId="2" fillId="0" borderId="14" xfId="2" applyNumberFormat="1" applyFont="1" applyBorder="1" applyAlignment="1">
      <alignment horizontal="center" vertical="center"/>
    </xf>
    <xf numFmtId="4" fontId="2" fillId="0" borderId="0" xfId="5" applyNumberFormat="1" applyFont="1" applyAlignment="1">
      <alignment horizontal="center" vertical="center"/>
    </xf>
    <xf numFmtId="0" fontId="2" fillId="0" borderId="14" xfId="6" applyFont="1" applyFill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165" fontId="9" fillId="0" borderId="0" xfId="2" applyFont="1" applyAlignment="1">
      <alignment horizontal="center" vertical="center"/>
    </xf>
    <xf numFmtId="165" fontId="2" fillId="0" borderId="14" xfId="5" applyNumberFormat="1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7" fontId="2" fillId="0" borderId="14" xfId="5" applyNumberFormat="1" applyFont="1" applyBorder="1" applyAlignment="1">
      <alignment horizontal="center" vertical="center"/>
    </xf>
    <xf numFmtId="7" fontId="2" fillId="3" borderId="14" xfId="5" applyNumberFormat="1" applyFont="1" applyFill="1" applyBorder="1" applyAlignment="1">
      <alignment horizontal="center" vertical="center"/>
    </xf>
    <xf numFmtId="0" fontId="2" fillId="0" borderId="10" xfId="5" applyFont="1" applyBorder="1" applyAlignment="1">
      <alignment horizontal="center" vertical="center"/>
    </xf>
    <xf numFmtId="7" fontId="3" fillId="4" borderId="14" xfId="5" applyNumberFormat="1" applyFont="1" applyFill="1" applyBorder="1" applyAlignment="1">
      <alignment horizontal="center" vertical="center"/>
    </xf>
    <xf numFmtId="166" fontId="2" fillId="0" borderId="13" xfId="5" applyNumberFormat="1" applyFont="1" applyBorder="1" applyAlignment="1">
      <alignment horizontal="center" vertical="center"/>
    </xf>
    <xf numFmtId="10" fontId="2" fillId="0" borderId="0" xfId="4" applyNumberFormat="1" applyFont="1" applyAlignment="1">
      <alignment horizontal="center" vertical="center"/>
    </xf>
    <xf numFmtId="166" fontId="2" fillId="0" borderId="0" xfId="5" applyNumberFormat="1" applyFont="1" applyAlignment="1">
      <alignment horizontal="center" vertical="center"/>
    </xf>
    <xf numFmtId="9" fontId="2" fillId="0" borderId="0" xfId="4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167" fontId="2" fillId="0" borderId="0" xfId="5" applyNumberFormat="1" applyFont="1" applyAlignment="1">
      <alignment horizontal="center" vertical="center"/>
    </xf>
    <xf numFmtId="0" fontId="3" fillId="2" borderId="14" xfId="6">
      <alignment horizontal="center" vertical="center"/>
    </xf>
    <xf numFmtId="164" fontId="8" fillId="0" borderId="15" xfId="5" quotePrefix="1" applyNumberFormat="1" applyFont="1" applyBorder="1" applyAlignment="1">
      <alignment horizontal="center" vertical="center" wrapText="1"/>
    </xf>
    <xf numFmtId="166" fontId="2" fillId="0" borderId="14" xfId="5" applyNumberFormat="1" applyFont="1" applyBorder="1" applyAlignment="1">
      <alignment horizontal="center" vertical="center"/>
    </xf>
    <xf numFmtId="168" fontId="2" fillId="0" borderId="14" xfId="4" applyNumberFormat="1" applyFont="1" applyBorder="1" applyAlignment="1">
      <alignment horizontal="center" vertical="center"/>
    </xf>
    <xf numFmtId="1" fontId="2" fillId="0" borderId="0" xfId="5" applyNumberFormat="1" applyFont="1" applyAlignment="1">
      <alignment horizontal="center" vertical="center"/>
    </xf>
    <xf numFmtId="42" fontId="2" fillId="0" borderId="14" xfId="3" applyFont="1" applyBorder="1" applyAlignment="1">
      <alignment horizontal="center" vertical="center"/>
    </xf>
    <xf numFmtId="44" fontId="2" fillId="0" borderId="0" xfId="5" applyNumberFormat="1" applyFont="1" applyAlignment="1">
      <alignment horizontal="center" vertical="center"/>
    </xf>
    <xf numFmtId="10" fontId="2" fillId="0" borderId="14" xfId="4" applyNumberFormat="1" applyFont="1" applyBorder="1" applyAlignment="1">
      <alignment horizontal="center" vertical="center"/>
    </xf>
    <xf numFmtId="167" fontId="2" fillId="0" borderId="14" xfId="3" applyNumberFormat="1" applyFont="1" applyBorder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9" fontId="2" fillId="0" borderId="14" xfId="4" applyFont="1" applyBorder="1" applyAlignment="1">
      <alignment horizontal="center" vertical="center"/>
    </xf>
    <xf numFmtId="4" fontId="3" fillId="0" borderId="13" xfId="5" applyNumberFormat="1" applyFont="1" applyBorder="1" applyAlignment="1">
      <alignment horizontal="center" vertical="center"/>
    </xf>
    <xf numFmtId="167" fontId="2" fillId="0" borderId="15" xfId="5" applyNumberFormat="1" applyFont="1" applyBorder="1" applyAlignment="1">
      <alignment horizontal="center" vertical="center"/>
    </xf>
    <xf numFmtId="0" fontId="3" fillId="2" borderId="15" xfId="6" applyBorder="1" applyAlignment="1">
      <alignment horizontal="center" vertical="center" wrapText="1"/>
    </xf>
    <xf numFmtId="0" fontId="3" fillId="2" borderId="13" xfId="6" applyBorder="1" applyAlignment="1">
      <alignment horizontal="center" vertical="center" wrapText="1"/>
    </xf>
    <xf numFmtId="0" fontId="3" fillId="2" borderId="16" xfId="6" applyBorder="1" applyAlignment="1">
      <alignment horizontal="center" vertical="center" wrapText="1"/>
    </xf>
    <xf numFmtId="0" fontId="2" fillId="0" borderId="1" xfId="5" applyFont="1" applyBorder="1">
      <alignment horizontal="center"/>
    </xf>
    <xf numFmtId="0" fontId="2" fillId="0" borderId="2" xfId="5" applyFont="1" applyBorder="1">
      <alignment horizontal="center"/>
    </xf>
    <xf numFmtId="0" fontId="2" fillId="0" borderId="4" xfId="5" applyFont="1" applyBorder="1">
      <alignment horizontal="center"/>
    </xf>
    <xf numFmtId="0" fontId="2" fillId="0" borderId="5" xfId="5" applyFont="1" applyBorder="1">
      <alignment horizontal="center"/>
    </xf>
    <xf numFmtId="0" fontId="2" fillId="0" borderId="10" xfId="5" applyFont="1" applyBorder="1">
      <alignment horizontal="center"/>
    </xf>
    <xf numFmtId="0" fontId="2" fillId="0" borderId="11" xfId="5" applyFont="1" applyBorder="1">
      <alignment horizontal="center"/>
    </xf>
    <xf numFmtId="0" fontId="3" fillId="0" borderId="1" xfId="5" applyFont="1" applyBorder="1" applyAlignment="1">
      <alignment horizontal="center" vertical="center"/>
    </xf>
    <xf numFmtId="0" fontId="3" fillId="0" borderId="3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0" fontId="3" fillId="0" borderId="7" xfId="5" applyFont="1" applyBorder="1" applyAlignment="1">
      <alignment horizontal="center" vertical="center"/>
    </xf>
    <xf numFmtId="0" fontId="3" fillId="0" borderId="28" xfId="5" applyFont="1" applyBorder="1" applyAlignment="1">
      <alignment horizontal="center" vertical="center"/>
    </xf>
    <xf numFmtId="0" fontId="3" fillId="0" borderId="29" xfId="5" applyFont="1" applyBorder="1" applyAlignment="1">
      <alignment horizontal="center" vertical="center"/>
    </xf>
    <xf numFmtId="0" fontId="3" fillId="0" borderId="27" xfId="5" applyFont="1" applyBorder="1" applyAlignment="1">
      <alignment horizontal="center" vertical="center"/>
    </xf>
    <xf numFmtId="14" fontId="3" fillId="0" borderId="8" xfId="5" applyNumberFormat="1" applyFont="1" applyBorder="1" applyAlignment="1">
      <alignment horizontal="center" vertical="center" wrapText="1"/>
    </xf>
    <xf numFmtId="14" fontId="3" fillId="0" borderId="9" xfId="5" applyNumberFormat="1" applyFont="1" applyBorder="1" applyAlignment="1">
      <alignment horizontal="center" vertical="center" wrapText="1"/>
    </xf>
    <xf numFmtId="14" fontId="3" fillId="0" borderId="4" xfId="5" applyNumberFormat="1" applyFont="1" applyBorder="1" applyAlignment="1">
      <alignment horizontal="center" vertical="center" wrapText="1"/>
    </xf>
    <xf numFmtId="14" fontId="3" fillId="0" borderId="0" xfId="5" applyNumberFormat="1" applyFont="1" applyBorder="1" applyAlignment="1">
      <alignment horizontal="center" vertical="center" wrapText="1"/>
    </xf>
    <xf numFmtId="14" fontId="3" fillId="0" borderId="10" xfId="5" applyNumberFormat="1" applyFont="1" applyBorder="1" applyAlignment="1">
      <alignment horizontal="center" vertical="center" wrapText="1"/>
    </xf>
    <xf numFmtId="14" fontId="3" fillId="0" borderId="12" xfId="5" applyNumberFormat="1" applyFont="1" applyBorder="1" applyAlignment="1">
      <alignment horizontal="center" vertical="center" wrapText="1"/>
    </xf>
    <xf numFmtId="0" fontId="2" fillId="0" borderId="13" xfId="5" applyFont="1" applyBorder="1" applyAlignment="1">
      <alignment horizontal="center" vertical="center"/>
    </xf>
    <xf numFmtId="4" fontId="8" fillId="0" borderId="1" xfId="5" quotePrefix="1" applyNumberFormat="1" applyFont="1" applyBorder="1" applyAlignment="1">
      <alignment vertical="top" wrapText="1"/>
    </xf>
    <xf numFmtId="4" fontId="8" fillId="0" borderId="3" xfId="5" quotePrefix="1" applyNumberFormat="1" applyFont="1" applyBorder="1" applyAlignment="1">
      <alignment vertical="top" wrapText="1"/>
    </xf>
    <xf numFmtId="4" fontId="8" fillId="0" borderId="2" xfId="5" quotePrefix="1" applyNumberFormat="1" applyFont="1" applyBorder="1" applyAlignment="1">
      <alignment vertical="top" wrapText="1"/>
    </xf>
    <xf numFmtId="4" fontId="8" fillId="0" borderId="10" xfId="5" quotePrefix="1" applyNumberFormat="1" applyFont="1" applyBorder="1" applyAlignment="1">
      <alignment vertical="top" wrapText="1"/>
    </xf>
    <xf numFmtId="4" fontId="8" fillId="0" borderId="12" xfId="5" quotePrefix="1" applyNumberFormat="1" applyFont="1" applyBorder="1" applyAlignment="1">
      <alignment vertical="top" wrapText="1"/>
    </xf>
    <xf numFmtId="4" fontId="8" fillId="0" borderId="11" xfId="5" quotePrefix="1" applyNumberFormat="1" applyFont="1" applyBorder="1" applyAlignment="1">
      <alignment vertical="top" wrapText="1"/>
    </xf>
    <xf numFmtId="166" fontId="2" fillId="0" borderId="28" xfId="5" applyNumberFormat="1" applyFont="1" applyBorder="1" applyAlignment="1">
      <alignment horizontal="center" vertical="center"/>
    </xf>
    <xf numFmtId="166" fontId="2" fillId="0" borderId="27" xfId="5" applyNumberFormat="1" applyFont="1" applyBorder="1" applyAlignment="1">
      <alignment horizontal="center" vertical="center"/>
    </xf>
    <xf numFmtId="4" fontId="10" fillId="0" borderId="1" xfId="5" quotePrefix="1" applyNumberFormat="1" applyFont="1" applyBorder="1" applyAlignment="1">
      <alignment horizontal="center" vertical="center" wrapText="1"/>
    </xf>
    <xf numFmtId="4" fontId="10" fillId="0" borderId="3" xfId="5" quotePrefix="1" applyNumberFormat="1" applyFont="1" applyBorder="1" applyAlignment="1">
      <alignment horizontal="center" vertical="center" wrapText="1"/>
    </xf>
    <xf numFmtId="4" fontId="10" fillId="0" borderId="2" xfId="5" quotePrefix="1" applyNumberFormat="1" applyFont="1" applyBorder="1" applyAlignment="1">
      <alignment horizontal="center" vertical="center" wrapText="1"/>
    </xf>
    <xf numFmtId="4" fontId="10" fillId="0" borderId="4" xfId="5" quotePrefix="1" applyNumberFormat="1" applyFont="1" applyBorder="1" applyAlignment="1">
      <alignment horizontal="center" vertical="center" wrapText="1"/>
    </xf>
    <xf numFmtId="4" fontId="10" fillId="0" borderId="0" xfId="5" quotePrefix="1" applyNumberFormat="1" applyFont="1" applyBorder="1" applyAlignment="1">
      <alignment horizontal="center" vertical="center" wrapText="1"/>
    </xf>
    <xf numFmtId="4" fontId="10" fillId="0" borderId="5" xfId="5" quotePrefix="1" applyNumberFormat="1" applyFont="1" applyBorder="1" applyAlignment="1">
      <alignment horizontal="center" vertical="center" wrapText="1"/>
    </xf>
    <xf numFmtId="4" fontId="10" fillId="0" borderId="10" xfId="5" quotePrefix="1" applyNumberFormat="1" applyFont="1" applyBorder="1" applyAlignment="1">
      <alignment horizontal="center" vertical="center" wrapText="1"/>
    </xf>
    <xf numFmtId="4" fontId="10" fillId="0" borderId="12" xfId="5" quotePrefix="1" applyNumberFormat="1" applyFont="1" applyBorder="1" applyAlignment="1">
      <alignment horizontal="center" vertical="center" wrapText="1"/>
    </xf>
    <xf numFmtId="4" fontId="10" fillId="0" borderId="11" xfId="5" quotePrefix="1" applyNumberFormat="1" applyFont="1" applyBorder="1" applyAlignment="1">
      <alignment horizontal="center" vertical="center" wrapText="1"/>
    </xf>
    <xf numFmtId="167" fontId="2" fillId="0" borderId="28" xfId="5" applyNumberFormat="1" applyFont="1" applyBorder="1" applyAlignment="1">
      <alignment horizontal="center" vertical="center"/>
    </xf>
    <xf numFmtId="167" fontId="2" fillId="0" borderId="29" xfId="5" applyNumberFormat="1" applyFont="1" applyBorder="1" applyAlignment="1">
      <alignment horizontal="center" vertical="center"/>
    </xf>
    <xf numFmtId="167" fontId="2" fillId="0" borderId="27" xfId="5" applyNumberFormat="1" applyFont="1" applyBorder="1" applyAlignment="1">
      <alignment horizontal="center" vertical="center"/>
    </xf>
    <xf numFmtId="0" fontId="3" fillId="2" borderId="1" xfId="6" applyBorder="1" applyAlignment="1">
      <alignment horizontal="center" vertical="center" wrapText="1"/>
    </xf>
    <xf numFmtId="0" fontId="3" fillId="2" borderId="3" xfId="6" applyBorder="1" applyAlignment="1">
      <alignment horizontal="center" vertical="center" wrapText="1"/>
    </xf>
    <xf numFmtId="0" fontId="3" fillId="2" borderId="2" xfId="6" applyBorder="1" applyAlignment="1">
      <alignment horizontal="center" vertical="center" wrapText="1"/>
    </xf>
    <xf numFmtId="0" fontId="3" fillId="2" borderId="10" xfId="6" applyBorder="1" applyAlignment="1">
      <alignment horizontal="center" vertical="center" wrapText="1"/>
    </xf>
    <xf numFmtId="0" fontId="3" fillId="2" borderId="12" xfId="6" applyBorder="1" applyAlignment="1">
      <alignment horizontal="center" vertical="center" wrapText="1"/>
    </xf>
    <xf numFmtId="0" fontId="3" fillId="2" borderId="11" xfId="6" applyBorder="1" applyAlignment="1">
      <alignment horizontal="center" vertical="center" wrapText="1"/>
    </xf>
    <xf numFmtId="4" fontId="8" fillId="0" borderId="15" xfId="5" quotePrefix="1" applyNumberFormat="1" applyFont="1" applyBorder="1" applyAlignment="1">
      <alignment vertical="top" wrapText="1"/>
    </xf>
    <xf numFmtId="4" fontId="8" fillId="0" borderId="13" xfId="5" quotePrefix="1" applyNumberFormat="1" applyFont="1" applyBorder="1" applyAlignment="1">
      <alignment vertical="top" wrapText="1"/>
    </xf>
    <xf numFmtId="4" fontId="8" fillId="0" borderId="16" xfId="5" quotePrefix="1" applyNumberFormat="1" applyFont="1" applyBorder="1" applyAlignment="1">
      <alignment vertical="top" wrapText="1"/>
    </xf>
    <xf numFmtId="5" fontId="2" fillId="0" borderId="15" xfId="3" applyNumberFormat="1" applyFont="1" applyFill="1" applyBorder="1" applyAlignment="1">
      <alignment horizontal="center" vertical="center"/>
    </xf>
    <xf numFmtId="5" fontId="2" fillId="0" borderId="16" xfId="3" applyNumberFormat="1" applyFont="1" applyFill="1" applyBorder="1" applyAlignment="1">
      <alignment horizontal="center" vertical="center"/>
    </xf>
    <xf numFmtId="0" fontId="3" fillId="0" borderId="2" xfId="5" applyFont="1" applyBorder="1" applyAlignment="1">
      <alignment horizontal="center" vertical="center"/>
    </xf>
    <xf numFmtId="0" fontId="3" fillId="0" borderId="26" xfId="5" applyFont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14" fontId="3" fillId="0" borderId="25" xfId="5" applyNumberFormat="1" applyFont="1" applyBorder="1" applyAlignment="1">
      <alignment horizontal="center" vertical="center" wrapText="1"/>
    </xf>
    <xf numFmtId="14" fontId="3" fillId="0" borderId="5" xfId="5" applyNumberFormat="1" applyFont="1" applyBorder="1" applyAlignment="1">
      <alignment horizontal="center" vertical="center" wrapText="1"/>
    </xf>
    <xf numFmtId="14" fontId="3" fillId="0" borderId="11" xfId="5" applyNumberFormat="1" applyFont="1" applyBorder="1" applyAlignment="1">
      <alignment horizontal="center" vertical="center" wrapText="1"/>
    </xf>
    <xf numFmtId="0" fontId="2" fillId="0" borderId="16" xfId="5" applyFont="1" applyBorder="1" applyAlignment="1">
      <alignment horizontal="center" vertical="center"/>
    </xf>
    <xf numFmtId="4" fontId="8" fillId="0" borderId="15" xfId="5" quotePrefix="1" applyNumberFormat="1" applyFont="1" applyBorder="1" applyAlignment="1">
      <alignment horizontal="left" vertical="top" wrapText="1"/>
    </xf>
    <xf numFmtId="4" fontId="8" fillId="0" borderId="13" xfId="5" quotePrefix="1" applyNumberFormat="1" applyFont="1" applyBorder="1" applyAlignment="1">
      <alignment horizontal="left" vertical="top" wrapText="1"/>
    </xf>
    <xf numFmtId="4" fontId="8" fillId="0" borderId="16" xfId="5" quotePrefix="1" applyNumberFormat="1" applyFont="1" applyBorder="1" applyAlignment="1">
      <alignment horizontal="left" vertical="top" wrapText="1"/>
    </xf>
    <xf numFmtId="0" fontId="3" fillId="0" borderId="15" xfId="6" applyFill="1" applyBorder="1" applyAlignment="1">
      <alignment horizontal="center" vertical="center" wrapText="1"/>
    </xf>
    <xf numFmtId="0" fontId="3" fillId="0" borderId="13" xfId="6" applyFill="1" applyBorder="1" applyAlignment="1">
      <alignment horizontal="center" vertical="center" wrapText="1"/>
    </xf>
    <xf numFmtId="0" fontId="3" fillId="0" borderId="16" xfId="6" applyFill="1" applyBorder="1" applyAlignment="1">
      <alignment horizontal="center" vertical="center" wrapText="1"/>
    </xf>
    <xf numFmtId="4" fontId="3" fillId="0" borderId="15" xfId="5" applyNumberFormat="1" applyFont="1" applyBorder="1" applyAlignment="1">
      <alignment horizontal="center" vertical="center"/>
    </xf>
    <xf numFmtId="4" fontId="3" fillId="0" borderId="13" xfId="5" applyNumberFormat="1" applyFont="1" applyBorder="1" applyAlignment="1">
      <alignment horizontal="center" vertical="center"/>
    </xf>
    <xf numFmtId="4" fontId="3" fillId="0" borderId="16" xfId="5" applyNumberFormat="1" applyFont="1" applyBorder="1" applyAlignment="1">
      <alignment horizontal="center" vertical="center"/>
    </xf>
    <xf numFmtId="2" fontId="2" fillId="0" borderId="15" xfId="5" applyNumberFormat="1" applyFont="1" applyBorder="1" applyAlignment="1">
      <alignment horizontal="center" vertical="center"/>
    </xf>
    <xf numFmtId="2" fontId="2" fillId="0" borderId="16" xfId="5" applyNumberFormat="1" applyFont="1" applyBorder="1" applyAlignment="1">
      <alignment horizontal="center" vertical="center"/>
    </xf>
    <xf numFmtId="165" fontId="2" fillId="0" borderId="15" xfId="2" applyFont="1" applyFill="1" applyBorder="1" applyAlignment="1">
      <alignment horizontal="center" vertical="center"/>
    </xf>
    <xf numFmtId="165" fontId="2" fillId="0" borderId="16" xfId="2" applyFont="1" applyFill="1" applyBorder="1" applyAlignment="1">
      <alignment horizontal="center" vertical="center"/>
    </xf>
    <xf numFmtId="4" fontId="3" fillId="2" borderId="15" xfId="5" applyNumberFormat="1" applyFont="1" applyFill="1" applyBorder="1" applyAlignment="1">
      <alignment horizontal="center" vertical="center"/>
    </xf>
    <xf numFmtId="4" fontId="3" fillId="2" borderId="13" xfId="5" applyNumberFormat="1" applyFont="1" applyFill="1" applyBorder="1" applyAlignment="1">
      <alignment horizontal="center" vertical="center"/>
    </xf>
    <xf numFmtId="4" fontId="3" fillId="2" borderId="16" xfId="5" applyNumberFormat="1" applyFont="1" applyFill="1" applyBorder="1" applyAlignment="1">
      <alignment horizontal="center" vertical="center"/>
    </xf>
    <xf numFmtId="166" fontId="2" fillId="2" borderId="15" xfId="5" applyNumberFormat="1" applyFont="1" applyFill="1" applyBorder="1" applyAlignment="1">
      <alignment horizontal="center" vertical="center"/>
    </xf>
    <xf numFmtId="166" fontId="2" fillId="2" borderId="16" xfId="5" applyNumberFormat="1" applyFont="1" applyFill="1" applyBorder="1" applyAlignment="1">
      <alignment horizontal="center" vertical="center"/>
    </xf>
    <xf numFmtId="166" fontId="2" fillId="0" borderId="15" xfId="5" applyNumberFormat="1" applyFont="1" applyBorder="1" applyAlignment="1">
      <alignment horizontal="center" vertical="center"/>
    </xf>
    <xf numFmtId="166" fontId="2" fillId="0" borderId="16" xfId="5" applyNumberFormat="1" applyFont="1" applyBorder="1" applyAlignment="1">
      <alignment horizontal="center" vertical="center"/>
    </xf>
    <xf numFmtId="0" fontId="3" fillId="2" borderId="15" xfId="6" applyBorder="1">
      <alignment horizontal="center" vertical="center"/>
    </xf>
    <xf numFmtId="0" fontId="3" fillId="2" borderId="13" xfId="6" applyBorder="1">
      <alignment horizontal="center" vertical="center"/>
    </xf>
    <xf numFmtId="0" fontId="3" fillId="2" borderId="16" xfId="6" applyBorder="1">
      <alignment horizontal="center" vertical="center"/>
    </xf>
    <xf numFmtId="4" fontId="8" fillId="0" borderId="15" xfId="5" quotePrefix="1" applyNumberFormat="1" applyFont="1" applyBorder="1" applyAlignment="1">
      <alignment horizontal="left" vertical="center" wrapText="1"/>
    </xf>
    <xf numFmtId="4" fontId="8" fillId="0" borderId="13" xfId="5" quotePrefix="1" applyNumberFormat="1" applyFont="1" applyBorder="1" applyAlignment="1">
      <alignment horizontal="left" vertical="center" wrapText="1"/>
    </xf>
    <xf numFmtId="4" fontId="8" fillId="0" borderId="16" xfId="5" quotePrefix="1" applyNumberFormat="1" applyFont="1" applyBorder="1" applyAlignment="1">
      <alignment horizontal="left" vertical="center" wrapText="1"/>
    </xf>
    <xf numFmtId="167" fontId="2" fillId="0" borderId="15" xfId="5" applyNumberFormat="1" applyFont="1" applyBorder="1" applyAlignment="1">
      <alignment horizontal="center" vertical="center"/>
    </xf>
    <xf numFmtId="167" fontId="2" fillId="0" borderId="16" xfId="5" applyNumberFormat="1" applyFont="1" applyBorder="1" applyAlignment="1">
      <alignment horizontal="center" vertical="center"/>
    </xf>
    <xf numFmtId="0" fontId="2" fillId="0" borderId="20" xfId="5" applyFont="1" applyBorder="1" applyAlignment="1">
      <alignment horizontal="center" vertical="center"/>
    </xf>
    <xf numFmtId="0" fontId="2" fillId="0" borderId="0" xfId="5" applyFont="1" applyBorder="1" applyAlignment="1">
      <alignment horizontal="center" vertical="center"/>
    </xf>
    <xf numFmtId="0" fontId="2" fillId="0" borderId="21" xfId="5" applyFont="1" applyBorder="1" applyAlignment="1">
      <alignment horizontal="center" vertical="center"/>
    </xf>
    <xf numFmtId="0" fontId="2" fillId="0" borderId="22" xfId="5" applyFont="1" applyBorder="1" applyAlignment="1">
      <alignment horizontal="center" vertical="center"/>
    </xf>
    <xf numFmtId="0" fontId="2" fillId="0" borderId="23" xfId="5" applyFont="1" applyBorder="1" applyAlignment="1">
      <alignment horizontal="center" vertical="center"/>
    </xf>
    <xf numFmtId="0" fontId="2" fillId="0" borderId="24" xfId="5" applyFont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2" fillId="0" borderId="18" xfId="5" applyFont="1" applyBorder="1" applyAlignment="1">
      <alignment horizontal="center" vertical="center"/>
    </xf>
    <xf numFmtId="0" fontId="2" fillId="0" borderId="19" xfId="5" applyFont="1" applyBorder="1" applyAlignment="1">
      <alignment horizontal="center" vertical="center"/>
    </xf>
    <xf numFmtId="168" fontId="2" fillId="0" borderId="0" xfId="5" applyNumberFormat="1" applyFont="1" applyAlignment="1">
      <alignment horizontal="center" vertical="center"/>
    </xf>
  </cellXfs>
  <cellStyles count="8">
    <cellStyle name=".MD. Título 1" xfId="6" xr:uid="{8FD536FE-C634-4242-8148-B17FAD20A99A}"/>
    <cellStyle name="Millares" xfId="1" builtinId="3"/>
    <cellStyle name="Moneda" xfId="2" builtinId="4"/>
    <cellStyle name="Moneda [0]" xfId="3" builtinId="7"/>
    <cellStyle name="Normal" xfId="0" builtinId="0"/>
    <cellStyle name="Normal 2 3" xfId="5" xr:uid="{7918A0CF-F007-4A23-B1D2-EF43A662C486}"/>
    <cellStyle name="Normal 8 2 2" xfId="7" xr:uid="{9167CD49-4453-46AE-846E-42DDA92F9415}"/>
    <cellStyle name="Porcentaje" xfId="4" builtinId="5"/>
  </cellStyles>
  <dxfs count="2">
    <dxf>
      <font>
        <color theme="1"/>
      </font>
      <fill>
        <patternFill>
          <bgColor theme="4" tint="0.59996337778862885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70888</xdr:colOff>
      <xdr:row>0</xdr:row>
      <xdr:rowOff>23906</xdr:rowOff>
    </xdr:from>
    <xdr:ext cx="892528" cy="898525"/>
    <xdr:pic>
      <xdr:nvPicPr>
        <xdr:cNvPr id="2" name="Escudo departamento">
          <a:extLst>
            <a:ext uri="{FF2B5EF4-FFF2-40B4-BE49-F238E27FC236}">
              <a16:creationId xmlns:a16="http://schemas.microsoft.com/office/drawing/2014/main" id="{C1668110-4D94-4E0E-B5B5-B64375502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480308" y="20096"/>
          <a:ext cx="892528" cy="898525"/>
        </a:xfrm>
        <a:prstGeom prst="rect">
          <a:avLst/>
        </a:prstGeom>
      </xdr:spPr>
    </xdr:pic>
    <xdr:clientData/>
  </xdr:oneCellAnchor>
  <xdr:twoCellAnchor editAs="oneCell">
    <xdr:from>
      <xdr:col>0</xdr:col>
      <xdr:colOff>76200</xdr:colOff>
      <xdr:row>1</xdr:row>
      <xdr:rowOff>19050</xdr:rowOff>
    </xdr:from>
    <xdr:to>
      <xdr:col>1</xdr:col>
      <xdr:colOff>514585</xdr:colOff>
      <xdr:row>4</xdr:row>
      <xdr:rowOff>81915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06BF6D-79D1-4082-B665-FC0D303E7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205740"/>
          <a:ext cx="1017505" cy="6038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115711</xdr:colOff>
      <xdr:row>0</xdr:row>
      <xdr:rowOff>104140</xdr:rowOff>
    </xdr:from>
    <xdr:ext cx="892528" cy="898525"/>
    <xdr:pic>
      <xdr:nvPicPr>
        <xdr:cNvPr id="2" name="Escudo departamento">
          <a:extLst>
            <a:ext uri="{FF2B5EF4-FFF2-40B4-BE49-F238E27FC236}">
              <a16:creationId xmlns:a16="http://schemas.microsoft.com/office/drawing/2014/main" id="{0D0BAC8B-1BFA-41B7-B0A7-40AB46D36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362331" y="104140"/>
          <a:ext cx="892528" cy="898525"/>
        </a:xfrm>
        <a:prstGeom prst="rect">
          <a:avLst/>
        </a:prstGeom>
      </xdr:spPr>
    </xdr:pic>
    <xdr:clientData/>
  </xdr:oneCellAnchor>
  <xdr:twoCellAnchor editAs="oneCell">
    <xdr:from>
      <xdr:col>0</xdr:col>
      <xdr:colOff>95249</xdr:colOff>
      <xdr:row>1</xdr:row>
      <xdr:rowOff>28575</xdr:rowOff>
    </xdr:from>
    <xdr:to>
      <xdr:col>1</xdr:col>
      <xdr:colOff>531729</xdr:colOff>
      <xdr:row>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AC9D61-05CF-47E2-8AAD-E430C776E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49" y="203835"/>
          <a:ext cx="1015600" cy="6115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.%20PPTO%20CONSULTOR&#205;A%20VIA%20ROBERTO%20PAYAN%20LA%20GUAYACANA%20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INTERNO/PROYECTOS/1.%20ROBERTO%20PAYAN/V3/10.%20PPTO%20CONSULTOR&#205;A%20VIA%20ROBERTO%20PAYAN%20LA%20GUAYACANA%20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ULTORIA VOLUMENES PAGO"/>
      <sheetName val="INTERVENTORÍA"/>
      <sheetName val="No de viajes"/>
      <sheetName val="Salarios"/>
      <sheetName val="Cronograma"/>
      <sheetName val="FM"/>
      <sheetName val="Transporte y viáticos"/>
      <sheetName val="PMA"/>
      <sheetName val="APU's PMA"/>
      <sheetName val="Equipos"/>
      <sheetName val="Transporte"/>
      <sheetName val="Distancias"/>
      <sheetName val="Documentos"/>
      <sheetName val="Suelos"/>
      <sheetName val="FM Intv."/>
      <sheetName val="Transporte y viáticos Intv."/>
      <sheetName val="Estudios y documentos"/>
    </sheetNames>
    <sheetDataSet>
      <sheetData sheetId="0"/>
      <sheetData sheetId="1"/>
      <sheetData sheetId="2">
        <row r="38">
          <cell r="H38">
            <v>369961956</v>
          </cell>
        </row>
      </sheetData>
      <sheetData sheetId="3"/>
      <sheetData sheetId="4">
        <row r="9">
          <cell r="A9" t="str">
            <v>Director general de consultoría</v>
          </cell>
          <cell r="E9">
            <v>9252750</v>
          </cell>
        </row>
        <row r="10">
          <cell r="A10" t="str">
            <v>Residente de consultoría</v>
          </cell>
          <cell r="E10">
            <v>5694000</v>
          </cell>
        </row>
        <row r="11">
          <cell r="A11" t="str">
            <v>Especialista en tránsito</v>
          </cell>
        </row>
        <row r="12">
          <cell r="E12">
            <v>8541000</v>
          </cell>
        </row>
        <row r="13">
          <cell r="A13" t="str">
            <v>Especialista diseño de vías</v>
          </cell>
          <cell r="E13">
            <v>8541000</v>
          </cell>
        </row>
        <row r="14">
          <cell r="A14" t="str">
            <v>Especialista en Sistemas de Información Geográfica - SIG.</v>
          </cell>
        </row>
        <row r="15">
          <cell r="A15" t="str">
            <v>Especialista geología</v>
          </cell>
          <cell r="E15">
            <v>7117500</v>
          </cell>
        </row>
        <row r="16">
          <cell r="A16" t="str">
            <v>Especialista hidrológico e hidráulico</v>
          </cell>
          <cell r="E16">
            <v>7117500</v>
          </cell>
        </row>
        <row r="17">
          <cell r="A17" t="str">
            <v>Especialista suelos o geotécnia</v>
          </cell>
          <cell r="E17">
            <v>8541000</v>
          </cell>
        </row>
        <row r="19">
          <cell r="A19" t="str">
            <v>Especialista diseño de pavimentos</v>
          </cell>
          <cell r="E19">
            <v>8541000</v>
          </cell>
        </row>
        <row r="20">
          <cell r="A20" t="str">
            <v>Especialista estructural</v>
          </cell>
          <cell r="E20">
            <v>8541000</v>
          </cell>
        </row>
        <row r="21">
          <cell r="A21" t="str">
            <v>Especialista diseño paisajístico</v>
          </cell>
          <cell r="E21">
            <v>7117500</v>
          </cell>
        </row>
        <row r="22">
          <cell r="E22">
            <v>7117500</v>
          </cell>
        </row>
        <row r="23">
          <cell r="A23" t="str">
            <v>Coordinador ambiental</v>
          </cell>
          <cell r="E23">
            <v>7117500</v>
          </cell>
        </row>
        <row r="24">
          <cell r="A24" t="str">
            <v>Especialista en Evaluación Económica de Proyectos.</v>
          </cell>
        </row>
        <row r="25">
          <cell r="A25" t="str">
            <v>Especialista BIM.</v>
          </cell>
          <cell r="E25">
            <v>7117500</v>
          </cell>
        </row>
        <row r="26">
          <cell r="A26" t="str">
            <v>Coordinador predial</v>
          </cell>
          <cell r="E26">
            <v>7117500</v>
          </cell>
        </row>
        <row r="27">
          <cell r="A27" t="str">
            <v xml:space="preserve">Coordinador de Presupuesto </v>
          </cell>
          <cell r="E27">
            <v>7117500</v>
          </cell>
        </row>
        <row r="29">
          <cell r="A29" t="str">
            <v>Profesional área social</v>
          </cell>
          <cell r="E29">
            <v>6405750</v>
          </cell>
        </row>
        <row r="30">
          <cell r="A30" t="str">
            <v>Profesional en Seguridad Industrial y Seguridad en el Trabajo.</v>
          </cell>
          <cell r="E30">
            <v>5694000</v>
          </cell>
        </row>
        <row r="31">
          <cell r="A31" t="str">
            <v>Abogado</v>
          </cell>
          <cell r="E31">
            <v>5694000</v>
          </cell>
        </row>
        <row r="32">
          <cell r="A32" t="str">
            <v>Contador</v>
          </cell>
          <cell r="E32">
            <v>5694000</v>
          </cell>
        </row>
        <row r="34">
          <cell r="A34" t="str">
            <v>Topógrafo</v>
          </cell>
          <cell r="E34">
            <v>6405750</v>
          </cell>
        </row>
        <row r="36">
          <cell r="A36" t="str">
            <v>Delineante de ingeniería y arquitectura</v>
          </cell>
          <cell r="E36">
            <v>2135250</v>
          </cell>
        </row>
        <row r="37">
          <cell r="A37" t="str">
            <v>Auxiliar de conteo</v>
          </cell>
          <cell r="E37">
            <v>2135250</v>
          </cell>
        </row>
        <row r="38">
          <cell r="A38" t="str">
            <v>Obreros</v>
          </cell>
          <cell r="E38">
            <v>1423500</v>
          </cell>
        </row>
        <row r="39">
          <cell r="A39" t="str">
            <v>Cadeneros</v>
          </cell>
          <cell r="E39">
            <v>2135250</v>
          </cell>
        </row>
        <row r="40">
          <cell r="A40" t="str">
            <v>Profesional de apoyo</v>
          </cell>
          <cell r="E40">
            <v>3635045.0567823956</v>
          </cell>
        </row>
        <row r="41">
          <cell r="E41">
            <v>2135250</v>
          </cell>
        </row>
      </sheetData>
      <sheetData sheetId="5"/>
      <sheetData sheetId="6">
        <row r="63">
          <cell r="G63">
            <v>2.6463932475506891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ULTORIA VOLUMENES PAGO"/>
      <sheetName val="INTERVENTORÍA"/>
      <sheetName val="No de viajes"/>
      <sheetName val="Salarios"/>
      <sheetName val="Cronograma"/>
      <sheetName val="FM"/>
      <sheetName val="Transporte y viáticos"/>
      <sheetName val="PMA"/>
      <sheetName val="APU's PMA"/>
      <sheetName val="Equipos"/>
      <sheetName val="Transporte"/>
      <sheetName val="Distancias"/>
      <sheetName val="Documentos"/>
      <sheetName val="Suelos"/>
      <sheetName val="FM Intv."/>
      <sheetName val="Transporte y viáticos Intv."/>
      <sheetName val="Estudios y documentos"/>
    </sheetNames>
    <sheetDataSet>
      <sheetData sheetId="0"/>
      <sheetData sheetId="1"/>
      <sheetData sheetId="2">
        <row r="38">
          <cell r="H38">
            <v>374916804</v>
          </cell>
        </row>
      </sheetData>
      <sheetData sheetId="3"/>
      <sheetData sheetId="4"/>
      <sheetData sheetId="5"/>
      <sheetData sheetId="6">
        <row r="64">
          <cell r="G64">
            <v>2.6824804281991073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AA3A-855C-4169-95EB-A08358B3C79F}">
  <sheetPr>
    <pageSetUpPr fitToPage="1"/>
  </sheetPr>
  <dimension ref="A1:M102"/>
  <sheetViews>
    <sheetView tabSelected="1" view="pageBreakPreview" zoomScaleNormal="100" zoomScaleSheetLayoutView="100" workbookViewId="0">
      <pane xSplit="5" ySplit="9" topLeftCell="F16" activePane="bottomRight" state="frozen"/>
      <selection pane="topRight" activeCell="F1" sqref="F1"/>
      <selection pane="bottomLeft" activeCell="A10" sqref="A10"/>
      <selection pane="bottomRight" activeCell="H23" sqref="H23"/>
    </sheetView>
  </sheetViews>
  <sheetFormatPr baseColWidth="10" defaultColWidth="15.88671875" defaultRowHeight="13.8" x14ac:dyDescent="0.3"/>
  <cols>
    <col min="1" max="2" width="8.44140625" style="1" customWidth="1"/>
    <col min="3" max="3" width="33" style="1" customWidth="1"/>
    <col min="4" max="4" width="14.6640625" style="1" bestFit="1" customWidth="1"/>
    <col min="5" max="5" width="11.6640625" style="1" bestFit="1" customWidth="1"/>
    <col min="6" max="11" width="14.88671875" style="1" customWidth="1"/>
    <col min="12" max="12" width="10.88671875" style="1" customWidth="1"/>
    <col min="13" max="13" width="16.33203125" style="1" bestFit="1" customWidth="1"/>
    <col min="14" max="241" width="10.88671875" style="1" customWidth="1"/>
    <col min="242" max="16384" width="15.88671875" style="1"/>
  </cols>
  <sheetData>
    <row r="1" spans="1:13" ht="15" customHeight="1" x14ac:dyDescent="0.3">
      <c r="A1" s="44"/>
      <c r="B1" s="45"/>
      <c r="C1" s="50" t="s">
        <v>0</v>
      </c>
      <c r="D1" s="51"/>
      <c r="E1" s="51"/>
      <c r="F1" s="51"/>
      <c r="G1" s="51"/>
      <c r="H1" s="51"/>
      <c r="I1" s="51"/>
      <c r="J1" s="51"/>
      <c r="K1" s="54"/>
    </row>
    <row r="2" spans="1:13" ht="15.75" customHeight="1" thickBot="1" x14ac:dyDescent="0.35">
      <c r="A2" s="46"/>
      <c r="B2" s="47"/>
      <c r="C2" s="52"/>
      <c r="D2" s="53"/>
      <c r="E2" s="53"/>
      <c r="F2" s="53"/>
      <c r="G2" s="53"/>
      <c r="H2" s="53"/>
      <c r="I2" s="53"/>
      <c r="J2" s="53"/>
      <c r="K2" s="55"/>
    </row>
    <row r="3" spans="1:13" ht="13.5" customHeight="1" thickTop="1" x14ac:dyDescent="0.3">
      <c r="A3" s="46"/>
      <c r="B3" s="47"/>
      <c r="C3" s="57" t="s">
        <v>123</v>
      </c>
      <c r="D3" s="58"/>
      <c r="E3" s="58"/>
      <c r="F3" s="58"/>
      <c r="G3" s="58"/>
      <c r="H3" s="58"/>
      <c r="I3" s="58"/>
      <c r="J3" s="58"/>
      <c r="K3" s="55"/>
    </row>
    <row r="4" spans="1:13" x14ac:dyDescent="0.3">
      <c r="A4" s="46"/>
      <c r="B4" s="47"/>
      <c r="C4" s="59"/>
      <c r="D4" s="60"/>
      <c r="E4" s="60"/>
      <c r="F4" s="60"/>
      <c r="G4" s="60"/>
      <c r="H4" s="60"/>
      <c r="I4" s="60"/>
      <c r="J4" s="60"/>
      <c r="K4" s="55"/>
    </row>
    <row r="5" spans="1:13" x14ac:dyDescent="0.3">
      <c r="A5" s="46"/>
      <c r="B5" s="47"/>
      <c r="C5" s="59"/>
      <c r="D5" s="60"/>
      <c r="E5" s="60"/>
      <c r="F5" s="60"/>
      <c r="G5" s="60"/>
      <c r="H5" s="60"/>
      <c r="I5" s="60"/>
      <c r="J5" s="60"/>
      <c r="K5" s="55"/>
    </row>
    <row r="6" spans="1:13" x14ac:dyDescent="0.3">
      <c r="A6" s="48"/>
      <c r="B6" s="49"/>
      <c r="C6" s="61"/>
      <c r="D6" s="62"/>
      <c r="E6" s="62"/>
      <c r="F6" s="62"/>
      <c r="G6" s="62"/>
      <c r="H6" s="62"/>
      <c r="I6" s="62"/>
      <c r="J6" s="62"/>
      <c r="K6" s="56"/>
    </row>
    <row r="7" spans="1:13" x14ac:dyDescent="0.3">
      <c r="A7" s="63"/>
      <c r="B7" s="63"/>
      <c r="C7" s="63"/>
      <c r="D7" s="63"/>
    </row>
    <row r="8" spans="1:13" ht="13.8" customHeight="1" x14ac:dyDescent="0.3">
      <c r="A8" s="41" t="s">
        <v>23</v>
      </c>
      <c r="B8" s="42"/>
      <c r="C8" s="43"/>
      <c r="D8" s="3" t="s">
        <v>124</v>
      </c>
      <c r="E8" s="3"/>
      <c r="F8" s="3" t="s">
        <v>125</v>
      </c>
      <c r="G8" s="3" t="s">
        <v>126</v>
      </c>
      <c r="H8" s="3" t="s">
        <v>127</v>
      </c>
      <c r="I8" s="3" t="s">
        <v>128</v>
      </c>
      <c r="J8" s="3" t="s">
        <v>129</v>
      </c>
      <c r="K8" s="3" t="s">
        <v>130</v>
      </c>
    </row>
    <row r="9" spans="1:13" ht="12.75" customHeight="1" x14ac:dyDescent="0.3">
      <c r="A9" s="41" t="s">
        <v>51</v>
      </c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3" ht="12.75" customHeight="1" x14ac:dyDescent="0.3">
      <c r="A10" s="64" t="str">
        <f>+Resumen!B54</f>
        <v>ESTUDIO DE TRÁNSITO, CAPACIDAD Y NIVELES DE SERVICIO.</v>
      </c>
      <c r="B10" s="65"/>
      <c r="C10" s="66"/>
      <c r="D10" s="70">
        <f>+Resumen!I54</f>
        <v>204621117.6957401</v>
      </c>
      <c r="E10" s="30" t="s">
        <v>131</v>
      </c>
      <c r="F10" s="31">
        <f>1/$L10</f>
        <v>0.5</v>
      </c>
      <c r="G10" s="31">
        <f>1/$L10</f>
        <v>0.5</v>
      </c>
      <c r="H10" s="30">
        <v>0</v>
      </c>
      <c r="I10" s="30">
        <v>0</v>
      </c>
      <c r="J10" s="30"/>
      <c r="K10" s="30"/>
      <c r="L10" s="32">
        <v>2</v>
      </c>
      <c r="M10" s="142">
        <f>+SUM(F10:K10)</f>
        <v>1</v>
      </c>
    </row>
    <row r="11" spans="1:13" ht="12.75" customHeight="1" x14ac:dyDescent="0.3">
      <c r="A11" s="67"/>
      <c r="B11" s="68"/>
      <c r="C11" s="69"/>
      <c r="D11" s="71"/>
      <c r="E11" s="30" t="s">
        <v>132</v>
      </c>
      <c r="F11" s="33">
        <f>+F10*$D10</f>
        <v>102310558.84787005</v>
      </c>
      <c r="G11" s="33">
        <f>+G10*$D10</f>
        <v>102310558.84787005</v>
      </c>
      <c r="H11" s="7"/>
      <c r="I11" s="7"/>
      <c r="J11" s="7"/>
      <c r="K11" s="7"/>
      <c r="L11" s="32"/>
      <c r="M11" s="24">
        <f>+SUM(F11:K11)-D10</f>
        <v>0</v>
      </c>
    </row>
    <row r="12" spans="1:13" ht="12.75" customHeight="1" x14ac:dyDescent="0.3">
      <c r="A12" s="64" t="str">
        <f>+Resumen!B55</f>
        <v>ESTUDIO DE TOPOGRAFIA, INCLUYE REDES SECAS E HIDROSANITARIAS.</v>
      </c>
      <c r="B12" s="65"/>
      <c r="C12" s="66"/>
      <c r="D12" s="70">
        <f>+Resumen!I55</f>
        <v>280685905.67674011</v>
      </c>
      <c r="E12" s="30" t="s">
        <v>131</v>
      </c>
      <c r="F12" s="31">
        <f>1/$L12</f>
        <v>0.5</v>
      </c>
      <c r="G12" s="31">
        <f>1/$L12</f>
        <v>0.5</v>
      </c>
      <c r="H12" s="30">
        <v>0</v>
      </c>
      <c r="I12" s="30">
        <v>0</v>
      </c>
      <c r="J12" s="30"/>
      <c r="K12" s="30"/>
      <c r="L12" s="32">
        <v>2</v>
      </c>
      <c r="M12" s="142">
        <f t="shared" ref="M12:M51" si="0">+SUM(F12:K12)</f>
        <v>1</v>
      </c>
    </row>
    <row r="13" spans="1:13" ht="12.75" customHeight="1" x14ac:dyDescent="0.3">
      <c r="A13" s="67"/>
      <c r="B13" s="68"/>
      <c r="C13" s="69"/>
      <c r="D13" s="71"/>
      <c r="E13" s="30" t="s">
        <v>132</v>
      </c>
      <c r="F13" s="33">
        <f>+F12*$D12</f>
        <v>140342952.83837005</v>
      </c>
      <c r="G13" s="33">
        <f>+G12*$D12</f>
        <v>140342952.83837005</v>
      </c>
      <c r="H13" s="30">
        <v>0</v>
      </c>
      <c r="I13" s="30">
        <v>0</v>
      </c>
      <c r="J13" s="30"/>
      <c r="K13" s="30"/>
      <c r="L13" s="32"/>
      <c r="M13" s="24">
        <f t="shared" ref="M13:M51" si="1">+SUM(F13:K13)-D12</f>
        <v>0</v>
      </c>
    </row>
    <row r="14" spans="1:13" ht="12.75" customHeight="1" x14ac:dyDescent="0.3">
      <c r="A14" s="64" t="str">
        <f>+Resumen!B56</f>
        <v xml:space="preserve">ESTUDIO DE TRAZADO Y DISEÑO GEOMETRICO DEL CORREDOR VIAL </v>
      </c>
      <c r="B14" s="65"/>
      <c r="C14" s="66"/>
      <c r="D14" s="70">
        <f>+Resumen!I56</f>
        <v>242755657.77574021</v>
      </c>
      <c r="E14" s="30" t="s">
        <v>131</v>
      </c>
      <c r="F14" s="33"/>
      <c r="G14" s="31">
        <f>1/$L14</f>
        <v>0.33333333333333331</v>
      </c>
      <c r="H14" s="31">
        <f>1/$L14</f>
        <v>0.33333333333333331</v>
      </c>
      <c r="I14" s="31">
        <f>1/$L14</f>
        <v>0.33333333333333331</v>
      </c>
      <c r="J14" s="38"/>
      <c r="K14" s="38"/>
      <c r="L14" s="32">
        <v>3</v>
      </c>
      <c r="M14" s="142">
        <f t="shared" ref="M14:M51" si="2">+SUM(F14:K14)</f>
        <v>1</v>
      </c>
    </row>
    <row r="15" spans="1:13" ht="12.75" customHeight="1" x14ac:dyDescent="0.3">
      <c r="A15" s="67"/>
      <c r="B15" s="68"/>
      <c r="C15" s="69"/>
      <c r="D15" s="71"/>
      <c r="E15" s="30" t="s">
        <v>132</v>
      </c>
      <c r="F15" s="33">
        <v>0</v>
      </c>
      <c r="G15" s="33">
        <f>+G14*$D14</f>
        <v>80918552.591913402</v>
      </c>
      <c r="H15" s="33">
        <f>+H14*$D14</f>
        <v>80918552.591913402</v>
      </c>
      <c r="I15" s="33">
        <f>+I14*$D14</f>
        <v>80918552.591913402</v>
      </c>
      <c r="J15" s="33"/>
      <c r="K15" s="33"/>
      <c r="L15" s="32"/>
      <c r="M15" s="24">
        <f t="shared" ref="M15:M51" si="3">+SUM(F15:K15)-D14</f>
        <v>0</v>
      </c>
    </row>
    <row r="16" spans="1:13" ht="12.75" customHeight="1" x14ac:dyDescent="0.3">
      <c r="A16" s="64" t="str">
        <f>+Resumen!B57</f>
        <v>ESTUDIO DE GEOLOGÍA Y GEOMORFOLOGÍA</v>
      </c>
      <c r="B16" s="65"/>
      <c r="C16" s="66"/>
      <c r="D16" s="70">
        <f>+Resumen!I57</f>
        <v>65929427.285740115</v>
      </c>
      <c r="E16" s="30" t="s">
        <v>131</v>
      </c>
      <c r="F16" s="31">
        <f>1/$L16</f>
        <v>0.33333333333333331</v>
      </c>
      <c r="G16" s="31">
        <f t="shared" ref="G16" si="4">1/$L16</f>
        <v>0.33333333333333331</v>
      </c>
      <c r="H16" s="31">
        <f>1/$L16</f>
        <v>0.33333333333333331</v>
      </c>
      <c r="I16" s="30">
        <v>0</v>
      </c>
      <c r="J16" s="30"/>
      <c r="K16" s="30"/>
      <c r="L16" s="32">
        <v>3</v>
      </c>
      <c r="M16" s="142">
        <f t="shared" ref="M16:M51" si="5">+SUM(F16:K16)</f>
        <v>1</v>
      </c>
    </row>
    <row r="17" spans="1:13" ht="12.75" customHeight="1" x14ac:dyDescent="0.3">
      <c r="A17" s="67"/>
      <c r="B17" s="68"/>
      <c r="C17" s="69"/>
      <c r="D17" s="71"/>
      <c r="E17" s="30" t="s">
        <v>132</v>
      </c>
      <c r="F17" s="33">
        <f>+F16*$D16</f>
        <v>21976475.76191337</v>
      </c>
      <c r="G17" s="33">
        <f t="shared" ref="G17" si="6">+G16*$D16</f>
        <v>21976475.76191337</v>
      </c>
      <c r="H17" s="33">
        <f>+H16*$D16</f>
        <v>21976475.76191337</v>
      </c>
      <c r="I17" s="7"/>
      <c r="J17" s="7"/>
      <c r="K17" s="7"/>
      <c r="L17" s="32"/>
      <c r="M17" s="24">
        <f t="shared" ref="M17:M51" si="7">+SUM(F17:K17)-D16</f>
        <v>0</v>
      </c>
    </row>
    <row r="18" spans="1:13" ht="12.75" customHeight="1" x14ac:dyDescent="0.3">
      <c r="A18" s="64" t="str">
        <f>+Resumen!B58</f>
        <v>ESTUDIO DE HIDROGEOLOGÍA LOCAL</v>
      </c>
      <c r="B18" s="65"/>
      <c r="C18" s="66"/>
      <c r="D18" s="70">
        <f>+Resumen!I58</f>
        <v>65929427.285740115</v>
      </c>
      <c r="E18" s="30" t="s">
        <v>131</v>
      </c>
      <c r="F18" s="33">
        <v>0</v>
      </c>
      <c r="G18" s="31">
        <f>1/$L18</f>
        <v>0.33333333333333331</v>
      </c>
      <c r="H18" s="31">
        <f t="shared" ref="H18:I18" si="8">1/$L18</f>
        <v>0.33333333333333331</v>
      </c>
      <c r="I18" s="31">
        <f t="shared" si="8"/>
        <v>0.33333333333333331</v>
      </c>
      <c r="J18" s="30"/>
      <c r="K18" s="30"/>
      <c r="L18" s="32">
        <v>3</v>
      </c>
      <c r="M18" s="142">
        <f t="shared" ref="M18:M51" si="9">+SUM(F18:K18)</f>
        <v>1</v>
      </c>
    </row>
    <row r="19" spans="1:13" ht="12.75" customHeight="1" x14ac:dyDescent="0.3">
      <c r="A19" s="67"/>
      <c r="B19" s="68"/>
      <c r="C19" s="69"/>
      <c r="D19" s="71"/>
      <c r="E19" s="30" t="s">
        <v>132</v>
      </c>
      <c r="F19" s="33">
        <v>0</v>
      </c>
      <c r="G19" s="33">
        <f>+G18*$D18</f>
        <v>21976475.76191337</v>
      </c>
      <c r="H19" s="33">
        <f t="shared" ref="H19:I19" si="10">+H18*$D18</f>
        <v>21976475.76191337</v>
      </c>
      <c r="I19" s="33">
        <f t="shared" si="10"/>
        <v>21976475.76191337</v>
      </c>
      <c r="J19" s="30"/>
      <c r="K19" s="30"/>
      <c r="L19" s="32"/>
      <c r="M19" s="24">
        <f t="shared" ref="M19:M51" si="11">+SUM(F19:K19)-D18</f>
        <v>0</v>
      </c>
    </row>
    <row r="20" spans="1:13" ht="12.75" customHeight="1" x14ac:dyDescent="0.3">
      <c r="A20" s="64" t="str">
        <f>+Resumen!B59</f>
        <v>ESTUDIO DE ESTABILIDAD Y ESTABILIZACIÓN DE TERRAPLENES, PUNTOS CRÍTICOS ZONAS DE DISPOSICIÓN DE MATERIALES DE EXCAVACIÓN Y SOBRANTES (ZODMES) Y FUENTES DE MATERIALES</v>
      </c>
      <c r="B20" s="65"/>
      <c r="C20" s="66"/>
      <c r="D20" s="70">
        <f>+Resumen!I59</f>
        <v>65929427.285740115</v>
      </c>
      <c r="E20" s="30" t="s">
        <v>131</v>
      </c>
      <c r="F20" s="33"/>
      <c r="G20" s="31">
        <f>1/$L20</f>
        <v>0.25</v>
      </c>
      <c r="H20" s="31">
        <f t="shared" ref="H20:J30" si="12">1/$L20</f>
        <v>0.25</v>
      </c>
      <c r="I20" s="31">
        <f t="shared" si="12"/>
        <v>0.25</v>
      </c>
      <c r="J20" s="31">
        <f t="shared" si="12"/>
        <v>0.25</v>
      </c>
      <c r="K20" s="7"/>
      <c r="L20" s="32">
        <v>4</v>
      </c>
      <c r="M20" s="142">
        <f>+SUM(F20:K20)</f>
        <v>1</v>
      </c>
    </row>
    <row r="21" spans="1:13" ht="12.75" customHeight="1" x14ac:dyDescent="0.3">
      <c r="A21" s="67"/>
      <c r="B21" s="68"/>
      <c r="C21" s="69"/>
      <c r="D21" s="71"/>
      <c r="E21" s="30" t="s">
        <v>132</v>
      </c>
      <c r="F21" s="33">
        <v>0</v>
      </c>
      <c r="G21" s="33">
        <f>+G20*$D20</f>
        <v>16482356.821435029</v>
      </c>
      <c r="H21" s="33">
        <f t="shared" ref="H21:J25" si="13">+H20*$D20</f>
        <v>16482356.821435029</v>
      </c>
      <c r="I21" s="33">
        <f t="shared" si="13"/>
        <v>16482356.821435029</v>
      </c>
      <c r="J21" s="33">
        <f t="shared" si="13"/>
        <v>16482356.821435029</v>
      </c>
      <c r="K21" s="30"/>
      <c r="L21" s="32"/>
      <c r="M21" s="24">
        <f t="shared" ref="M21:M51" si="14">+SUM(F21:K21)-D20</f>
        <v>0</v>
      </c>
    </row>
    <row r="22" spans="1:13" ht="12.75" customHeight="1" x14ac:dyDescent="0.3">
      <c r="A22" s="64" t="str">
        <f>+Resumen!B60</f>
        <v>ESTUDIO DE GEOTÉCNIA PARA EL DISEÑO DE ESTRUCTURA DE PAVIMENTO.</v>
      </c>
      <c r="B22" s="65"/>
      <c r="C22" s="66"/>
      <c r="D22" s="70">
        <f>+Resumen!I60</f>
        <v>90081302.669740111</v>
      </c>
      <c r="E22" s="30" t="s">
        <v>131</v>
      </c>
      <c r="F22" s="33">
        <v>0</v>
      </c>
      <c r="G22" s="30">
        <v>0</v>
      </c>
      <c r="H22" s="31">
        <f t="shared" si="12"/>
        <v>0.33333333333333331</v>
      </c>
      <c r="I22" s="31">
        <f t="shared" si="12"/>
        <v>0.33333333333333331</v>
      </c>
      <c r="J22" s="31">
        <f t="shared" si="12"/>
        <v>0.33333333333333331</v>
      </c>
      <c r="K22" s="30"/>
      <c r="L22" s="1">
        <v>3</v>
      </c>
      <c r="M22" s="142">
        <f t="shared" ref="M22:M51" si="15">+SUM(F22:K22)</f>
        <v>1</v>
      </c>
    </row>
    <row r="23" spans="1:13" x14ac:dyDescent="0.3">
      <c r="A23" s="67"/>
      <c r="B23" s="68"/>
      <c r="C23" s="69"/>
      <c r="D23" s="71"/>
      <c r="E23" s="30" t="s">
        <v>132</v>
      </c>
      <c r="F23" s="33"/>
      <c r="G23" s="30"/>
      <c r="H23" s="33">
        <f t="shared" si="13"/>
        <v>30027100.889913369</v>
      </c>
      <c r="I23" s="33">
        <f t="shared" ref="I23" si="16">+I22*$D22</f>
        <v>30027100.889913369</v>
      </c>
      <c r="J23" s="33">
        <f t="shared" ref="J23" si="17">+J22*$D22</f>
        <v>30027100.889913369</v>
      </c>
      <c r="K23" s="7"/>
      <c r="M23" s="24">
        <f t="shared" ref="M23:M51" si="18">+SUM(F23:K23)-D22</f>
        <v>0</v>
      </c>
    </row>
    <row r="24" spans="1:13" ht="12.75" customHeight="1" x14ac:dyDescent="0.3">
      <c r="A24" s="64" t="str">
        <f>+Resumen!B61</f>
        <v>ESTUDIO GEOTÉCNICO PARA EL DISEÑO DE FUNDACIONES DE PUENTES Y OTRAS ESTRUCTURAS</v>
      </c>
      <c r="B24" s="65"/>
      <c r="C24" s="66"/>
      <c r="D24" s="70">
        <f>+Resumen!I61</f>
        <v>90081302.669740111</v>
      </c>
      <c r="E24" s="30" t="s">
        <v>131</v>
      </c>
      <c r="F24" s="33">
        <v>0</v>
      </c>
      <c r="G24" s="30">
        <v>0</v>
      </c>
      <c r="H24" s="31">
        <f t="shared" si="12"/>
        <v>0.33333333333333331</v>
      </c>
      <c r="I24" s="31">
        <f t="shared" si="12"/>
        <v>0.33333333333333331</v>
      </c>
      <c r="J24" s="31">
        <f t="shared" si="12"/>
        <v>0.33333333333333331</v>
      </c>
      <c r="K24" s="30"/>
      <c r="L24" s="32">
        <v>3</v>
      </c>
      <c r="M24" s="142">
        <f t="shared" ref="M24:M51" si="19">+SUM(F24:K24)</f>
        <v>1</v>
      </c>
    </row>
    <row r="25" spans="1:13" ht="12.75" customHeight="1" x14ac:dyDescent="0.3">
      <c r="A25" s="67"/>
      <c r="B25" s="68"/>
      <c r="C25" s="69"/>
      <c r="D25" s="71"/>
      <c r="E25" s="30" t="s">
        <v>132</v>
      </c>
      <c r="F25" s="33">
        <v>0</v>
      </c>
      <c r="G25" s="30">
        <v>0</v>
      </c>
      <c r="H25" s="33">
        <f t="shared" si="13"/>
        <v>30027100.889913369</v>
      </c>
      <c r="I25" s="33">
        <f t="shared" ref="I25:J27" si="20">+I24*$D24</f>
        <v>30027100.889913369</v>
      </c>
      <c r="J25" s="33">
        <f t="shared" ref="J25" si="21">+J24*$D24</f>
        <v>30027100.889913369</v>
      </c>
      <c r="K25" s="30"/>
      <c r="L25" s="32"/>
      <c r="M25" s="24">
        <f t="shared" ref="M25:M51" si="22">+SUM(F25:K25)-D24</f>
        <v>0</v>
      </c>
    </row>
    <row r="26" spans="1:13" ht="12.75" customHeight="1" x14ac:dyDescent="0.3">
      <c r="A26" s="64" t="str">
        <f>+Resumen!B62</f>
        <v>ESTUDIO DE HIDRÁULICA, HIDROLOGÍA Y SOCAVACIÓN</v>
      </c>
      <c r="B26" s="65"/>
      <c r="C26" s="66"/>
      <c r="D26" s="70">
        <f>+Resumen!I62</f>
        <v>65929427.285740115</v>
      </c>
      <c r="E26" s="30" t="s">
        <v>131</v>
      </c>
      <c r="F26" s="33"/>
      <c r="G26" s="30"/>
      <c r="H26" s="7"/>
      <c r="I26" s="31">
        <f t="shared" si="12"/>
        <v>0.5</v>
      </c>
      <c r="J26" s="31">
        <f t="shared" si="12"/>
        <v>0.5</v>
      </c>
      <c r="K26" s="7"/>
      <c r="L26" s="32">
        <v>2</v>
      </c>
      <c r="M26" s="142">
        <f t="shared" ref="M26:M51" si="23">+SUM(F26:K26)</f>
        <v>1</v>
      </c>
    </row>
    <row r="27" spans="1:13" ht="12.75" customHeight="1" x14ac:dyDescent="0.3">
      <c r="A27" s="67"/>
      <c r="B27" s="68"/>
      <c r="C27" s="69"/>
      <c r="D27" s="71"/>
      <c r="E27" s="30" t="s">
        <v>132</v>
      </c>
      <c r="F27" s="33">
        <v>0</v>
      </c>
      <c r="G27" s="30">
        <v>0</v>
      </c>
      <c r="H27" s="30">
        <v>0</v>
      </c>
      <c r="I27" s="33">
        <f t="shared" si="20"/>
        <v>32964713.642870057</v>
      </c>
      <c r="J27" s="33">
        <f t="shared" si="20"/>
        <v>32964713.642870057</v>
      </c>
      <c r="K27" s="30"/>
      <c r="L27" s="32"/>
      <c r="M27" s="24">
        <f t="shared" ref="M27:M51" si="24">+SUM(F27:K27)-D26</f>
        <v>0</v>
      </c>
    </row>
    <row r="28" spans="1:13" ht="12.75" customHeight="1" x14ac:dyDescent="0.3">
      <c r="A28" s="64" t="str">
        <f>+Resumen!B63</f>
        <v>ESTUDIO Y DISEÑO DE PAVIMENTOS</v>
      </c>
      <c r="B28" s="65"/>
      <c r="C28" s="66"/>
      <c r="D28" s="70">
        <f>+Resumen!I63</f>
        <v>150892274.61874008</v>
      </c>
      <c r="E28" s="30" t="s">
        <v>131</v>
      </c>
      <c r="F28" s="33">
        <v>0</v>
      </c>
      <c r="G28" s="30">
        <v>0</v>
      </c>
      <c r="H28" s="30">
        <v>0</v>
      </c>
      <c r="I28" s="31">
        <f t="shared" si="12"/>
        <v>0.5</v>
      </c>
      <c r="J28" s="31">
        <f t="shared" si="12"/>
        <v>0.5</v>
      </c>
      <c r="K28" s="30"/>
      <c r="L28" s="32">
        <v>2</v>
      </c>
      <c r="M28" s="142">
        <f t="shared" ref="M28:M51" si="25">+SUM(F28:K28)</f>
        <v>1</v>
      </c>
    </row>
    <row r="29" spans="1:13" ht="12.75" customHeight="1" x14ac:dyDescent="0.3">
      <c r="A29" s="67"/>
      <c r="B29" s="68"/>
      <c r="C29" s="69"/>
      <c r="D29" s="71"/>
      <c r="E29" s="30" t="s">
        <v>132</v>
      </c>
      <c r="F29" s="33"/>
      <c r="G29" s="30"/>
      <c r="H29" s="7"/>
      <c r="I29" s="33">
        <f t="shared" ref="I29" si="26">+I28*$D28</f>
        <v>75446137.309370041</v>
      </c>
      <c r="J29" s="33">
        <f t="shared" ref="I29:J31" si="27">+J28*$D28</f>
        <v>75446137.309370041</v>
      </c>
      <c r="K29" s="7"/>
      <c r="L29" s="32"/>
      <c r="M29" s="24">
        <f t="shared" ref="M29:M51" si="28">+SUM(F29:K29)-D28</f>
        <v>0</v>
      </c>
    </row>
    <row r="30" spans="1:13" ht="12.75" customHeight="1" x14ac:dyDescent="0.3">
      <c r="A30" s="64" t="str">
        <f>+Resumen!B64</f>
        <v>ESTUDIO DE SEÑALIZACION VIAL Y SEGURIDAD VIAL.</v>
      </c>
      <c r="B30" s="65"/>
      <c r="C30" s="66"/>
      <c r="D30" s="70">
        <f>+Resumen!I64</f>
        <v>42208835.390740126</v>
      </c>
      <c r="E30" s="30" t="s">
        <v>131</v>
      </c>
      <c r="F30" s="33">
        <v>0</v>
      </c>
      <c r="G30" s="30">
        <v>0</v>
      </c>
      <c r="H30" s="30">
        <v>0</v>
      </c>
      <c r="I30" s="31">
        <f t="shared" si="12"/>
        <v>0.5</v>
      </c>
      <c r="J30" s="31">
        <f t="shared" si="12"/>
        <v>0.5</v>
      </c>
      <c r="K30" s="38"/>
      <c r="L30" s="32">
        <v>2</v>
      </c>
      <c r="M30" s="142">
        <f t="shared" ref="M30:M51" si="29">+SUM(F30:K30)</f>
        <v>1</v>
      </c>
    </row>
    <row r="31" spans="1:13" ht="12.75" customHeight="1" x14ac:dyDescent="0.3">
      <c r="A31" s="67"/>
      <c r="B31" s="68"/>
      <c r="C31" s="69"/>
      <c r="D31" s="71"/>
      <c r="E31" s="30" t="s">
        <v>132</v>
      </c>
      <c r="F31" s="33">
        <v>0</v>
      </c>
      <c r="G31" s="30">
        <v>0</v>
      </c>
      <c r="H31" s="30">
        <v>0</v>
      </c>
      <c r="I31" s="33">
        <f t="shared" si="27"/>
        <v>21104417.695370063</v>
      </c>
      <c r="J31" s="33">
        <f t="shared" si="27"/>
        <v>21104417.695370063</v>
      </c>
      <c r="K31" s="33"/>
      <c r="L31" s="32"/>
      <c r="M31" s="24">
        <f t="shared" ref="M31:M51" si="30">+SUM(F31:K31)-D30</f>
        <v>0</v>
      </c>
    </row>
    <row r="32" spans="1:13" ht="12.75" customHeight="1" x14ac:dyDescent="0.3">
      <c r="A32" s="64" t="str">
        <f>+Resumen!B65</f>
        <v>ESTUDIO Y DISEÑO DE ESTRUCTURAS</v>
      </c>
      <c r="B32" s="65"/>
      <c r="C32" s="66"/>
      <c r="D32" s="70">
        <f>+Resumen!I65</f>
        <v>150892274.61874008</v>
      </c>
      <c r="E32" s="30" t="s">
        <v>131</v>
      </c>
      <c r="F32" s="31">
        <f t="shared" ref="F32:N36" si="31">1/$L32</f>
        <v>0.25</v>
      </c>
      <c r="G32" s="31">
        <f t="shared" si="31"/>
        <v>0.25</v>
      </c>
      <c r="H32" s="31">
        <f t="shared" si="31"/>
        <v>0.25</v>
      </c>
      <c r="I32" s="31">
        <f t="shared" si="31"/>
        <v>0.25</v>
      </c>
      <c r="L32" s="32">
        <v>4</v>
      </c>
      <c r="M32" s="142">
        <f t="shared" ref="M32:M51" si="32">+SUM(F32:K32)</f>
        <v>1</v>
      </c>
    </row>
    <row r="33" spans="1:13" ht="12.75" customHeight="1" x14ac:dyDescent="0.3">
      <c r="A33" s="67"/>
      <c r="B33" s="68"/>
      <c r="C33" s="69"/>
      <c r="D33" s="71"/>
      <c r="E33" s="30" t="s">
        <v>132</v>
      </c>
      <c r="F33" s="33">
        <f>+F32*$D32</f>
        <v>37723068.65468502</v>
      </c>
      <c r="G33" s="33">
        <f>+G32*$D32</f>
        <v>37723068.65468502</v>
      </c>
      <c r="H33" s="33">
        <f>+H32*$D32</f>
        <v>37723068.65468502</v>
      </c>
      <c r="I33" s="33">
        <f>+I32*$D32</f>
        <v>37723068.65468502</v>
      </c>
      <c r="L33" s="32"/>
      <c r="M33" s="24">
        <f t="shared" ref="M33:M51" si="33">+SUM(F33:K33)-D32</f>
        <v>0</v>
      </c>
    </row>
    <row r="34" spans="1:13" ht="12.75" customHeight="1" x14ac:dyDescent="0.3">
      <c r="A34" s="64" t="str">
        <f>+Resumen!B66</f>
        <v>ESTUDIOS DE URBANISMO Y PAISAJISMO</v>
      </c>
      <c r="B34" s="65"/>
      <c r="C34" s="66"/>
      <c r="D34" s="70">
        <f>+Resumen!I66</f>
        <v>132778368.08074008</v>
      </c>
      <c r="E34" s="30" t="s">
        <v>131</v>
      </c>
      <c r="F34" s="33">
        <v>0</v>
      </c>
      <c r="G34" s="30">
        <v>0</v>
      </c>
      <c r="H34" s="30">
        <v>0</v>
      </c>
      <c r="I34" s="31">
        <f t="shared" si="31"/>
        <v>0.5</v>
      </c>
      <c r="J34" s="31">
        <f t="shared" si="31"/>
        <v>0.5</v>
      </c>
      <c r="K34" s="30"/>
      <c r="L34" s="32">
        <v>2</v>
      </c>
      <c r="M34" s="142">
        <f t="shared" ref="M34:M51" si="34">+SUM(F34:K34)</f>
        <v>1</v>
      </c>
    </row>
    <row r="35" spans="1:13" ht="12.75" customHeight="1" x14ac:dyDescent="0.3">
      <c r="A35" s="67"/>
      <c r="B35" s="68"/>
      <c r="C35" s="69"/>
      <c r="D35" s="71"/>
      <c r="E35" s="30" t="s">
        <v>132</v>
      </c>
      <c r="F35" s="33"/>
      <c r="G35" s="30"/>
      <c r="H35" s="7"/>
      <c r="I35" s="33">
        <f>+I34*$D34</f>
        <v>66389184.04037004</v>
      </c>
      <c r="J35" s="33">
        <f>+J34*$D34</f>
        <v>66389184.04037004</v>
      </c>
      <c r="K35" s="7"/>
      <c r="L35" s="32"/>
      <c r="M35" s="24">
        <f t="shared" ref="M35:M51" si="35">+SUM(F35:K35)-D34</f>
        <v>0</v>
      </c>
    </row>
    <row r="36" spans="1:13" ht="12.75" customHeight="1" x14ac:dyDescent="0.3">
      <c r="A36" s="64" t="str">
        <f>+Resumen!B67</f>
        <v>ESTUDIOS DE ANÁLISIS Y GESTIÓN DE RIESGOS</v>
      </c>
      <c r="B36" s="65"/>
      <c r="C36" s="66"/>
      <c r="D36" s="70">
        <f>+Resumen!I67</f>
        <v>225504318.21574017</v>
      </c>
      <c r="E36" s="30" t="s">
        <v>131</v>
      </c>
      <c r="F36" s="31">
        <f t="shared" si="31"/>
        <v>0.16666666666666666</v>
      </c>
      <c r="G36" s="31">
        <f t="shared" si="31"/>
        <v>0.16666666666666666</v>
      </c>
      <c r="H36" s="31">
        <f t="shared" si="31"/>
        <v>0.16666666666666666</v>
      </c>
      <c r="I36" s="31">
        <f t="shared" si="31"/>
        <v>0.16666666666666666</v>
      </c>
      <c r="J36" s="31">
        <f t="shared" si="31"/>
        <v>0.16666666666666666</v>
      </c>
      <c r="K36" s="31">
        <f t="shared" si="31"/>
        <v>0.16666666666666666</v>
      </c>
      <c r="L36" s="32">
        <v>6</v>
      </c>
      <c r="M36" s="142">
        <f t="shared" ref="M36:M51" si="36">+SUM(F36:K36)</f>
        <v>0.99999999999999989</v>
      </c>
    </row>
    <row r="37" spans="1:13" ht="12.75" customHeight="1" x14ac:dyDescent="0.3">
      <c r="A37" s="67"/>
      <c r="B37" s="68"/>
      <c r="C37" s="69"/>
      <c r="D37" s="71"/>
      <c r="E37" s="30" t="s">
        <v>132</v>
      </c>
      <c r="F37" s="33">
        <f>+F36*$D36</f>
        <v>37584053.035956696</v>
      </c>
      <c r="G37" s="33">
        <f>+G36*$D36</f>
        <v>37584053.035956696</v>
      </c>
      <c r="H37" s="33">
        <f>+H36*$D36</f>
        <v>37584053.035956696</v>
      </c>
      <c r="I37" s="33">
        <f>+I36*$D36</f>
        <v>37584053.035956696</v>
      </c>
      <c r="J37" s="33">
        <f>+J36*$D36</f>
        <v>37584053.035956696</v>
      </c>
      <c r="K37" s="33">
        <f>+K36*$D36</f>
        <v>37584053.035956696</v>
      </c>
      <c r="L37" s="32"/>
      <c r="M37" s="24">
        <f t="shared" ref="M37:M51" si="37">+SUM(F37:K37)-D36</f>
        <v>0</v>
      </c>
    </row>
    <row r="38" spans="1:13" ht="12.75" customHeight="1" x14ac:dyDescent="0.3">
      <c r="A38" s="64" t="str">
        <f>+Resumen!B68</f>
        <v>ESTUDIO AMBIENTAL Y SOCIAL.</v>
      </c>
      <c r="B38" s="65"/>
      <c r="C38" s="66"/>
      <c r="D38" s="70">
        <f>+Resumen!I68</f>
        <v>300978928.79074019</v>
      </c>
      <c r="E38" s="30" t="s">
        <v>131</v>
      </c>
      <c r="F38" s="33"/>
      <c r="G38" s="31">
        <f>1/$L38</f>
        <v>0.2</v>
      </c>
      <c r="H38" s="31">
        <f>1/$L38</f>
        <v>0.2</v>
      </c>
      <c r="I38" s="31">
        <f>1/$L38</f>
        <v>0.2</v>
      </c>
      <c r="J38" s="31">
        <f>1/$L38</f>
        <v>0.2</v>
      </c>
      <c r="K38" s="31">
        <f>1/$L38</f>
        <v>0.2</v>
      </c>
      <c r="L38" s="32">
        <v>5</v>
      </c>
      <c r="M38" s="142">
        <f t="shared" ref="M38:M51" si="38">+SUM(F38:K38)</f>
        <v>1</v>
      </c>
    </row>
    <row r="39" spans="1:13" ht="12.75" customHeight="1" x14ac:dyDescent="0.3">
      <c r="A39" s="67"/>
      <c r="B39" s="68"/>
      <c r="C39" s="69"/>
      <c r="D39" s="71"/>
      <c r="E39" s="30" t="s">
        <v>132</v>
      </c>
      <c r="F39" s="33">
        <v>0</v>
      </c>
      <c r="G39" s="33">
        <f>+G38*$D38</f>
        <v>60195785.758148044</v>
      </c>
      <c r="H39" s="33">
        <f>+H38*$D38</f>
        <v>60195785.758148044</v>
      </c>
      <c r="I39" s="33">
        <f>+I38*$D38</f>
        <v>60195785.758148044</v>
      </c>
      <c r="J39" s="33">
        <f>+J38*$D38</f>
        <v>60195785.758148044</v>
      </c>
      <c r="K39" s="33">
        <f>+K38*$D38</f>
        <v>60195785.758148044</v>
      </c>
      <c r="L39" s="32"/>
      <c r="M39" s="24">
        <f t="shared" ref="M39:M51" si="39">+SUM(F39:K39)-D38</f>
        <v>0</v>
      </c>
    </row>
    <row r="40" spans="1:13" ht="12.75" customHeight="1" x14ac:dyDescent="0.3">
      <c r="A40" s="64" t="str">
        <f>+Resumen!B69</f>
        <v>GESTIÓN PREDIAL Y SOCIAL</v>
      </c>
      <c r="B40" s="65"/>
      <c r="C40" s="66"/>
      <c r="D40" s="70">
        <f>+Resumen!I69</f>
        <v>236286405.44074017</v>
      </c>
      <c r="E40" s="30" t="s">
        <v>131</v>
      </c>
      <c r="F40" s="33">
        <v>0</v>
      </c>
      <c r="G40" s="30"/>
      <c r="H40" s="31">
        <f>1/$L40</f>
        <v>0.25</v>
      </c>
      <c r="I40" s="31">
        <f>1/$L40</f>
        <v>0.25</v>
      </c>
      <c r="J40" s="31">
        <f>1/$L40</f>
        <v>0.25</v>
      </c>
      <c r="K40" s="31">
        <f>1/$L40</f>
        <v>0.25</v>
      </c>
      <c r="L40" s="32">
        <v>4</v>
      </c>
      <c r="M40" s="142">
        <f t="shared" ref="M40:M51" si="40">+SUM(F40:K40)</f>
        <v>1</v>
      </c>
    </row>
    <row r="41" spans="1:13" ht="12.75" customHeight="1" x14ac:dyDescent="0.3">
      <c r="A41" s="67"/>
      <c r="B41" s="68"/>
      <c r="C41" s="69"/>
      <c r="D41" s="71"/>
      <c r="E41" s="30" t="s">
        <v>132</v>
      </c>
      <c r="F41" s="33"/>
      <c r="G41" s="7"/>
      <c r="H41" s="33">
        <f>+H40*$D40</f>
        <v>59071601.360185042</v>
      </c>
      <c r="I41" s="33">
        <f>+I40*$D40</f>
        <v>59071601.360185042</v>
      </c>
      <c r="J41" s="33">
        <f>+J40*$D40</f>
        <v>59071601.360185042</v>
      </c>
      <c r="K41" s="33">
        <f>+K40*$D40</f>
        <v>59071601.360185042</v>
      </c>
      <c r="L41" s="32"/>
      <c r="M41" s="24">
        <f t="shared" ref="M41:M51" si="41">+SUM(F41:K41)-D40</f>
        <v>0</v>
      </c>
    </row>
    <row r="42" spans="1:13" ht="12.75" customHeight="1" x14ac:dyDescent="0.3">
      <c r="A42" s="64" t="str">
        <f>+Resumen!B70</f>
        <v>ESTUDIO DE SOSTENIBILIDAD.</v>
      </c>
      <c r="B42" s="65"/>
      <c r="C42" s="66"/>
      <c r="D42" s="70">
        <f>+Resumen!I70</f>
        <v>35739583.055740125</v>
      </c>
      <c r="E42" s="30" t="s">
        <v>131</v>
      </c>
      <c r="F42" s="33">
        <v>0</v>
      </c>
      <c r="G42" s="30"/>
      <c r="H42" s="30"/>
      <c r="I42" s="30"/>
      <c r="J42" s="31">
        <f>1/$L42</f>
        <v>0.5</v>
      </c>
      <c r="K42" s="31">
        <f>1/$L42</f>
        <v>0.5</v>
      </c>
      <c r="L42" s="32">
        <v>2</v>
      </c>
      <c r="M42" s="142">
        <f t="shared" ref="M42:M51" si="42">+SUM(F42:K42)</f>
        <v>1</v>
      </c>
    </row>
    <row r="43" spans="1:13" ht="12.75" customHeight="1" x14ac:dyDescent="0.3">
      <c r="A43" s="67"/>
      <c r="B43" s="68"/>
      <c r="C43" s="69"/>
      <c r="D43" s="71"/>
      <c r="E43" s="30" t="s">
        <v>132</v>
      </c>
      <c r="F43" s="33">
        <v>0</v>
      </c>
      <c r="G43" s="30"/>
      <c r="H43" s="30"/>
      <c r="I43" s="30"/>
      <c r="J43" s="33">
        <f>+J42*$D42</f>
        <v>17869791.527870063</v>
      </c>
      <c r="K43" s="33">
        <f>+K42*$D42</f>
        <v>17869791.527870063</v>
      </c>
      <c r="L43" s="32"/>
      <c r="M43" s="24">
        <f t="shared" ref="M43:M51" si="43">+SUM(F43:K43)-D42</f>
        <v>0</v>
      </c>
    </row>
    <row r="44" spans="1:13" ht="12.75" customHeight="1" x14ac:dyDescent="0.3">
      <c r="A44" s="64" t="str">
        <f>+Resumen!B71</f>
        <v>ESTUDIO TECNICO BIM.</v>
      </c>
      <c r="B44" s="65"/>
      <c r="C44" s="66"/>
      <c r="D44" s="70">
        <f>+Resumen!I71</f>
        <v>35739583.055740125</v>
      </c>
      <c r="E44" s="30" t="s">
        <v>131</v>
      </c>
      <c r="F44" s="33"/>
      <c r="G44" s="7"/>
      <c r="H44" s="7"/>
      <c r="I44" s="7"/>
      <c r="J44" s="31">
        <f>1/$L44</f>
        <v>0.5</v>
      </c>
      <c r="K44" s="31">
        <f>1/$L44</f>
        <v>0.5</v>
      </c>
      <c r="L44" s="32">
        <v>2</v>
      </c>
      <c r="M44" s="142">
        <f t="shared" ref="M44:M51" si="44">+SUM(F44:K44)</f>
        <v>1</v>
      </c>
    </row>
    <row r="45" spans="1:13" ht="12.75" customHeight="1" x14ac:dyDescent="0.3">
      <c r="A45" s="67"/>
      <c r="B45" s="68"/>
      <c r="C45" s="69"/>
      <c r="D45" s="71"/>
      <c r="E45" s="30" t="s">
        <v>132</v>
      </c>
      <c r="F45" s="33">
        <v>0</v>
      </c>
      <c r="G45" s="30"/>
      <c r="H45" s="30"/>
      <c r="I45" s="30"/>
      <c r="J45" s="33">
        <f>+J44*$D44</f>
        <v>17869791.527870063</v>
      </c>
      <c r="K45" s="33">
        <f>+K44*$D44</f>
        <v>17869791.527870063</v>
      </c>
      <c r="L45" s="32"/>
      <c r="M45" s="24">
        <f t="shared" ref="M45:M51" si="45">+SUM(F45:K45)-D44</f>
        <v>0</v>
      </c>
    </row>
    <row r="46" spans="1:13" ht="12.75" customHeight="1" x14ac:dyDescent="0.3">
      <c r="A46" s="64" t="str">
        <f>+Resumen!B72</f>
        <v>ESTUDIO ESTIMACIÓN DE CANTIDADES DE OBRAS, ANÁLISIS DE PRECIOS UNITARIOS, COSTOS Y PRESUPUESTOS</v>
      </c>
      <c r="B46" s="65"/>
      <c r="C46" s="66"/>
      <c r="D46" s="70">
        <f>+Resumen!I72</f>
        <v>126309115.74574009</v>
      </c>
      <c r="E46" s="30" t="s">
        <v>131</v>
      </c>
      <c r="F46" s="33">
        <v>0</v>
      </c>
      <c r="G46" s="30"/>
      <c r="H46" s="30"/>
      <c r="I46" s="31">
        <f>1/$L46</f>
        <v>0.33333333333333331</v>
      </c>
      <c r="J46" s="31">
        <f>1/$L46</f>
        <v>0.33333333333333331</v>
      </c>
      <c r="K46" s="31">
        <f>1/$L46</f>
        <v>0.33333333333333331</v>
      </c>
      <c r="L46" s="32">
        <v>3</v>
      </c>
      <c r="M46" s="142">
        <f t="shared" ref="M46:M51" si="46">+SUM(F46:K46)</f>
        <v>1</v>
      </c>
    </row>
    <row r="47" spans="1:13" x14ac:dyDescent="0.3">
      <c r="A47" s="67"/>
      <c r="B47" s="68"/>
      <c r="C47" s="69"/>
      <c r="D47" s="71"/>
      <c r="E47" s="30" t="s">
        <v>132</v>
      </c>
      <c r="F47" s="33"/>
      <c r="G47" s="7"/>
      <c r="H47" s="7"/>
      <c r="I47" s="33">
        <f>+I46*$D46</f>
        <v>42103038.581913359</v>
      </c>
      <c r="J47" s="33">
        <f>+J46*$D46</f>
        <v>42103038.581913359</v>
      </c>
      <c r="K47" s="33">
        <f>+K46*$D46</f>
        <v>42103038.581913359</v>
      </c>
      <c r="L47" s="34"/>
      <c r="M47" s="24">
        <f t="shared" ref="M47:M51" si="47">+SUM(F47:K47)-D46</f>
        <v>0</v>
      </c>
    </row>
    <row r="48" spans="1:13" ht="12.75" customHeight="1" x14ac:dyDescent="0.3">
      <c r="A48" s="64" t="str">
        <f>+Resumen!B73</f>
        <v>ESTUDIO DE EVALUACIÓN SOCIOECONÓMICA Y FINANCIERA.</v>
      </c>
      <c r="B48" s="65"/>
      <c r="C48" s="66"/>
      <c r="D48" s="70">
        <f>+Resumen!I73</f>
        <v>165124629.75574011</v>
      </c>
      <c r="E48" s="30" t="s">
        <v>131</v>
      </c>
      <c r="F48" s="33">
        <v>0</v>
      </c>
      <c r="G48" s="31">
        <f>1/$L48</f>
        <v>0.2</v>
      </c>
      <c r="H48" s="31">
        <f>1/$L48</f>
        <v>0.2</v>
      </c>
      <c r="I48" s="31">
        <f>1/$L48</f>
        <v>0.2</v>
      </c>
      <c r="J48" s="31">
        <f>1/$L48</f>
        <v>0.2</v>
      </c>
      <c r="K48" s="31">
        <f>1/$L48</f>
        <v>0.2</v>
      </c>
      <c r="L48" s="32">
        <v>5</v>
      </c>
      <c r="M48" s="142">
        <f t="shared" ref="M48:M51" si="48">+SUM(F48:K48)</f>
        <v>1</v>
      </c>
    </row>
    <row r="49" spans="1:13" x14ac:dyDescent="0.3">
      <c r="A49" s="67"/>
      <c r="B49" s="68"/>
      <c r="C49" s="69"/>
      <c r="D49" s="71"/>
      <c r="E49" s="30" t="s">
        <v>132</v>
      </c>
      <c r="F49" s="33">
        <v>0</v>
      </c>
      <c r="G49" s="33">
        <f>+G48*$D48</f>
        <v>33024925.951148022</v>
      </c>
      <c r="H49" s="33">
        <f>+H48*$D48</f>
        <v>33024925.951148022</v>
      </c>
      <c r="I49" s="33">
        <f>+I48*$D48</f>
        <v>33024925.951148022</v>
      </c>
      <c r="J49" s="33">
        <f>+J48*$D48</f>
        <v>33024925.951148022</v>
      </c>
      <c r="K49" s="33">
        <f>+K48*$D48</f>
        <v>33024925.951148022</v>
      </c>
      <c r="L49" s="34"/>
      <c r="M49" s="24">
        <f t="shared" ref="M49:M51" si="49">+SUM(F49:K49)-D48</f>
        <v>0</v>
      </c>
    </row>
    <row r="50" spans="1:13" ht="12.75" customHeight="1" x14ac:dyDescent="0.3">
      <c r="A50" s="64" t="str">
        <f>+Resumen!B74</f>
        <v>INFORME FINAL EJECUTIVO</v>
      </c>
      <c r="B50" s="65"/>
      <c r="C50" s="66"/>
      <c r="D50" s="70">
        <f>+Resumen!I74</f>
        <v>137545185.59074011</v>
      </c>
      <c r="E50" s="30" t="s">
        <v>131</v>
      </c>
      <c r="F50" s="33"/>
      <c r="G50" s="7"/>
      <c r="H50" s="7"/>
      <c r="I50" s="7"/>
      <c r="J50" s="31">
        <f>1/$L50</f>
        <v>0.5</v>
      </c>
      <c r="K50" s="31">
        <f>1/$L50</f>
        <v>0.5</v>
      </c>
      <c r="L50" s="32">
        <v>2</v>
      </c>
      <c r="M50" s="142">
        <f t="shared" ref="M50:M51" si="50">+SUM(F50:K50)</f>
        <v>1</v>
      </c>
    </row>
    <row r="51" spans="1:13" x14ac:dyDescent="0.3">
      <c r="A51" s="67"/>
      <c r="B51" s="68"/>
      <c r="C51" s="69"/>
      <c r="D51" s="71"/>
      <c r="E51" s="30" t="s">
        <v>132</v>
      </c>
      <c r="F51" s="33">
        <v>0</v>
      </c>
      <c r="G51" s="30"/>
      <c r="H51" s="30"/>
      <c r="I51" s="30"/>
      <c r="J51" s="33">
        <f>+J50*$D50</f>
        <v>68772592.795370057</v>
      </c>
      <c r="K51" s="33">
        <f>+K50*$D50</f>
        <v>68772592.795370057</v>
      </c>
      <c r="L51" s="34"/>
      <c r="M51" s="24">
        <f t="shared" ref="M51" si="51">+SUM(F51:K51)-D50</f>
        <v>0</v>
      </c>
    </row>
    <row r="52" spans="1:13" ht="15" customHeight="1" x14ac:dyDescent="0.3"/>
    <row r="53" spans="1:13" ht="12.75" customHeight="1" x14ac:dyDescent="0.3">
      <c r="A53" s="72" t="s">
        <v>133</v>
      </c>
      <c r="B53" s="73"/>
      <c r="C53" s="74"/>
      <c r="D53" s="81">
        <f>+SUM(D10:D51)</f>
        <v>2911942497.9905429</v>
      </c>
      <c r="E53" s="30" t="s">
        <v>134</v>
      </c>
      <c r="F53" s="35">
        <f>F55/$D$53</f>
        <v>0.11673894981558774</v>
      </c>
      <c r="G53" s="35">
        <f>G55/$D$53</f>
        <v>0.18974797970929835</v>
      </c>
      <c r="H53" s="35">
        <f t="shared" ref="G53:I53" si="52">H55/$D$53</f>
        <v>0.14732691245557628</v>
      </c>
      <c r="I53" s="35">
        <f t="shared" si="52"/>
        <v>0.22151485251862957</v>
      </c>
      <c r="J53" s="35">
        <f>J55/$D$53</f>
        <v>0.20911559628938833</v>
      </c>
      <c r="K53" s="35">
        <f>K55/$D$53</f>
        <v>0.11555570921151966</v>
      </c>
    </row>
    <row r="54" spans="1:13" ht="12.75" customHeight="1" x14ac:dyDescent="0.3">
      <c r="A54" s="75"/>
      <c r="B54" s="76"/>
      <c r="C54" s="77"/>
      <c r="D54" s="82"/>
      <c r="E54" s="30" t="s">
        <v>135</v>
      </c>
      <c r="F54" s="35">
        <f>F53</f>
        <v>0.11673894981558774</v>
      </c>
      <c r="G54" s="35">
        <f>G53+F54</f>
        <v>0.3064869295248861</v>
      </c>
      <c r="H54" s="35">
        <f>H53+G54</f>
        <v>0.45381384198046237</v>
      </c>
      <c r="I54" s="35">
        <f t="shared" ref="I54:K54" si="53">I53+H54</f>
        <v>0.67532869449909194</v>
      </c>
      <c r="J54" s="35">
        <f t="shared" si="53"/>
        <v>0.8844442907884803</v>
      </c>
      <c r="K54" s="35">
        <f t="shared" si="53"/>
        <v>1</v>
      </c>
    </row>
    <row r="55" spans="1:13" ht="12.75" customHeight="1" x14ac:dyDescent="0.3">
      <c r="A55" s="75"/>
      <c r="B55" s="76"/>
      <c r="C55" s="77"/>
      <c r="D55" s="82"/>
      <c r="E55" s="30" t="s">
        <v>132</v>
      </c>
      <c r="F55" s="36">
        <f>SUMIF(F10:F51,"&gt;1")</f>
        <v>339937109.1387952</v>
      </c>
      <c r="G55" s="36">
        <f>SUMIF(G10:G51,"&gt;1")</f>
        <v>552535206.0233531</v>
      </c>
      <c r="H55" s="36">
        <f t="shared" ref="H55:K55" si="54">SUMIF(H10:H51,"&gt;1")</f>
        <v>429007497.47712481</v>
      </c>
      <c r="I55" s="36">
        <f t="shared" si="54"/>
        <v>645038512.98510492</v>
      </c>
      <c r="J55" s="36">
        <f t="shared" si="54"/>
        <v>608932591.82770336</v>
      </c>
      <c r="K55" s="36">
        <f t="shared" si="54"/>
        <v>336491580.53846133</v>
      </c>
      <c r="M55" s="24"/>
    </row>
    <row r="56" spans="1:13" ht="12.75" customHeight="1" x14ac:dyDescent="0.3">
      <c r="A56" s="78"/>
      <c r="B56" s="79"/>
      <c r="C56" s="80"/>
      <c r="D56" s="83"/>
      <c r="E56" s="30" t="s">
        <v>136</v>
      </c>
      <c r="F56" s="36">
        <f>F55</f>
        <v>339937109.1387952</v>
      </c>
      <c r="G56" s="36">
        <f>G55+F56</f>
        <v>892472315.16214824</v>
      </c>
      <c r="H56" s="36">
        <f>H55+G56</f>
        <v>1321479812.6392732</v>
      </c>
      <c r="I56" s="36">
        <f t="shared" ref="I56:K56" si="55">I55+H56</f>
        <v>1966518325.6243782</v>
      </c>
      <c r="J56" s="36">
        <f t="shared" si="55"/>
        <v>2575450917.4520817</v>
      </c>
      <c r="K56" s="36">
        <f t="shared" si="55"/>
        <v>2911942497.9905429</v>
      </c>
      <c r="L56" s="37"/>
    </row>
    <row r="57" spans="1:13" ht="12.75" customHeight="1" x14ac:dyDescent="0.3">
      <c r="D57" s="27"/>
    </row>
    <row r="58" spans="1:13" ht="12.75" customHeight="1" x14ac:dyDescent="0.3">
      <c r="A58" s="72" t="s">
        <v>137</v>
      </c>
      <c r="B58" s="73"/>
      <c r="C58" s="74"/>
      <c r="D58" s="81">
        <f>+Resumen!I49</f>
        <v>374916804</v>
      </c>
      <c r="E58" s="30" t="s">
        <v>134</v>
      </c>
      <c r="F58" s="35">
        <f>1/6</f>
        <v>0.16666666666666666</v>
      </c>
      <c r="G58" s="35">
        <f t="shared" ref="G58:K58" si="56">1/6</f>
        <v>0.16666666666666666</v>
      </c>
      <c r="H58" s="35">
        <f t="shared" si="56"/>
        <v>0.16666666666666666</v>
      </c>
      <c r="I58" s="35">
        <f t="shared" si="56"/>
        <v>0.16666666666666666</v>
      </c>
      <c r="J58" s="35">
        <f t="shared" si="56"/>
        <v>0.16666666666666666</v>
      </c>
      <c r="K58" s="35">
        <f t="shared" si="56"/>
        <v>0.16666666666666666</v>
      </c>
    </row>
    <row r="59" spans="1:13" ht="12.75" customHeight="1" x14ac:dyDescent="0.3">
      <c r="A59" s="75"/>
      <c r="B59" s="76"/>
      <c r="C59" s="77"/>
      <c r="D59" s="82"/>
      <c r="E59" s="30" t="s">
        <v>135</v>
      </c>
      <c r="F59" s="35">
        <f>F58</f>
        <v>0.16666666666666666</v>
      </c>
      <c r="G59" s="35">
        <f>G58+F59</f>
        <v>0.33333333333333331</v>
      </c>
      <c r="H59" s="35">
        <f>H58+G59</f>
        <v>0.5</v>
      </c>
      <c r="I59" s="35">
        <f t="shared" ref="I59:K59" si="57">I58+H59</f>
        <v>0.66666666666666663</v>
      </c>
      <c r="J59" s="35">
        <f t="shared" si="57"/>
        <v>0.83333333333333326</v>
      </c>
      <c r="K59" s="35">
        <f t="shared" si="57"/>
        <v>0.99999999999999989</v>
      </c>
    </row>
    <row r="60" spans="1:13" ht="12.75" customHeight="1" x14ac:dyDescent="0.3">
      <c r="A60" s="75"/>
      <c r="B60" s="76"/>
      <c r="C60" s="77"/>
      <c r="D60" s="82"/>
      <c r="E60" s="30" t="s">
        <v>132</v>
      </c>
      <c r="F60" s="36">
        <f>$D58*F58</f>
        <v>62486134</v>
      </c>
      <c r="G60" s="36">
        <f t="shared" ref="G60:K60" si="58">$D58*G58</f>
        <v>62486134</v>
      </c>
      <c r="H60" s="36">
        <f t="shared" si="58"/>
        <v>62486134</v>
      </c>
      <c r="I60" s="36">
        <f t="shared" si="58"/>
        <v>62486134</v>
      </c>
      <c r="J60" s="36">
        <f>$D58*J58</f>
        <v>62486134</v>
      </c>
      <c r="K60" s="36">
        <f t="shared" si="58"/>
        <v>62486134</v>
      </c>
    </row>
    <row r="61" spans="1:13" ht="12.75" customHeight="1" x14ac:dyDescent="0.3">
      <c r="A61" s="78"/>
      <c r="B61" s="79"/>
      <c r="C61" s="80"/>
      <c r="D61" s="83"/>
      <c r="E61" s="30" t="s">
        <v>136</v>
      </c>
      <c r="F61" s="36">
        <f>F60</f>
        <v>62486134</v>
      </c>
      <c r="G61" s="36">
        <f>G60+F61</f>
        <v>124972268</v>
      </c>
      <c r="H61" s="36">
        <f>H60+G61</f>
        <v>187458402</v>
      </c>
      <c r="I61" s="36">
        <f t="shared" ref="I61" si="59">I60+H61</f>
        <v>249944536</v>
      </c>
      <c r="J61" s="36">
        <f t="shared" ref="J61" si="60">J60+I61</f>
        <v>312430670</v>
      </c>
      <c r="K61" s="36">
        <f t="shared" ref="K61" si="61">K60+J61</f>
        <v>374916804</v>
      </c>
    </row>
    <row r="62" spans="1:13" ht="12.75" customHeight="1" x14ac:dyDescent="0.3">
      <c r="D62" s="27"/>
    </row>
    <row r="63" spans="1:13" ht="12.75" customHeight="1" x14ac:dyDescent="0.3">
      <c r="A63" s="72" t="s">
        <v>81</v>
      </c>
      <c r="B63" s="73"/>
      <c r="C63" s="74"/>
      <c r="D63" s="81">
        <f>+Resumen!I51</f>
        <v>3286859302</v>
      </c>
      <c r="E63" s="30" t="s">
        <v>134</v>
      </c>
      <c r="F63" s="35">
        <f>F65/$D$63</f>
        <v>0.1224339730313151</v>
      </c>
      <c r="G63" s="35">
        <f>G65/$D$63</f>
        <v>0.18711520132581358</v>
      </c>
      <c r="H63" s="35">
        <f t="shared" ref="G63:K63" si="62">H65/$D$63</f>
        <v>0.14953290856656354</v>
      </c>
      <c r="I63" s="35">
        <f t="shared" si="62"/>
        <v>0.21525857421234543</v>
      </c>
      <c r="J63" s="35">
        <f t="shared" si="62"/>
        <v>0.20427364366316381</v>
      </c>
      <c r="K63" s="35">
        <f t="shared" si="62"/>
        <v>0.12138569919792123</v>
      </c>
    </row>
    <row r="64" spans="1:13" ht="12.75" customHeight="1" x14ac:dyDescent="0.3">
      <c r="A64" s="75"/>
      <c r="B64" s="76"/>
      <c r="C64" s="77"/>
      <c r="D64" s="82"/>
      <c r="E64" s="30" t="s">
        <v>135</v>
      </c>
      <c r="F64" s="35">
        <f>F63</f>
        <v>0.1224339730313151</v>
      </c>
      <c r="G64" s="35">
        <f>G63+F64</f>
        <v>0.3095491743571287</v>
      </c>
      <c r="H64" s="35">
        <f>H63+G64</f>
        <v>0.45908208292369224</v>
      </c>
      <c r="I64" s="35">
        <f t="shared" ref="I64:K64" si="63">I63+H64</f>
        <v>0.67434065713603764</v>
      </c>
      <c r="J64" s="35">
        <f t="shared" si="63"/>
        <v>0.87861430079920144</v>
      </c>
      <c r="K64" s="35">
        <f t="shared" si="63"/>
        <v>0.99999999999712263</v>
      </c>
    </row>
    <row r="65" spans="1:12" ht="12.75" customHeight="1" x14ac:dyDescent="0.3">
      <c r="A65" s="75"/>
      <c r="B65" s="76"/>
      <c r="C65" s="77"/>
      <c r="D65" s="82"/>
      <c r="E65" s="30" t="s">
        <v>138</v>
      </c>
      <c r="F65" s="36">
        <f>F55+F60</f>
        <v>402423243.1387952</v>
      </c>
      <c r="G65" s="36">
        <f t="shared" ref="G65:K65" si="64">G55+G60</f>
        <v>615021340.0233531</v>
      </c>
      <c r="H65" s="36">
        <f t="shared" si="64"/>
        <v>491493631.47712481</v>
      </c>
      <c r="I65" s="36">
        <f t="shared" si="64"/>
        <v>707524646.98510492</v>
      </c>
      <c r="J65" s="36">
        <f t="shared" si="64"/>
        <v>671418725.82770336</v>
      </c>
      <c r="K65" s="36">
        <f t="shared" si="64"/>
        <v>398977714.53846133</v>
      </c>
      <c r="L65" s="27"/>
    </row>
    <row r="66" spans="1:12" ht="12.75" customHeight="1" x14ac:dyDescent="0.3">
      <c r="A66" s="78"/>
      <c r="B66" s="79"/>
      <c r="C66" s="80"/>
      <c r="D66" s="83"/>
      <c r="E66" s="30" t="s">
        <v>136</v>
      </c>
      <c r="F66" s="36">
        <f>F56+F61</f>
        <v>402423243.1387952</v>
      </c>
      <c r="G66" s="36">
        <f>G65+F66</f>
        <v>1017444583.1621482</v>
      </c>
      <c r="H66" s="36">
        <f>H65+G66</f>
        <v>1508938214.6392732</v>
      </c>
      <c r="I66" s="36">
        <f t="shared" ref="I66" si="65">I65+H66</f>
        <v>2216462861.6243782</v>
      </c>
      <c r="J66" s="36">
        <f t="shared" ref="J66" si="66">J65+I66</f>
        <v>2887881587.4520817</v>
      </c>
      <c r="K66" s="36">
        <f t="shared" ref="K66" si="67">K65+J66</f>
        <v>3286859301.9905429</v>
      </c>
    </row>
    <row r="67" spans="1:12" ht="12.75" customHeight="1" x14ac:dyDescent="0.3"/>
    <row r="68" spans="1:12" ht="12.75" customHeight="1" x14ac:dyDescent="0.3"/>
    <row r="69" spans="1:12" ht="12.75" customHeight="1" x14ac:dyDescent="0.3"/>
    <row r="70" spans="1:12" ht="12.75" customHeight="1" x14ac:dyDescent="0.3"/>
    <row r="71" spans="1:12" ht="12.75" customHeight="1" x14ac:dyDescent="0.3"/>
    <row r="72" spans="1:12" ht="12.75" customHeight="1" x14ac:dyDescent="0.3"/>
    <row r="73" spans="1:12" ht="12.75" customHeight="1" x14ac:dyDescent="0.3">
      <c r="C73" s="1" t="s">
        <v>139</v>
      </c>
    </row>
    <row r="74" spans="1:12" ht="12.75" customHeight="1" x14ac:dyDescent="0.3">
      <c r="C74" s="1" t="s">
        <v>140</v>
      </c>
    </row>
    <row r="75" spans="1:12" ht="12.75" customHeight="1" x14ac:dyDescent="0.3">
      <c r="C75" s="1" t="s">
        <v>141</v>
      </c>
    </row>
    <row r="76" spans="1:12" ht="12.75" customHeight="1" x14ac:dyDescent="0.3">
      <c r="C76" s="1" t="s">
        <v>142</v>
      </c>
    </row>
    <row r="87" ht="12.75" customHeight="1" x14ac:dyDescent="0.3"/>
    <row r="98" ht="24.75" customHeight="1" x14ac:dyDescent="0.3"/>
    <row r="102" ht="25.5" customHeight="1" x14ac:dyDescent="0.3"/>
  </sheetData>
  <mergeCells count="55">
    <mergeCell ref="A58:C61"/>
    <mergeCell ref="D58:D61"/>
    <mergeCell ref="A63:C66"/>
    <mergeCell ref="D63:D66"/>
    <mergeCell ref="A48:C49"/>
    <mergeCell ref="D48:D49"/>
    <mergeCell ref="A50:C51"/>
    <mergeCell ref="D50:D51"/>
    <mergeCell ref="A44:C45"/>
    <mergeCell ref="D44:D45"/>
    <mergeCell ref="A46:C47"/>
    <mergeCell ref="D46:D47"/>
    <mergeCell ref="A53:C56"/>
    <mergeCell ref="D53:D56"/>
    <mergeCell ref="A38:C39"/>
    <mergeCell ref="D38:D39"/>
    <mergeCell ref="A40:C41"/>
    <mergeCell ref="D40:D41"/>
    <mergeCell ref="A42:C43"/>
    <mergeCell ref="D42:D43"/>
    <mergeCell ref="A32:C33"/>
    <mergeCell ref="D32:D33"/>
    <mergeCell ref="A34:C35"/>
    <mergeCell ref="D34:D35"/>
    <mergeCell ref="A36:C37"/>
    <mergeCell ref="D36:D37"/>
    <mergeCell ref="A26:C27"/>
    <mergeCell ref="D26:D27"/>
    <mergeCell ref="A28:C29"/>
    <mergeCell ref="D28:D29"/>
    <mergeCell ref="A30:C31"/>
    <mergeCell ref="D30:D31"/>
    <mergeCell ref="A20:C21"/>
    <mergeCell ref="D20:D21"/>
    <mergeCell ref="A22:C23"/>
    <mergeCell ref="D22:D23"/>
    <mergeCell ref="A24:C25"/>
    <mergeCell ref="D24:D25"/>
    <mergeCell ref="A14:C15"/>
    <mergeCell ref="D14:D15"/>
    <mergeCell ref="A16:C17"/>
    <mergeCell ref="D16:D17"/>
    <mergeCell ref="A18:C19"/>
    <mergeCell ref="D18:D19"/>
    <mergeCell ref="A9:K9"/>
    <mergeCell ref="A10:C11"/>
    <mergeCell ref="D10:D11"/>
    <mergeCell ref="A12:C13"/>
    <mergeCell ref="D12:D13"/>
    <mergeCell ref="A8:C8"/>
    <mergeCell ref="A1:B6"/>
    <mergeCell ref="K1:K6"/>
    <mergeCell ref="A7:D7"/>
    <mergeCell ref="C3:J6"/>
    <mergeCell ref="C1:J2"/>
  </mergeCells>
  <phoneticPr fontId="11" type="noConversion"/>
  <conditionalFormatting sqref="F34:K51 F10:K31 F32:I33">
    <cfRule type="expression" dxfId="1" priority="5" stopIfTrue="1">
      <formula>OR(F10=0,F10="")</formula>
    </cfRule>
    <cfRule type="cellIs" dxfId="0" priority="6" operator="lessThan">
      <formula>1.01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162" scale="74" fitToHeight="0" orientation="landscape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0FAD1-FB69-4C4E-9D74-C02F30A6F1E4}">
  <sheetPr>
    <pageSetUpPr fitToPage="1"/>
  </sheetPr>
  <dimension ref="A1:AF96"/>
  <sheetViews>
    <sheetView view="pageBreakPreview" topLeftCell="D31" zoomScale="85" zoomScaleNormal="100" zoomScaleSheetLayoutView="85" workbookViewId="0">
      <selection activeCell="K7" sqref="K7:AF47"/>
    </sheetView>
  </sheetViews>
  <sheetFormatPr baseColWidth="10" defaultColWidth="15.88671875" defaultRowHeight="13.8" x14ac:dyDescent="0.3"/>
  <cols>
    <col min="1" max="2" width="8.44140625" style="1" customWidth="1"/>
    <col min="3" max="3" width="15.88671875" style="1" customWidth="1"/>
    <col min="4" max="4" width="19.5546875" style="1" customWidth="1"/>
    <col min="5" max="5" width="16.21875" style="1" customWidth="1"/>
    <col min="6" max="6" width="10.33203125" style="1" bestFit="1" customWidth="1"/>
    <col min="7" max="7" width="9.88671875" style="1" bestFit="1" customWidth="1"/>
    <col min="8" max="8" width="16.88671875" style="1" customWidth="1"/>
    <col min="9" max="10" width="8.44140625" style="1" customWidth="1"/>
    <col min="11" max="11" width="19.6640625" style="1" customWidth="1"/>
    <col min="12" max="15" width="18.44140625" style="1" customWidth="1"/>
    <col min="16" max="16" width="27.88671875" style="1" customWidth="1"/>
    <col min="17" max="18" width="21.21875" style="1" customWidth="1"/>
    <col min="19" max="31" width="18.44140625" style="1" customWidth="1"/>
    <col min="32" max="32" width="22.109375" style="1" customWidth="1"/>
    <col min="33" max="244" width="10.88671875" style="1" customWidth="1"/>
    <col min="245" max="16384" width="15.88671875" style="1"/>
  </cols>
  <sheetData>
    <row r="1" spans="1:32" x14ac:dyDescent="0.3">
      <c r="A1" s="44"/>
      <c r="B1" s="45"/>
      <c r="C1" s="50" t="s">
        <v>0</v>
      </c>
      <c r="D1" s="51"/>
      <c r="E1" s="51"/>
      <c r="F1" s="51"/>
      <c r="G1" s="51"/>
      <c r="H1" s="95"/>
      <c r="I1" s="50"/>
      <c r="J1" s="95"/>
    </row>
    <row r="2" spans="1:32" ht="15" thickBot="1" x14ac:dyDescent="0.35">
      <c r="A2" s="46"/>
      <c r="B2" s="47"/>
      <c r="C2" s="52"/>
      <c r="D2" s="53"/>
      <c r="E2" s="53"/>
      <c r="F2" s="53"/>
      <c r="G2" s="53"/>
      <c r="H2" s="96"/>
      <c r="I2" s="97"/>
      <c r="J2" s="98"/>
      <c r="K2"/>
    </row>
    <row r="3" spans="1:32" ht="14.4" customHeight="1" thickTop="1" x14ac:dyDescent="0.3">
      <c r="A3" s="46"/>
      <c r="B3" s="47"/>
      <c r="C3" s="57" t="s">
        <v>1</v>
      </c>
      <c r="D3" s="58"/>
      <c r="E3" s="58"/>
      <c r="F3" s="58"/>
      <c r="G3" s="58"/>
      <c r="H3" s="101"/>
      <c r="I3" s="97"/>
      <c r="J3" s="98"/>
    </row>
    <row r="4" spans="1:32" x14ac:dyDescent="0.3">
      <c r="A4" s="46"/>
      <c r="B4" s="47"/>
      <c r="C4" s="59"/>
      <c r="D4" s="60"/>
      <c r="E4" s="60"/>
      <c r="F4" s="60"/>
      <c r="G4" s="60"/>
      <c r="H4" s="102"/>
      <c r="I4" s="97"/>
      <c r="J4" s="98"/>
    </row>
    <row r="5" spans="1:32" x14ac:dyDescent="0.3">
      <c r="A5" s="46"/>
      <c r="B5" s="47"/>
      <c r="C5" s="59"/>
      <c r="D5" s="60"/>
      <c r="E5" s="60"/>
      <c r="F5" s="60"/>
      <c r="G5" s="60"/>
      <c r="H5" s="102"/>
      <c r="I5" s="97"/>
      <c r="J5" s="98"/>
    </row>
    <row r="6" spans="1:32" x14ac:dyDescent="0.3">
      <c r="A6" s="48"/>
      <c r="B6" s="49"/>
      <c r="C6" s="61"/>
      <c r="D6" s="62"/>
      <c r="E6" s="62"/>
      <c r="F6" s="62"/>
      <c r="G6" s="62"/>
      <c r="H6" s="103"/>
      <c r="I6" s="99"/>
      <c r="J6" s="100"/>
    </row>
    <row r="7" spans="1:32" x14ac:dyDescent="0.3">
      <c r="A7" s="63"/>
      <c r="B7" s="63"/>
      <c r="C7" s="63"/>
      <c r="D7" s="63"/>
      <c r="E7" s="63"/>
      <c r="F7" s="63"/>
      <c r="G7" s="63"/>
      <c r="H7" s="63"/>
      <c r="I7" s="63"/>
      <c r="J7" s="104"/>
      <c r="K7" s="2" t="s">
        <v>2</v>
      </c>
      <c r="L7" s="2" t="s">
        <v>3</v>
      </c>
      <c r="M7" s="2" t="s">
        <v>4</v>
      </c>
      <c r="N7" s="2" t="s">
        <v>5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16</v>
      </c>
      <c r="Z7" s="2" t="s">
        <v>17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</row>
    <row r="8" spans="1:32" ht="71.400000000000006" x14ac:dyDescent="0.3">
      <c r="A8" s="41" t="s">
        <v>23</v>
      </c>
      <c r="B8" s="42"/>
      <c r="C8" s="43"/>
      <c r="D8" s="3" t="s">
        <v>24</v>
      </c>
      <c r="E8" s="3" t="s">
        <v>25</v>
      </c>
      <c r="F8" s="3" t="s">
        <v>26</v>
      </c>
      <c r="G8" s="3" t="s">
        <v>27</v>
      </c>
      <c r="H8" s="4" t="s">
        <v>28</v>
      </c>
      <c r="I8" s="41" t="s">
        <v>29</v>
      </c>
      <c r="J8" s="43"/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5" t="s">
        <v>36</v>
      </c>
      <c r="R8" s="5" t="s">
        <v>37</v>
      </c>
      <c r="S8" s="5" t="s">
        <v>38</v>
      </c>
      <c r="T8" s="5" t="s">
        <v>39</v>
      </c>
      <c r="U8" s="5" t="s">
        <v>40</v>
      </c>
      <c r="V8" s="5" t="s">
        <v>41</v>
      </c>
      <c r="W8" s="5" t="s">
        <v>42</v>
      </c>
      <c r="X8" s="5" t="s">
        <v>43</v>
      </c>
      <c r="Y8" s="5" t="s">
        <v>44</v>
      </c>
      <c r="Z8" s="5" t="s">
        <v>45</v>
      </c>
      <c r="AA8" s="5" t="s">
        <v>46</v>
      </c>
      <c r="AB8" s="5" t="s">
        <v>47</v>
      </c>
      <c r="AC8" s="5" t="s">
        <v>48</v>
      </c>
      <c r="AD8" s="5" t="s">
        <v>49</v>
      </c>
      <c r="AE8" s="5" t="s">
        <v>50</v>
      </c>
    </row>
    <row r="9" spans="1:32" ht="14.4" customHeight="1" x14ac:dyDescent="0.3">
      <c r="A9" s="84" t="s">
        <v>51</v>
      </c>
      <c r="B9" s="85"/>
      <c r="C9" s="85"/>
      <c r="D9" s="85"/>
      <c r="E9" s="85"/>
      <c r="F9" s="85"/>
      <c r="G9" s="85"/>
      <c r="H9" s="85"/>
      <c r="I9" s="85"/>
      <c r="J9" s="86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2" ht="12.75" customHeight="1" x14ac:dyDescent="0.3">
      <c r="A10" s="87"/>
      <c r="B10" s="88"/>
      <c r="C10" s="88"/>
      <c r="D10" s="88"/>
      <c r="E10" s="88"/>
      <c r="F10" s="88"/>
      <c r="G10" s="88"/>
      <c r="H10" s="88"/>
      <c r="I10" s="88"/>
      <c r="J10" s="89"/>
      <c r="K10" s="6">
        <v>1</v>
      </c>
      <c r="L10" s="6">
        <v>2</v>
      </c>
      <c r="M10" s="6">
        <v>3</v>
      </c>
      <c r="N10" s="6">
        <v>4</v>
      </c>
      <c r="O10" s="6">
        <v>5</v>
      </c>
      <c r="P10" s="6">
        <v>6</v>
      </c>
      <c r="Q10" s="6">
        <v>7</v>
      </c>
      <c r="R10" s="6">
        <v>8</v>
      </c>
      <c r="S10" s="6">
        <v>9</v>
      </c>
      <c r="T10" s="6">
        <v>10</v>
      </c>
      <c r="U10" s="6">
        <v>11</v>
      </c>
      <c r="V10" s="6">
        <v>12</v>
      </c>
      <c r="W10" s="6">
        <v>13</v>
      </c>
      <c r="X10" s="6">
        <v>14</v>
      </c>
      <c r="Y10" s="6">
        <v>15</v>
      </c>
      <c r="Z10" s="6">
        <v>16</v>
      </c>
      <c r="AA10" s="6">
        <v>17</v>
      </c>
      <c r="AB10" s="6">
        <v>18</v>
      </c>
      <c r="AC10" s="6">
        <v>19</v>
      </c>
      <c r="AD10" s="6">
        <v>20</v>
      </c>
      <c r="AE10" s="6">
        <v>21</v>
      </c>
    </row>
    <row r="11" spans="1:32" ht="13.8" customHeight="1" x14ac:dyDescent="0.3">
      <c r="A11" s="90" t="str">
        <f>[1]Salarios!A9</f>
        <v>Director general de consultoría</v>
      </c>
      <c r="B11" s="91"/>
      <c r="C11" s="92"/>
      <c r="D11" s="7" t="s">
        <v>52</v>
      </c>
      <c r="E11" s="8">
        <f>[1]Salarios!E9</f>
        <v>9252750</v>
      </c>
      <c r="F11" s="9">
        <v>1</v>
      </c>
      <c r="G11" s="9">
        <v>6</v>
      </c>
      <c r="H11" s="10">
        <v>100</v>
      </c>
      <c r="I11" s="93">
        <f t="shared" ref="I11:I31" si="0">PRODUCT(E11:G11,H11%)</f>
        <v>55516500</v>
      </c>
      <c r="J11" s="94"/>
      <c r="K11" s="11">
        <v>2643642.8571428573</v>
      </c>
      <c r="L11" s="11">
        <v>2643642.8571428573</v>
      </c>
      <c r="M11" s="11">
        <v>2643642.8571428573</v>
      </c>
      <c r="N11" s="11">
        <v>2643642.8571428573</v>
      </c>
      <c r="O11" s="11">
        <v>2643642.8571428573</v>
      </c>
      <c r="P11" s="11">
        <v>2643642.8571428573</v>
      </c>
      <c r="Q11" s="11">
        <v>2643642.8571428573</v>
      </c>
      <c r="R11" s="11">
        <v>2643642.8571428573</v>
      </c>
      <c r="S11" s="11">
        <v>2643642.8571428573</v>
      </c>
      <c r="T11" s="11">
        <v>2643642.8571428573</v>
      </c>
      <c r="U11" s="11">
        <v>2643642.8571428573</v>
      </c>
      <c r="V11" s="11">
        <v>2643642.8571428573</v>
      </c>
      <c r="W11" s="11">
        <v>2643642.8571428573</v>
      </c>
      <c r="X11" s="11">
        <v>2643642.8571428573</v>
      </c>
      <c r="Y11" s="11">
        <v>2643642.8571428573</v>
      </c>
      <c r="Z11" s="11">
        <v>2643642.8571428573</v>
      </c>
      <c r="AA11" s="11">
        <v>2643642.8571428573</v>
      </c>
      <c r="AB11" s="11">
        <v>2643642.8571428573</v>
      </c>
      <c r="AC11" s="11">
        <v>2643642.8571428573</v>
      </c>
      <c r="AD11" s="11">
        <v>2643642.8571428573</v>
      </c>
      <c r="AE11" s="11">
        <v>2643642.8571428573</v>
      </c>
      <c r="AF11" s="12">
        <v>55516500.000000015</v>
      </c>
    </row>
    <row r="12" spans="1:32" ht="13.8" customHeight="1" x14ac:dyDescent="0.3">
      <c r="A12" s="90" t="str">
        <f>[1]Salarios!A10</f>
        <v>Residente de consultoría</v>
      </c>
      <c r="B12" s="91"/>
      <c r="C12" s="92"/>
      <c r="D12" s="7" t="s">
        <v>52</v>
      </c>
      <c r="E12" s="8">
        <f>[1]Salarios!E10</f>
        <v>5694000</v>
      </c>
      <c r="F12" s="9">
        <v>1</v>
      </c>
      <c r="G12" s="9">
        <v>6</v>
      </c>
      <c r="H12" s="10">
        <v>100</v>
      </c>
      <c r="I12" s="93">
        <f t="shared" si="0"/>
        <v>34164000</v>
      </c>
      <c r="J12" s="94"/>
      <c r="K12" s="11">
        <v>1626857.142857143</v>
      </c>
      <c r="L12" s="11">
        <v>1626857.142857143</v>
      </c>
      <c r="M12" s="11">
        <v>1626857.142857143</v>
      </c>
      <c r="N12" s="11">
        <v>1626857.142857143</v>
      </c>
      <c r="O12" s="11">
        <v>1626857.142857143</v>
      </c>
      <c r="P12" s="11">
        <v>1626857.142857143</v>
      </c>
      <c r="Q12" s="11">
        <v>1626857.142857143</v>
      </c>
      <c r="R12" s="11">
        <v>1626857.142857143</v>
      </c>
      <c r="S12" s="11">
        <v>1626857.142857143</v>
      </c>
      <c r="T12" s="11">
        <v>1626857.142857143</v>
      </c>
      <c r="U12" s="11">
        <v>1626857.142857143</v>
      </c>
      <c r="V12" s="11">
        <v>1626857.142857143</v>
      </c>
      <c r="W12" s="11">
        <v>1626857.142857143</v>
      </c>
      <c r="X12" s="11">
        <v>1626857.142857143</v>
      </c>
      <c r="Y12" s="11">
        <v>1626857.142857143</v>
      </c>
      <c r="Z12" s="11">
        <v>1626857.142857143</v>
      </c>
      <c r="AA12" s="11">
        <v>1626857.142857143</v>
      </c>
      <c r="AB12" s="11">
        <v>1626857.142857143</v>
      </c>
      <c r="AC12" s="11">
        <v>1626857.142857143</v>
      </c>
      <c r="AD12" s="11">
        <v>1626857.142857143</v>
      </c>
      <c r="AE12" s="11">
        <v>1626857.142857143</v>
      </c>
      <c r="AF12" s="12">
        <v>34163999.999999993</v>
      </c>
    </row>
    <row r="13" spans="1:32" ht="13.8" customHeight="1" x14ac:dyDescent="0.3">
      <c r="A13" s="90" t="str">
        <f>[1]Salarios!A11</f>
        <v>Especialista en tránsito</v>
      </c>
      <c r="B13" s="91"/>
      <c r="C13" s="92"/>
      <c r="D13" s="7" t="s">
        <v>53</v>
      </c>
      <c r="E13" s="8">
        <f>[1]Salarios!E12</f>
        <v>8541000</v>
      </c>
      <c r="F13" s="9">
        <v>1</v>
      </c>
      <c r="G13" s="9">
        <v>6</v>
      </c>
      <c r="H13" s="10">
        <v>100</v>
      </c>
      <c r="I13" s="93">
        <f t="shared" si="0"/>
        <v>51246000</v>
      </c>
      <c r="J13" s="94"/>
      <c r="K13" s="11">
        <v>48683700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>
        <v>2562300</v>
      </c>
      <c r="AF13" s="12">
        <v>51246000</v>
      </c>
    </row>
    <row r="14" spans="1:32" ht="12.75" customHeight="1" x14ac:dyDescent="0.3">
      <c r="A14" s="90" t="str">
        <f>[1]Salarios!A13</f>
        <v>Especialista diseño de vías</v>
      </c>
      <c r="B14" s="91"/>
      <c r="C14" s="92"/>
      <c r="D14" s="7" t="s">
        <v>54</v>
      </c>
      <c r="E14" s="8">
        <f>[1]Salarios!E13</f>
        <v>8541000</v>
      </c>
      <c r="F14" s="9">
        <v>1</v>
      </c>
      <c r="G14" s="9">
        <v>6</v>
      </c>
      <c r="H14" s="10">
        <v>100</v>
      </c>
      <c r="I14" s="93">
        <f t="shared" si="0"/>
        <v>51246000</v>
      </c>
      <c r="J14" s="94"/>
      <c r="K14" s="11"/>
      <c r="L14" s="11"/>
      <c r="M14" s="11">
        <v>48683700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>
        <v>2562300</v>
      </c>
      <c r="AF14" s="12">
        <v>51246000</v>
      </c>
    </row>
    <row r="15" spans="1:32" ht="12.75" customHeight="1" x14ac:dyDescent="0.3">
      <c r="A15" s="90" t="str">
        <f>+[1]Salarios!A14</f>
        <v>Especialista en Sistemas de Información Geográfica - SIG.</v>
      </c>
      <c r="B15" s="91"/>
      <c r="C15" s="92"/>
      <c r="D15" s="7" t="s">
        <v>55</v>
      </c>
      <c r="E15" s="8">
        <f>[1]Salarios!E15</f>
        <v>7117500</v>
      </c>
      <c r="F15" s="9">
        <v>1</v>
      </c>
      <c r="G15" s="9">
        <v>6</v>
      </c>
      <c r="H15" s="10">
        <v>70</v>
      </c>
      <c r="I15" s="93">
        <f t="shared" si="0"/>
        <v>29893499.999999996</v>
      </c>
      <c r="J15" s="94"/>
      <c r="K15" s="11"/>
      <c r="L15" s="11">
        <v>14199412.499999998</v>
      </c>
      <c r="M15" s="11">
        <v>14199412.499999998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>
        <v>1494675</v>
      </c>
      <c r="AF15" s="12">
        <v>29893499.999999996</v>
      </c>
    </row>
    <row r="16" spans="1:32" ht="12.75" customHeight="1" x14ac:dyDescent="0.3">
      <c r="A16" s="90" t="str">
        <f>[1]Salarios!A15</f>
        <v>Especialista geología</v>
      </c>
      <c r="B16" s="91"/>
      <c r="C16" s="92"/>
      <c r="D16" s="7" t="s">
        <v>56</v>
      </c>
      <c r="E16" s="8">
        <f>[1]Salarios!E15</f>
        <v>7117500</v>
      </c>
      <c r="F16" s="9">
        <v>1</v>
      </c>
      <c r="G16" s="9">
        <v>6</v>
      </c>
      <c r="H16" s="10">
        <v>70</v>
      </c>
      <c r="I16" s="93">
        <f t="shared" si="0"/>
        <v>29893499.999999996</v>
      </c>
      <c r="J16" s="94"/>
      <c r="K16" s="11"/>
      <c r="L16" s="11"/>
      <c r="M16" s="11"/>
      <c r="N16" s="11">
        <v>9466274.9999999981</v>
      </c>
      <c r="O16" s="11"/>
      <c r="P16" s="11">
        <v>9466274.9999999981</v>
      </c>
      <c r="Q16" s="11"/>
      <c r="R16" s="11"/>
      <c r="S16" s="11"/>
      <c r="T16" s="11"/>
      <c r="U16" s="11"/>
      <c r="V16" s="11"/>
      <c r="W16" s="11"/>
      <c r="X16" s="11">
        <v>9466274.9999999981</v>
      </c>
      <c r="Y16" s="11"/>
      <c r="Z16" s="11"/>
      <c r="AA16" s="11"/>
      <c r="AB16" s="11"/>
      <c r="AC16" s="11"/>
      <c r="AD16" s="11"/>
      <c r="AE16" s="11">
        <v>1494675</v>
      </c>
      <c r="AF16" s="12">
        <v>29893499.999999993</v>
      </c>
    </row>
    <row r="17" spans="1:32" ht="12.75" customHeight="1" x14ac:dyDescent="0.3">
      <c r="A17" s="90" t="str">
        <f>[1]Salarios!A16</f>
        <v>Especialista hidrológico e hidráulico</v>
      </c>
      <c r="B17" s="91"/>
      <c r="C17" s="92"/>
      <c r="D17" s="7" t="s">
        <v>57</v>
      </c>
      <c r="E17" s="8">
        <f>[1]Salarios!E16</f>
        <v>7117500</v>
      </c>
      <c r="F17" s="9">
        <v>1</v>
      </c>
      <c r="G17" s="9">
        <v>6</v>
      </c>
      <c r="H17" s="10">
        <v>70</v>
      </c>
      <c r="I17" s="93">
        <f t="shared" si="0"/>
        <v>29893499.999999996</v>
      </c>
      <c r="J17" s="94"/>
      <c r="K17" s="11"/>
      <c r="L17" s="11"/>
      <c r="M17" s="11"/>
      <c r="N17" s="11"/>
      <c r="O17" s="11">
        <v>9466274.9999999981</v>
      </c>
      <c r="P17" s="11"/>
      <c r="Q17" s="11"/>
      <c r="R17" s="11"/>
      <c r="S17" s="11">
        <v>9466274.9999999981</v>
      </c>
      <c r="T17" s="11"/>
      <c r="U17" s="11"/>
      <c r="V17" s="11"/>
      <c r="W17" s="11"/>
      <c r="X17" s="11">
        <v>9466274.9999999981</v>
      </c>
      <c r="Y17" s="11"/>
      <c r="Z17" s="11"/>
      <c r="AA17" s="11"/>
      <c r="AB17" s="11"/>
      <c r="AC17" s="11"/>
      <c r="AD17" s="11"/>
      <c r="AE17" s="11">
        <v>1494675</v>
      </c>
      <c r="AF17" s="12">
        <v>29893499.999999993</v>
      </c>
    </row>
    <row r="18" spans="1:32" ht="12.75" customHeight="1" x14ac:dyDescent="0.3">
      <c r="A18" s="90" t="str">
        <f>[1]Salarios!A17</f>
        <v>Especialista suelos o geotécnia</v>
      </c>
      <c r="B18" s="91"/>
      <c r="C18" s="92"/>
      <c r="D18" s="7" t="s">
        <v>58</v>
      </c>
      <c r="E18" s="8">
        <f>[1]Salarios!E17</f>
        <v>8541000</v>
      </c>
      <c r="F18" s="9">
        <v>1</v>
      </c>
      <c r="G18" s="9">
        <v>6</v>
      </c>
      <c r="H18" s="10">
        <v>70</v>
      </c>
      <c r="I18" s="93">
        <f t="shared" si="0"/>
        <v>35872200</v>
      </c>
      <c r="J18" s="94"/>
      <c r="K18" s="11"/>
      <c r="L18" s="11"/>
      <c r="M18" s="11"/>
      <c r="N18" s="11"/>
      <c r="O18" s="11"/>
      <c r="P18" s="11"/>
      <c r="Q18" s="11">
        <v>17039295</v>
      </c>
      <c r="R18" s="11">
        <v>17039295</v>
      </c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>
        <v>1793610</v>
      </c>
      <c r="AF18" s="12">
        <v>35872200</v>
      </c>
    </row>
    <row r="19" spans="1:32" ht="12.75" customHeight="1" x14ac:dyDescent="0.3">
      <c r="A19" s="90" t="str">
        <f>[1]Salarios!A19</f>
        <v>Especialista diseño de pavimentos</v>
      </c>
      <c r="B19" s="91"/>
      <c r="C19" s="92"/>
      <c r="D19" s="7" t="s">
        <v>59</v>
      </c>
      <c r="E19" s="8">
        <f>[1]Salarios!E19</f>
        <v>8541000</v>
      </c>
      <c r="F19" s="9">
        <v>1</v>
      </c>
      <c r="G19" s="9">
        <v>6</v>
      </c>
      <c r="H19" s="10">
        <v>70</v>
      </c>
      <c r="I19" s="93">
        <f t="shared" si="0"/>
        <v>35872200</v>
      </c>
      <c r="J19" s="94"/>
      <c r="K19" s="11"/>
      <c r="L19" s="11"/>
      <c r="M19" s="11"/>
      <c r="N19" s="11"/>
      <c r="O19" s="11"/>
      <c r="P19" s="11"/>
      <c r="Q19" s="11"/>
      <c r="R19" s="11"/>
      <c r="S19" s="11"/>
      <c r="T19" s="11">
        <v>34078590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>
        <v>1793610</v>
      </c>
      <c r="AF19" s="12">
        <v>35872200</v>
      </c>
    </row>
    <row r="20" spans="1:32" ht="12.75" customHeight="1" x14ac:dyDescent="0.3">
      <c r="A20" s="90" t="str">
        <f>[1]Salarios!A20</f>
        <v>Especialista estructural</v>
      </c>
      <c r="B20" s="91"/>
      <c r="C20" s="92"/>
      <c r="D20" s="7" t="s">
        <v>60</v>
      </c>
      <c r="E20" s="8">
        <f>[1]Salarios!E20</f>
        <v>8541000</v>
      </c>
      <c r="F20" s="9">
        <v>1</v>
      </c>
      <c r="G20" s="9">
        <v>6</v>
      </c>
      <c r="H20" s="10">
        <v>70</v>
      </c>
      <c r="I20" s="93">
        <f t="shared" si="0"/>
        <v>35872200</v>
      </c>
      <c r="J20" s="94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>
        <v>34078590</v>
      </c>
      <c r="W20" s="11"/>
      <c r="X20" s="11"/>
      <c r="Y20" s="11"/>
      <c r="Z20" s="11"/>
      <c r="AA20" s="11"/>
      <c r="AB20" s="11"/>
      <c r="AC20" s="11"/>
      <c r="AD20" s="11"/>
      <c r="AE20" s="11">
        <v>1793610</v>
      </c>
      <c r="AF20" s="12">
        <v>35872200</v>
      </c>
    </row>
    <row r="21" spans="1:32" ht="12.75" customHeight="1" x14ac:dyDescent="0.3">
      <c r="A21" s="90" t="str">
        <f>[1]Salarios!A21</f>
        <v>Especialista diseño paisajístico</v>
      </c>
      <c r="B21" s="91"/>
      <c r="C21" s="92"/>
      <c r="D21" s="7" t="s">
        <v>61</v>
      </c>
      <c r="E21" s="8">
        <f>[1]Salarios!E21</f>
        <v>7117500</v>
      </c>
      <c r="F21" s="9">
        <v>1</v>
      </c>
      <c r="G21" s="9">
        <v>6</v>
      </c>
      <c r="H21" s="10">
        <v>70</v>
      </c>
      <c r="I21" s="93">
        <f t="shared" si="0"/>
        <v>29893499.999999996</v>
      </c>
      <c r="J21" s="94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>
        <v>28398824.999999996</v>
      </c>
      <c r="X21" s="11"/>
      <c r="Y21" s="11"/>
      <c r="Z21" s="11"/>
      <c r="AA21" s="11"/>
      <c r="AB21" s="11"/>
      <c r="AC21" s="11"/>
      <c r="AD21" s="11"/>
      <c r="AE21" s="11">
        <v>1494675</v>
      </c>
      <c r="AF21" s="12">
        <v>29893499.999999996</v>
      </c>
    </row>
    <row r="22" spans="1:32" ht="13.8" customHeight="1" x14ac:dyDescent="0.3">
      <c r="A22" s="90" t="s">
        <v>122</v>
      </c>
      <c r="B22" s="91"/>
      <c r="C22" s="92"/>
      <c r="D22" s="7" t="s">
        <v>62</v>
      </c>
      <c r="E22" s="8">
        <f>[1]Salarios!E22</f>
        <v>7117500</v>
      </c>
      <c r="F22" s="9">
        <v>1</v>
      </c>
      <c r="G22" s="9">
        <v>6</v>
      </c>
      <c r="H22" s="10">
        <v>100</v>
      </c>
      <c r="I22" s="93">
        <f t="shared" si="0"/>
        <v>42705000</v>
      </c>
      <c r="J22" s="94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>
        <v>40569750</v>
      </c>
      <c r="Y22" s="11"/>
      <c r="Z22" s="11"/>
      <c r="AA22" s="11"/>
      <c r="AB22" s="11"/>
      <c r="AC22" s="11"/>
      <c r="AD22" s="11"/>
      <c r="AE22" s="11">
        <v>2135250</v>
      </c>
      <c r="AF22" s="12">
        <v>42705000</v>
      </c>
    </row>
    <row r="23" spans="1:32" ht="13.5" customHeight="1" x14ac:dyDescent="0.3">
      <c r="A23" s="105" t="str">
        <f>+[1]Salarios!A23</f>
        <v>Coordinador ambiental</v>
      </c>
      <c r="B23" s="106"/>
      <c r="C23" s="107"/>
      <c r="D23" s="7" t="s">
        <v>63</v>
      </c>
      <c r="E23" s="8">
        <f>+[1]Salarios!E19</f>
        <v>8541000</v>
      </c>
      <c r="F23" s="9">
        <v>1</v>
      </c>
      <c r="G23" s="9">
        <v>6</v>
      </c>
      <c r="H23" s="10">
        <v>100</v>
      </c>
      <c r="I23" s="93">
        <f t="shared" si="0"/>
        <v>51246000</v>
      </c>
      <c r="J23" s="94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>
        <v>48683700</v>
      </c>
      <c r="Z23" s="11"/>
      <c r="AA23" s="11"/>
      <c r="AB23" s="11"/>
      <c r="AC23" s="11"/>
      <c r="AD23" s="11"/>
      <c r="AE23" s="11">
        <v>2562300</v>
      </c>
      <c r="AF23" s="12">
        <v>51246000</v>
      </c>
    </row>
    <row r="24" spans="1:32" ht="13.5" customHeight="1" x14ac:dyDescent="0.3">
      <c r="A24" s="105" t="str">
        <f>+[1]Salarios!A24</f>
        <v>Especialista en Evaluación Económica de Proyectos.</v>
      </c>
      <c r="B24" s="106"/>
      <c r="C24" s="107"/>
      <c r="D24" s="7" t="s">
        <v>64</v>
      </c>
      <c r="E24" s="8">
        <f>+[1]Salarios!E23</f>
        <v>7117500</v>
      </c>
      <c r="F24" s="9">
        <v>1</v>
      </c>
      <c r="G24" s="9">
        <v>6</v>
      </c>
      <c r="H24" s="10">
        <v>100</v>
      </c>
      <c r="I24" s="93">
        <f t="shared" si="0"/>
        <v>42705000</v>
      </c>
      <c r="J24" s="94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>
        <v>40569750</v>
      </c>
      <c r="AE24" s="11">
        <v>2135250</v>
      </c>
      <c r="AF24" s="12">
        <v>42705000</v>
      </c>
    </row>
    <row r="25" spans="1:32" ht="13.5" customHeight="1" x14ac:dyDescent="0.3">
      <c r="A25" s="105" t="str">
        <f>+[1]Salarios!A25</f>
        <v>Especialista BIM.</v>
      </c>
      <c r="B25" s="106"/>
      <c r="C25" s="107"/>
      <c r="D25" s="7" t="s">
        <v>52</v>
      </c>
      <c r="E25" s="8">
        <f>+[1]Salarios!E25</f>
        <v>7117500</v>
      </c>
      <c r="F25" s="9">
        <v>1</v>
      </c>
      <c r="G25" s="9">
        <v>6</v>
      </c>
      <c r="H25" s="10">
        <v>100</v>
      </c>
      <c r="I25" s="93">
        <f t="shared" si="0"/>
        <v>42705000</v>
      </c>
      <c r="J25" s="94"/>
      <c r="K25" s="11">
        <v>2033571.4285714286</v>
      </c>
      <c r="L25" s="11">
        <v>2033571.4285714286</v>
      </c>
      <c r="M25" s="11">
        <v>2033571.4285714286</v>
      </c>
      <c r="N25" s="11">
        <v>2033571.4285714286</v>
      </c>
      <c r="O25" s="11">
        <v>2033571.4285714286</v>
      </c>
      <c r="P25" s="11">
        <v>2033571.4285714286</v>
      </c>
      <c r="Q25" s="11">
        <v>2033571.4285714286</v>
      </c>
      <c r="R25" s="11">
        <v>2033571.4285714286</v>
      </c>
      <c r="S25" s="11">
        <v>2033571.4285714286</v>
      </c>
      <c r="T25" s="11">
        <v>2033571.4285714286</v>
      </c>
      <c r="U25" s="11">
        <v>2033571.4285714286</v>
      </c>
      <c r="V25" s="11">
        <v>2033571.4285714286</v>
      </c>
      <c r="W25" s="11">
        <v>2033571.4285714286</v>
      </c>
      <c r="X25" s="11">
        <v>2033571.4285714286</v>
      </c>
      <c r="Y25" s="11">
        <v>2033571.4285714286</v>
      </c>
      <c r="Z25" s="11">
        <v>2033571.4285714286</v>
      </c>
      <c r="AA25" s="11">
        <v>2033571.4285714286</v>
      </c>
      <c r="AB25" s="11">
        <v>2033571.4285714286</v>
      </c>
      <c r="AC25" s="11">
        <v>2033571.4285714286</v>
      </c>
      <c r="AD25" s="11">
        <v>2033571.4285714286</v>
      </c>
      <c r="AE25" s="11">
        <v>2033571.4285714286</v>
      </c>
      <c r="AF25" s="12">
        <v>42704999.999999993</v>
      </c>
    </row>
    <row r="26" spans="1:32" ht="13.5" customHeight="1" x14ac:dyDescent="0.3">
      <c r="A26" s="105" t="str">
        <f>+[1]Salarios!A26</f>
        <v>Coordinador predial</v>
      </c>
      <c r="B26" s="106"/>
      <c r="C26" s="107"/>
      <c r="D26" s="7" t="s">
        <v>65</v>
      </c>
      <c r="E26" s="8">
        <f>+[1]Salarios!E26</f>
        <v>7117500</v>
      </c>
      <c r="F26" s="9">
        <v>1</v>
      </c>
      <c r="G26" s="9">
        <v>6</v>
      </c>
      <c r="H26" s="10">
        <v>70</v>
      </c>
      <c r="I26" s="93">
        <f t="shared" si="0"/>
        <v>29893499.999999996</v>
      </c>
      <c r="J26" s="94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>
        <v>28398824.999999996</v>
      </c>
      <c r="AA26" s="11"/>
      <c r="AB26" s="11"/>
      <c r="AC26" s="11"/>
      <c r="AD26" s="11"/>
      <c r="AE26" s="11">
        <v>1494675</v>
      </c>
      <c r="AF26" s="12">
        <v>29893499.999999996</v>
      </c>
    </row>
    <row r="27" spans="1:32" ht="12.75" customHeight="1" x14ac:dyDescent="0.3">
      <c r="A27" s="90" t="str">
        <f>[1]Salarios!A27</f>
        <v xml:space="preserve">Coordinador de Presupuesto </v>
      </c>
      <c r="B27" s="91"/>
      <c r="C27" s="92"/>
      <c r="D27" s="7" t="s">
        <v>66</v>
      </c>
      <c r="E27" s="8">
        <f>[1]Salarios!E27</f>
        <v>7117500</v>
      </c>
      <c r="F27" s="9">
        <v>1</v>
      </c>
      <c r="G27" s="9">
        <v>6</v>
      </c>
      <c r="H27" s="10">
        <v>70</v>
      </c>
      <c r="I27" s="93">
        <f t="shared" si="0"/>
        <v>29893499.999999996</v>
      </c>
      <c r="J27" s="94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>
        <v>28398824.999999996</v>
      </c>
      <c r="AD27" s="11"/>
      <c r="AE27" s="11">
        <v>1494675</v>
      </c>
      <c r="AF27" s="12">
        <v>29893499.999999996</v>
      </c>
    </row>
    <row r="28" spans="1:32" ht="12.75" customHeight="1" x14ac:dyDescent="0.3">
      <c r="A28" s="90" t="str">
        <f>[1]Salarios!A29</f>
        <v>Profesional área social</v>
      </c>
      <c r="B28" s="91"/>
      <c r="C28" s="92"/>
      <c r="D28" s="7" t="s">
        <v>67</v>
      </c>
      <c r="E28" s="8">
        <f>[1]Salarios!E29</f>
        <v>6405750</v>
      </c>
      <c r="F28" s="9">
        <v>1</v>
      </c>
      <c r="G28" s="9">
        <v>6</v>
      </c>
      <c r="H28" s="10">
        <v>100</v>
      </c>
      <c r="I28" s="93">
        <f t="shared" si="0"/>
        <v>38434500</v>
      </c>
      <c r="J28" s="94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>
        <v>18256387.5</v>
      </c>
      <c r="Z28" s="11">
        <v>18256387.5</v>
      </c>
      <c r="AA28" s="11"/>
      <c r="AB28" s="11"/>
      <c r="AC28" s="11"/>
      <c r="AD28" s="11"/>
      <c r="AE28" s="11">
        <v>1921725</v>
      </c>
      <c r="AF28" s="12">
        <v>38434500</v>
      </c>
    </row>
    <row r="29" spans="1:32" ht="12.75" customHeight="1" x14ac:dyDescent="0.3">
      <c r="A29" s="90" t="str">
        <f>[1]Salarios!A30</f>
        <v>Profesional en Seguridad Industrial y Seguridad en el Trabajo.</v>
      </c>
      <c r="B29" s="91"/>
      <c r="C29" s="92"/>
      <c r="D29" s="7" t="s">
        <v>52</v>
      </c>
      <c r="E29" s="8">
        <f>[1]Salarios!E30</f>
        <v>5694000</v>
      </c>
      <c r="F29" s="9">
        <v>1</v>
      </c>
      <c r="G29" s="9">
        <v>6</v>
      </c>
      <c r="H29" s="10">
        <v>100</v>
      </c>
      <c r="I29" s="93">
        <f t="shared" si="0"/>
        <v>34164000</v>
      </c>
      <c r="J29" s="94"/>
      <c r="K29" s="11">
        <v>1626857.142857143</v>
      </c>
      <c r="L29" s="11">
        <v>1626857.142857143</v>
      </c>
      <c r="M29" s="11">
        <v>1626857.142857143</v>
      </c>
      <c r="N29" s="11">
        <v>1626857.142857143</v>
      </c>
      <c r="O29" s="11">
        <v>1626857.142857143</v>
      </c>
      <c r="P29" s="11">
        <v>1626857.142857143</v>
      </c>
      <c r="Q29" s="11">
        <v>1626857.142857143</v>
      </c>
      <c r="R29" s="11">
        <v>1626857.142857143</v>
      </c>
      <c r="S29" s="11">
        <v>1626857.142857143</v>
      </c>
      <c r="T29" s="11">
        <v>1626857.142857143</v>
      </c>
      <c r="U29" s="11">
        <v>1626857.142857143</v>
      </c>
      <c r="V29" s="11">
        <v>1626857.142857143</v>
      </c>
      <c r="W29" s="11">
        <v>1626857.142857143</v>
      </c>
      <c r="X29" s="11">
        <v>1626857.142857143</v>
      </c>
      <c r="Y29" s="11">
        <v>1626857.142857143</v>
      </c>
      <c r="Z29" s="11">
        <v>1626857.142857143</v>
      </c>
      <c r="AA29" s="11">
        <v>1626857.142857143</v>
      </c>
      <c r="AB29" s="11">
        <v>1626857.142857143</v>
      </c>
      <c r="AC29" s="11">
        <v>1626857.142857143</v>
      </c>
      <c r="AD29" s="11">
        <v>1626857.142857143</v>
      </c>
      <c r="AE29" s="11">
        <v>1626857.142857143</v>
      </c>
      <c r="AF29" s="12">
        <v>34163999.999999993</v>
      </c>
    </row>
    <row r="30" spans="1:32" ht="12.75" customHeight="1" x14ac:dyDescent="0.3">
      <c r="A30" s="90" t="str">
        <f>[1]Salarios!A31</f>
        <v>Abogado</v>
      </c>
      <c r="B30" s="91"/>
      <c r="C30" s="92"/>
      <c r="D30" s="7" t="s">
        <v>68</v>
      </c>
      <c r="E30" s="8">
        <f>[1]Salarios!E31</f>
        <v>5694000</v>
      </c>
      <c r="F30" s="9">
        <v>1</v>
      </c>
      <c r="G30" s="9">
        <v>6</v>
      </c>
      <c r="H30" s="10">
        <v>100</v>
      </c>
      <c r="I30" s="93">
        <f t="shared" si="0"/>
        <v>34164000</v>
      </c>
      <c r="J30" s="94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>
        <v>16227900</v>
      </c>
      <c r="Z30" s="11">
        <v>16227900</v>
      </c>
      <c r="AA30" s="11"/>
      <c r="AB30" s="11"/>
      <c r="AC30" s="11"/>
      <c r="AD30" s="11"/>
      <c r="AE30" s="11">
        <v>1708200</v>
      </c>
      <c r="AF30" s="12">
        <v>34164000</v>
      </c>
    </row>
    <row r="31" spans="1:32" x14ac:dyDescent="0.3">
      <c r="A31" s="90" t="str">
        <f>[1]Salarios!A32</f>
        <v>Contador</v>
      </c>
      <c r="B31" s="91"/>
      <c r="C31" s="92"/>
      <c r="D31" s="7" t="s">
        <v>52</v>
      </c>
      <c r="E31" s="8">
        <f>[1]Salarios!E32</f>
        <v>5694000</v>
      </c>
      <c r="F31" s="9">
        <v>1</v>
      </c>
      <c r="G31" s="9">
        <v>6</v>
      </c>
      <c r="H31" s="10">
        <v>100</v>
      </c>
      <c r="I31" s="93">
        <f t="shared" si="0"/>
        <v>34164000</v>
      </c>
      <c r="J31" s="94"/>
      <c r="K31" s="11">
        <v>1626857.142857143</v>
      </c>
      <c r="L31" s="11">
        <v>1626857.142857143</v>
      </c>
      <c r="M31" s="11">
        <v>1626857.142857143</v>
      </c>
      <c r="N31" s="11">
        <v>1626857.142857143</v>
      </c>
      <c r="O31" s="11">
        <v>1626857.142857143</v>
      </c>
      <c r="P31" s="11">
        <v>1626857.142857143</v>
      </c>
      <c r="Q31" s="11">
        <v>1626857.142857143</v>
      </c>
      <c r="R31" s="11">
        <v>1626857.142857143</v>
      </c>
      <c r="S31" s="11">
        <v>1626857.142857143</v>
      </c>
      <c r="T31" s="11">
        <v>1626857.142857143</v>
      </c>
      <c r="U31" s="11">
        <v>1626857.142857143</v>
      </c>
      <c r="V31" s="11">
        <v>1626857.142857143</v>
      </c>
      <c r="W31" s="11">
        <v>1626857.142857143</v>
      </c>
      <c r="X31" s="11">
        <v>1626857.142857143</v>
      </c>
      <c r="Y31" s="11">
        <v>1626857.142857143</v>
      </c>
      <c r="Z31" s="11">
        <v>1626857.142857143</v>
      </c>
      <c r="AA31" s="11">
        <v>1626857.142857143</v>
      </c>
      <c r="AB31" s="11">
        <v>1626857.142857143</v>
      </c>
      <c r="AC31" s="11">
        <v>1626857.142857143</v>
      </c>
      <c r="AD31" s="11">
        <v>1626857.142857143</v>
      </c>
      <c r="AE31" s="11">
        <v>1626857.142857143</v>
      </c>
      <c r="AF31" s="12">
        <v>34163999.999999993</v>
      </c>
    </row>
    <row r="32" spans="1:32" ht="13.8" customHeight="1" x14ac:dyDescent="0.3">
      <c r="A32" s="108" t="s">
        <v>69</v>
      </c>
      <c r="B32" s="109"/>
      <c r="C32" s="109"/>
      <c r="D32" s="109"/>
      <c r="E32" s="109"/>
      <c r="F32" s="109"/>
      <c r="G32" s="109"/>
      <c r="H32" s="109"/>
      <c r="I32" s="109"/>
      <c r="J32" s="110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2"/>
    </row>
    <row r="33" spans="1:32" ht="13.8" customHeight="1" x14ac:dyDescent="0.3">
      <c r="A33" s="105" t="str">
        <f>[1]Salarios!A34</f>
        <v>Topógrafo</v>
      </c>
      <c r="B33" s="106"/>
      <c r="C33" s="107"/>
      <c r="D33" s="7" t="s">
        <v>70</v>
      </c>
      <c r="E33" s="8">
        <f>[1]Salarios!E34</f>
        <v>6405750</v>
      </c>
      <c r="F33" s="9">
        <v>1</v>
      </c>
      <c r="G33" s="9">
        <v>6</v>
      </c>
      <c r="H33" s="10">
        <v>70</v>
      </c>
      <c r="I33" s="93">
        <f>PRODUCT(E33:G33,H33%)</f>
        <v>26904150</v>
      </c>
      <c r="J33" s="94"/>
      <c r="K33" s="11"/>
      <c r="L33" s="11">
        <v>25558942.5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>
        <v>1345207.5</v>
      </c>
      <c r="AF33" s="12">
        <v>26904150</v>
      </c>
    </row>
    <row r="34" spans="1:32" ht="13.8" customHeight="1" x14ac:dyDescent="0.3">
      <c r="A34" s="108" t="s">
        <v>71</v>
      </c>
      <c r="B34" s="109"/>
      <c r="C34" s="109"/>
      <c r="D34" s="109"/>
      <c r="E34" s="109"/>
      <c r="F34" s="109"/>
      <c r="G34" s="109"/>
      <c r="H34" s="109"/>
      <c r="I34" s="109"/>
      <c r="J34" s="110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2"/>
    </row>
    <row r="35" spans="1:32" ht="13.8" customHeight="1" x14ac:dyDescent="0.3">
      <c r="A35" s="105" t="s">
        <v>72</v>
      </c>
      <c r="B35" s="106"/>
      <c r="C35" s="107"/>
      <c r="D35" s="13" t="s">
        <v>52</v>
      </c>
      <c r="E35" s="8">
        <f>+[1]Salarios!E41</f>
        <v>2135250</v>
      </c>
      <c r="F35" s="9">
        <v>1</v>
      </c>
      <c r="G35" s="9">
        <v>6</v>
      </c>
      <c r="H35" s="10">
        <v>100</v>
      </c>
      <c r="I35" s="93">
        <f t="shared" ref="I35:I40" si="1">PRODUCT(E35:G35,H35%)</f>
        <v>12811500</v>
      </c>
      <c r="J35" s="94"/>
      <c r="K35" s="11">
        <v>610071.42857142852</v>
      </c>
      <c r="L35" s="11">
        <v>610071.42857142852</v>
      </c>
      <c r="M35" s="11">
        <v>610071.42857142852</v>
      </c>
      <c r="N35" s="11">
        <v>610071.42857142852</v>
      </c>
      <c r="O35" s="11">
        <v>610071.42857142852</v>
      </c>
      <c r="P35" s="11">
        <v>610071.42857142852</v>
      </c>
      <c r="Q35" s="11">
        <v>610071.42857142852</v>
      </c>
      <c r="R35" s="11">
        <v>610071.42857142852</v>
      </c>
      <c r="S35" s="11">
        <v>610071.42857142852</v>
      </c>
      <c r="T35" s="11">
        <v>610071.42857142852</v>
      </c>
      <c r="U35" s="11">
        <v>610071.42857142852</v>
      </c>
      <c r="V35" s="11">
        <v>610071.42857142852</v>
      </c>
      <c r="W35" s="11">
        <v>610071.42857142852</v>
      </c>
      <c r="X35" s="11">
        <v>610071.42857142852</v>
      </c>
      <c r="Y35" s="11">
        <v>610071.42857142852</v>
      </c>
      <c r="Z35" s="11">
        <v>610071.42857142852</v>
      </c>
      <c r="AA35" s="11">
        <v>610071.42857142852</v>
      </c>
      <c r="AB35" s="11">
        <v>610071.42857142852</v>
      </c>
      <c r="AC35" s="11">
        <v>610071.42857142852</v>
      </c>
      <c r="AD35" s="11">
        <v>610071.42857142852</v>
      </c>
      <c r="AE35" s="11">
        <v>610071.42857142852</v>
      </c>
      <c r="AF35" s="12">
        <v>12811500.000000002</v>
      </c>
    </row>
    <row r="36" spans="1:32" ht="12.75" customHeight="1" x14ac:dyDescent="0.3">
      <c r="A36" s="105" t="str">
        <f>[1]Salarios!A36</f>
        <v>Delineante de ingeniería y arquitectura</v>
      </c>
      <c r="B36" s="106"/>
      <c r="C36" s="107"/>
      <c r="D36" s="14" t="s">
        <v>73</v>
      </c>
      <c r="E36" s="8">
        <f>+[1]Salarios!E36</f>
        <v>2135250</v>
      </c>
      <c r="F36" s="9">
        <v>1</v>
      </c>
      <c r="G36" s="9">
        <v>6</v>
      </c>
      <c r="H36" s="10">
        <v>100</v>
      </c>
      <c r="I36" s="93">
        <f t="shared" si="1"/>
        <v>12811500</v>
      </c>
      <c r="J36" s="94"/>
      <c r="K36" s="11"/>
      <c r="L36" s="11">
        <v>2028487.5</v>
      </c>
      <c r="M36" s="11">
        <v>2028487.5</v>
      </c>
      <c r="N36" s="11"/>
      <c r="O36" s="11"/>
      <c r="P36" s="11"/>
      <c r="Q36" s="11"/>
      <c r="R36" s="11"/>
      <c r="S36" s="11"/>
      <c r="T36" s="11">
        <v>2028487.5</v>
      </c>
      <c r="U36" s="11">
        <v>2028487.5</v>
      </c>
      <c r="V36" s="11">
        <v>2028487.5</v>
      </c>
      <c r="W36" s="11">
        <v>2028487.5</v>
      </c>
      <c r="X36" s="11"/>
      <c r="Y36" s="11"/>
      <c r="Z36" s="11"/>
      <c r="AA36" s="11"/>
      <c r="AB36" s="11"/>
      <c r="AC36" s="11"/>
      <c r="AD36" s="11"/>
      <c r="AE36" s="11">
        <v>640575</v>
      </c>
      <c r="AF36" s="12">
        <v>12811500</v>
      </c>
    </row>
    <row r="37" spans="1:32" ht="12.75" customHeight="1" x14ac:dyDescent="0.3">
      <c r="A37" s="105" t="str">
        <f>[1]Salarios!A37</f>
        <v>Auxiliar de conteo</v>
      </c>
      <c r="B37" s="106"/>
      <c r="C37" s="107"/>
      <c r="D37" s="7" t="s">
        <v>74</v>
      </c>
      <c r="E37" s="8">
        <f>[1]Salarios!E37</f>
        <v>2135250</v>
      </c>
      <c r="F37" s="9">
        <v>2</v>
      </c>
      <c r="G37" s="9">
        <v>1</v>
      </c>
      <c r="H37" s="10">
        <v>100</v>
      </c>
      <c r="I37" s="93">
        <f t="shared" si="1"/>
        <v>4270500</v>
      </c>
      <c r="J37" s="94"/>
      <c r="K37" s="11">
        <v>4270500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2">
        <v>4270500</v>
      </c>
    </row>
    <row r="38" spans="1:32" x14ac:dyDescent="0.3">
      <c r="A38" s="105" t="str">
        <f>[1]Salarios!A38</f>
        <v>Obreros</v>
      </c>
      <c r="B38" s="106"/>
      <c r="C38" s="107"/>
      <c r="D38" s="7" t="s">
        <v>75</v>
      </c>
      <c r="E38" s="8">
        <f>[1]Salarios!E38</f>
        <v>1423500</v>
      </c>
      <c r="F38" s="9">
        <v>2</v>
      </c>
      <c r="G38" s="9">
        <v>6</v>
      </c>
      <c r="H38" s="10">
        <v>100</v>
      </c>
      <c r="I38" s="93">
        <f t="shared" si="1"/>
        <v>17082000</v>
      </c>
      <c r="J38" s="94"/>
      <c r="K38" s="11"/>
      <c r="L38" s="11">
        <v>17082000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2">
        <v>17082000</v>
      </c>
    </row>
    <row r="39" spans="1:32" ht="12.75" customHeight="1" x14ac:dyDescent="0.3">
      <c r="A39" s="105" t="str">
        <f>[1]Salarios!A39</f>
        <v>Cadeneros</v>
      </c>
      <c r="B39" s="106"/>
      <c r="C39" s="107"/>
      <c r="D39" s="7" t="s">
        <v>75</v>
      </c>
      <c r="E39" s="8">
        <f>[1]Salarios!E39</f>
        <v>2135250</v>
      </c>
      <c r="F39" s="9">
        <f>F33*2</f>
        <v>2</v>
      </c>
      <c r="G39" s="9">
        <f>G33</f>
        <v>6</v>
      </c>
      <c r="H39" s="10">
        <v>70</v>
      </c>
      <c r="I39" s="93">
        <f t="shared" si="1"/>
        <v>17936100</v>
      </c>
      <c r="J39" s="94"/>
      <c r="K39" s="11"/>
      <c r="L39" s="11">
        <v>17936100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2">
        <v>17936100</v>
      </c>
    </row>
    <row r="40" spans="1:32" ht="12.75" customHeight="1" x14ac:dyDescent="0.3">
      <c r="A40" s="105" t="str">
        <f>[1]Salarios!A40</f>
        <v>Profesional de apoyo</v>
      </c>
      <c r="B40" s="106"/>
      <c r="C40" s="107"/>
      <c r="D40" s="7" t="s">
        <v>52</v>
      </c>
      <c r="E40" s="8">
        <f>[1]Salarios!E40</f>
        <v>3635045.0567823956</v>
      </c>
      <c r="F40" s="9">
        <v>1</v>
      </c>
      <c r="G40" s="9">
        <v>6</v>
      </c>
      <c r="H40" s="10">
        <v>100</v>
      </c>
      <c r="I40" s="93">
        <f t="shared" si="1"/>
        <v>21810270.340694375</v>
      </c>
      <c r="J40" s="94"/>
      <c r="K40" s="11">
        <v>1038584.3019378274</v>
      </c>
      <c r="L40" s="11">
        <v>1038584.3019378274</v>
      </c>
      <c r="M40" s="11">
        <v>1038584.3019378274</v>
      </c>
      <c r="N40" s="11">
        <v>1038584.3019378274</v>
      </c>
      <c r="O40" s="11">
        <v>1038584.3019378274</v>
      </c>
      <c r="P40" s="11">
        <v>1038584.3019378274</v>
      </c>
      <c r="Q40" s="11">
        <v>1038584.3019378274</v>
      </c>
      <c r="R40" s="11">
        <v>1038584.3019378274</v>
      </c>
      <c r="S40" s="11">
        <v>1038584.3019378274</v>
      </c>
      <c r="T40" s="11">
        <v>1038584.3019378274</v>
      </c>
      <c r="U40" s="11">
        <v>1038584.3019378274</v>
      </c>
      <c r="V40" s="11">
        <v>1038584.3019378274</v>
      </c>
      <c r="W40" s="11">
        <v>1038584.3019378274</v>
      </c>
      <c r="X40" s="11">
        <v>1038584.3019378274</v>
      </c>
      <c r="Y40" s="11">
        <v>1038584.3019378274</v>
      </c>
      <c r="Z40" s="11">
        <v>1038584.3019378274</v>
      </c>
      <c r="AA40" s="11">
        <v>1038584.3019378274</v>
      </c>
      <c r="AB40" s="11">
        <v>1038584.3019378274</v>
      </c>
      <c r="AC40" s="11">
        <v>1038584.3019378274</v>
      </c>
      <c r="AD40" s="11">
        <v>1038584.3019378274</v>
      </c>
      <c r="AE40" s="11">
        <v>1038584.3019378274</v>
      </c>
      <c r="AF40" s="12">
        <v>21810270.340694375</v>
      </c>
    </row>
    <row r="41" spans="1:32" x14ac:dyDescent="0.3"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2"/>
    </row>
    <row r="42" spans="1:32" ht="15" customHeight="1" x14ac:dyDescent="0.3">
      <c r="A42" s="111" t="s">
        <v>76</v>
      </c>
      <c r="B42" s="112"/>
      <c r="C42" s="112"/>
      <c r="D42" s="112"/>
      <c r="E42" s="112"/>
      <c r="F42" s="112"/>
      <c r="G42" s="112"/>
      <c r="H42" s="113"/>
      <c r="I42" s="123">
        <f>SUM(I11:J40)</f>
        <v>913063620.34069443</v>
      </c>
      <c r="J42" s="124"/>
      <c r="K42" s="16">
        <v>64160641.44479496</v>
      </c>
      <c r="L42" s="16">
        <v>88011383.944794968</v>
      </c>
      <c r="M42" s="16">
        <v>76118041.444794998</v>
      </c>
      <c r="N42" s="16">
        <v>20672716.444794968</v>
      </c>
      <c r="O42" s="16">
        <v>20672716.444794968</v>
      </c>
      <c r="P42" s="16">
        <v>20672716.444794968</v>
      </c>
      <c r="Q42" s="16">
        <v>28245736.444794968</v>
      </c>
      <c r="R42" s="16">
        <v>28245736.444794968</v>
      </c>
      <c r="S42" s="16">
        <v>20672716.444794968</v>
      </c>
      <c r="T42" s="16">
        <v>47313518.94479496</v>
      </c>
      <c r="U42" s="16">
        <v>13234928.944794971</v>
      </c>
      <c r="V42" s="16">
        <v>47313518.94479496</v>
      </c>
      <c r="W42" s="16">
        <v>41633753.94479496</v>
      </c>
      <c r="X42" s="16">
        <v>70708741.444794983</v>
      </c>
      <c r="Y42" s="16">
        <v>94374428.944794998</v>
      </c>
      <c r="Z42" s="16">
        <v>74089553.944794983</v>
      </c>
      <c r="AA42" s="16">
        <v>11206441.444794971</v>
      </c>
      <c r="AB42" s="16">
        <v>11206441.444794971</v>
      </c>
      <c r="AC42" s="16">
        <v>39605266.44479496</v>
      </c>
      <c r="AD42" s="16">
        <v>51776191.44479496</v>
      </c>
      <c r="AE42" s="16">
        <v>43128428.944794968</v>
      </c>
      <c r="AF42" s="17"/>
    </row>
    <row r="43" spans="1:32" ht="15" customHeight="1" x14ac:dyDescent="0.3">
      <c r="A43" s="111" t="s">
        <v>77</v>
      </c>
      <c r="B43" s="112"/>
      <c r="C43" s="112"/>
      <c r="D43" s="112"/>
      <c r="E43" s="112"/>
      <c r="F43" s="112"/>
      <c r="G43" s="112"/>
      <c r="H43" s="113"/>
      <c r="I43" s="114">
        <f>ROUND(+[2]FM!G64,2)</f>
        <v>2.68</v>
      </c>
      <c r="J43" s="115"/>
      <c r="K43" s="18">
        <v>2.68</v>
      </c>
      <c r="L43" s="18">
        <v>2.68</v>
      </c>
      <c r="M43" s="18">
        <v>2.68</v>
      </c>
      <c r="N43" s="18">
        <v>2.68</v>
      </c>
      <c r="O43" s="18">
        <v>2.68</v>
      </c>
      <c r="P43" s="18">
        <v>2.68</v>
      </c>
      <c r="Q43" s="18">
        <v>2.68</v>
      </c>
      <c r="R43" s="18">
        <v>2.68</v>
      </c>
      <c r="S43" s="18">
        <v>2.68</v>
      </c>
      <c r="T43" s="18">
        <v>2.68</v>
      </c>
      <c r="U43" s="18">
        <v>2.68</v>
      </c>
      <c r="V43" s="18">
        <v>2.68</v>
      </c>
      <c r="W43" s="18">
        <v>2.68</v>
      </c>
      <c r="X43" s="18">
        <v>2.68</v>
      </c>
      <c r="Y43" s="18">
        <v>2.68</v>
      </c>
      <c r="Z43" s="18">
        <v>2.68</v>
      </c>
      <c r="AA43" s="18">
        <v>2.68</v>
      </c>
      <c r="AB43" s="18">
        <v>2.68</v>
      </c>
      <c r="AC43" s="18">
        <v>2.68</v>
      </c>
      <c r="AD43" s="18">
        <v>2.68</v>
      </c>
      <c r="AE43" s="18">
        <v>2.68</v>
      </c>
      <c r="AF43" s="17"/>
    </row>
    <row r="44" spans="1:32" ht="15" customHeight="1" x14ac:dyDescent="0.3">
      <c r="A44" s="111"/>
      <c r="B44" s="112"/>
      <c r="C44" s="112"/>
      <c r="D44" s="112"/>
      <c r="E44" s="112"/>
      <c r="F44" s="112"/>
      <c r="G44" s="112"/>
      <c r="H44" s="113"/>
      <c r="I44" s="116"/>
      <c r="J44" s="11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7"/>
    </row>
    <row r="45" spans="1:32" ht="15" customHeight="1" x14ac:dyDescent="0.3">
      <c r="A45" s="118" t="s">
        <v>78</v>
      </c>
      <c r="B45" s="119"/>
      <c r="C45" s="119"/>
      <c r="D45" s="119"/>
      <c r="E45" s="119"/>
      <c r="F45" s="119"/>
      <c r="G45" s="119"/>
      <c r="H45" s="120"/>
      <c r="I45" s="121">
        <f>I42*I43+I44</f>
        <v>2447010502.513061</v>
      </c>
      <c r="J45" s="122"/>
      <c r="K45" s="18">
        <v>171950519.07205051</v>
      </c>
      <c r="L45" s="18">
        <v>235870508.97205052</v>
      </c>
      <c r="M45" s="18">
        <v>203996351.0720506</v>
      </c>
      <c r="N45" s="18">
        <v>55402880.072050519</v>
      </c>
      <c r="O45" s="18">
        <v>55402880.072050519</v>
      </c>
      <c r="P45" s="18">
        <v>55402880.072050519</v>
      </c>
      <c r="Q45" s="18">
        <v>75698573.672050521</v>
      </c>
      <c r="R45" s="18">
        <v>75698573.672050521</v>
      </c>
      <c r="S45" s="18">
        <v>55402880.072050519</v>
      </c>
      <c r="T45" s="18">
        <v>126800230.7720505</v>
      </c>
      <c r="U45" s="18">
        <v>35469609.572050527</v>
      </c>
      <c r="V45" s="18">
        <v>126800230.7720505</v>
      </c>
      <c r="W45" s="18">
        <v>111578460.5720505</v>
      </c>
      <c r="X45" s="18">
        <v>189499427.07205057</v>
      </c>
      <c r="Y45" s="18">
        <v>252923469.5720506</v>
      </c>
      <c r="Z45" s="18">
        <v>198560004.57205057</v>
      </c>
      <c r="AA45" s="18">
        <v>30033263.072050527</v>
      </c>
      <c r="AB45" s="18">
        <v>30033263.072050527</v>
      </c>
      <c r="AC45" s="18">
        <v>106142114.0720505</v>
      </c>
      <c r="AD45" s="18">
        <v>138760193.07205051</v>
      </c>
      <c r="AE45" s="18">
        <v>115584189.57205053</v>
      </c>
      <c r="AF45" s="17"/>
    </row>
    <row r="46" spans="1:32" ht="15" customHeight="1" x14ac:dyDescent="0.3">
      <c r="A46" s="118" t="s">
        <v>79</v>
      </c>
      <c r="B46" s="119"/>
      <c r="C46" s="119"/>
      <c r="D46" s="119"/>
      <c r="E46" s="119"/>
      <c r="F46" s="119"/>
      <c r="G46" s="119"/>
      <c r="H46" s="120"/>
      <c r="I46" s="121">
        <f>+I45*19%</f>
        <v>464931995.4774816</v>
      </c>
      <c r="J46" s="122"/>
      <c r="K46" s="19">
        <v>32670598.623689599</v>
      </c>
      <c r="L46" s="19">
        <v>44815396.7046896</v>
      </c>
      <c r="M46" s="19">
        <v>38759306.703689612</v>
      </c>
      <c r="N46" s="19">
        <v>10526547.213689599</v>
      </c>
      <c r="O46" s="19">
        <v>10526547.213689599</v>
      </c>
      <c r="P46" s="19">
        <v>10526547.213689599</v>
      </c>
      <c r="Q46" s="19">
        <v>14382728.997689599</v>
      </c>
      <c r="R46" s="19">
        <v>14382728.997689599</v>
      </c>
      <c r="S46" s="19">
        <v>10526547.213689599</v>
      </c>
      <c r="T46" s="19">
        <v>24092043.846689597</v>
      </c>
      <c r="U46" s="19">
        <v>6739225.8186896006</v>
      </c>
      <c r="V46" s="19">
        <v>24092043.846689597</v>
      </c>
      <c r="W46" s="19">
        <v>21199907.508689594</v>
      </c>
      <c r="X46" s="19">
        <v>36004891.14368961</v>
      </c>
      <c r="Y46" s="19">
        <v>48055459.218689613</v>
      </c>
      <c r="Z46" s="19">
        <v>37726400.868689612</v>
      </c>
      <c r="AA46" s="19">
        <v>5706319.9836896006</v>
      </c>
      <c r="AB46" s="19">
        <v>5706319.9836896006</v>
      </c>
      <c r="AC46" s="19">
        <v>20167001.673689596</v>
      </c>
      <c r="AD46" s="19">
        <v>26364436.683689598</v>
      </c>
      <c r="AE46" s="19">
        <v>21960996.018689599</v>
      </c>
      <c r="AF46" s="20"/>
    </row>
    <row r="47" spans="1:32" ht="15" customHeight="1" x14ac:dyDescent="0.3">
      <c r="A47" s="118" t="s">
        <v>80</v>
      </c>
      <c r="B47" s="119"/>
      <c r="C47" s="119"/>
      <c r="D47" s="119"/>
      <c r="E47" s="119"/>
      <c r="F47" s="119"/>
      <c r="G47" s="119"/>
      <c r="H47" s="120"/>
      <c r="I47" s="121">
        <f>ROUNDUP(+I45+I46,0)</f>
        <v>2911942498</v>
      </c>
      <c r="J47" s="122"/>
      <c r="K47" s="21">
        <v>204621117.6957401</v>
      </c>
      <c r="L47" s="21">
        <v>280685905.67674011</v>
      </c>
      <c r="M47" s="21">
        <v>242755657.77574021</v>
      </c>
      <c r="N47" s="21">
        <v>65929427.285740122</v>
      </c>
      <c r="O47" s="21">
        <v>65929427.285740122</v>
      </c>
      <c r="P47" s="21">
        <v>65929427.285740122</v>
      </c>
      <c r="Q47" s="21">
        <v>90081302.669740126</v>
      </c>
      <c r="R47" s="21">
        <v>90081302.669740126</v>
      </c>
      <c r="S47" s="21">
        <v>65929427.285740122</v>
      </c>
      <c r="T47" s="21">
        <v>150892274.61874008</v>
      </c>
      <c r="U47" s="21">
        <v>42208835.390740126</v>
      </c>
      <c r="V47" s="21">
        <v>150892274.61874008</v>
      </c>
      <c r="W47" s="21">
        <v>132778368.08074009</v>
      </c>
      <c r="X47" s="21">
        <v>225504318.21574017</v>
      </c>
      <c r="Y47" s="21">
        <v>300978928.79074019</v>
      </c>
      <c r="Z47" s="21">
        <v>236286405.44074017</v>
      </c>
      <c r="AA47" s="21">
        <v>35739583.055740125</v>
      </c>
      <c r="AB47" s="21">
        <v>35739583.055740125</v>
      </c>
      <c r="AC47" s="21">
        <v>126309115.74574009</v>
      </c>
      <c r="AD47" s="21">
        <v>165124629.75574011</v>
      </c>
      <c r="AE47" s="21">
        <v>137545185.59074011</v>
      </c>
      <c r="AF47" s="21">
        <v>2911942497.9905429</v>
      </c>
    </row>
    <row r="48" spans="1:32" ht="15" customHeight="1" x14ac:dyDescent="0.3">
      <c r="A48" s="39"/>
      <c r="B48" s="39"/>
      <c r="C48" s="39"/>
      <c r="D48" s="39"/>
      <c r="E48" s="39"/>
      <c r="F48" s="39"/>
      <c r="G48" s="39"/>
      <c r="H48" s="39"/>
      <c r="I48" s="22"/>
      <c r="J48" s="22"/>
    </row>
    <row r="49" spans="1:12" ht="15" customHeight="1" x14ac:dyDescent="0.3">
      <c r="A49" s="118" t="s">
        <v>143</v>
      </c>
      <c r="B49" s="119"/>
      <c r="C49" s="119"/>
      <c r="D49" s="119"/>
      <c r="E49" s="119"/>
      <c r="F49" s="119"/>
      <c r="G49" s="119"/>
      <c r="H49" s="120"/>
      <c r="I49" s="121">
        <f>ROUND([2]INTERVENTORÍA!H38,0)</f>
        <v>374916804</v>
      </c>
      <c r="J49" s="122"/>
      <c r="K49" s="23"/>
      <c r="L49" s="24"/>
    </row>
    <row r="50" spans="1:12" ht="15" customHeight="1" x14ac:dyDescent="0.3">
      <c r="A50" s="39"/>
      <c r="B50" s="39"/>
      <c r="C50" s="39"/>
      <c r="D50" s="39"/>
      <c r="E50" s="39"/>
      <c r="F50" s="39"/>
      <c r="G50" s="39"/>
      <c r="H50" s="39"/>
      <c r="I50" s="22"/>
      <c r="J50" s="22"/>
      <c r="L50" s="24"/>
    </row>
    <row r="51" spans="1:12" ht="15" customHeight="1" x14ac:dyDescent="0.3">
      <c r="A51" s="118" t="s">
        <v>81</v>
      </c>
      <c r="B51" s="119"/>
      <c r="C51" s="119"/>
      <c r="D51" s="119"/>
      <c r="E51" s="119"/>
      <c r="F51" s="119"/>
      <c r="G51" s="119"/>
      <c r="H51" s="120"/>
      <c r="I51" s="121">
        <f>I47+I49</f>
        <v>3286859302</v>
      </c>
      <c r="J51" s="122"/>
      <c r="K51" s="25"/>
      <c r="L51" s="26"/>
    </row>
    <row r="52" spans="1:12" x14ac:dyDescent="0.3">
      <c r="K52" s="27"/>
      <c r="L52" s="26"/>
    </row>
    <row r="53" spans="1:12" ht="27.6" customHeight="1" x14ac:dyDescent="0.3">
      <c r="A53" s="28" t="s">
        <v>82</v>
      </c>
      <c r="B53" s="125" t="s">
        <v>83</v>
      </c>
      <c r="C53" s="126"/>
      <c r="D53" s="126"/>
      <c r="E53" s="127"/>
      <c r="F53" s="125" t="s">
        <v>84</v>
      </c>
      <c r="G53" s="127"/>
      <c r="H53" s="3" t="s">
        <v>85</v>
      </c>
      <c r="I53" s="41" t="s">
        <v>86</v>
      </c>
      <c r="J53" s="43"/>
      <c r="L53" s="26"/>
    </row>
    <row r="54" spans="1:12" ht="13.8" customHeight="1" x14ac:dyDescent="0.3">
      <c r="A54" s="29" t="s">
        <v>74</v>
      </c>
      <c r="B54" s="128" t="s">
        <v>30</v>
      </c>
      <c r="C54" s="129"/>
      <c r="D54" s="129"/>
      <c r="E54" s="130"/>
      <c r="F54" s="114">
        <f t="shared" ref="F54:F71" si="2">I54/$I$75*100</f>
        <v>7.0269628551025267</v>
      </c>
      <c r="G54" s="115"/>
      <c r="H54" s="40">
        <f>K$42</f>
        <v>64160641.44479496</v>
      </c>
      <c r="I54" s="131">
        <f t="shared" ref="I54:I74" si="3">H54*$I$43*1.19</f>
        <v>204621117.6957401</v>
      </c>
      <c r="J54" s="132"/>
    </row>
    <row r="55" spans="1:12" ht="13.8" customHeight="1" x14ac:dyDescent="0.3">
      <c r="A55" s="29" t="s">
        <v>75</v>
      </c>
      <c r="B55" s="128" t="s">
        <v>31</v>
      </c>
      <c r="C55" s="129"/>
      <c r="D55" s="129"/>
      <c r="E55" s="130"/>
      <c r="F55" s="114">
        <f t="shared" si="2"/>
        <v>9.6391294083050845</v>
      </c>
      <c r="G55" s="115"/>
      <c r="H55" s="40">
        <f>L$42</f>
        <v>88011383.944794968</v>
      </c>
      <c r="I55" s="131">
        <f t="shared" si="3"/>
        <v>280685905.67674011</v>
      </c>
      <c r="J55" s="132"/>
    </row>
    <row r="56" spans="1:12" ht="16.8" customHeight="1" x14ac:dyDescent="0.3">
      <c r="A56" s="29" t="s">
        <v>87</v>
      </c>
      <c r="B56" s="128" t="s">
        <v>88</v>
      </c>
      <c r="C56" s="129"/>
      <c r="D56" s="129"/>
      <c r="E56" s="130"/>
      <c r="F56" s="114">
        <f t="shared" si="2"/>
        <v>8.3365539650339819</v>
      </c>
      <c r="G56" s="115"/>
      <c r="H56" s="40">
        <f>M$42</f>
        <v>76118041.444794998</v>
      </c>
      <c r="I56" s="131">
        <f t="shared" si="3"/>
        <v>242755657.77574021</v>
      </c>
      <c r="J56" s="132"/>
    </row>
    <row r="57" spans="1:12" ht="13.8" customHeight="1" x14ac:dyDescent="0.3">
      <c r="A57" s="29" t="s">
        <v>89</v>
      </c>
      <c r="B57" s="128" t="s">
        <v>90</v>
      </c>
      <c r="C57" s="129"/>
      <c r="D57" s="129"/>
      <c r="E57" s="130"/>
      <c r="F57" s="114">
        <f t="shared" si="2"/>
        <v>2.2641047112446873</v>
      </c>
      <c r="G57" s="115"/>
      <c r="H57" s="40">
        <f>N$42</f>
        <v>20672716.444794968</v>
      </c>
      <c r="I57" s="131">
        <f t="shared" si="3"/>
        <v>65929427.285740115</v>
      </c>
      <c r="J57" s="132"/>
    </row>
    <row r="58" spans="1:12" ht="14.4" customHeight="1" x14ac:dyDescent="0.3">
      <c r="A58" s="29" t="s">
        <v>91</v>
      </c>
      <c r="B58" s="128" t="s">
        <v>92</v>
      </c>
      <c r="C58" s="129"/>
      <c r="D58" s="129"/>
      <c r="E58" s="130"/>
      <c r="F58" s="114">
        <f t="shared" si="2"/>
        <v>2.2641047112446873</v>
      </c>
      <c r="G58" s="115"/>
      <c r="H58" s="40">
        <f>O$42</f>
        <v>20672716.444794968</v>
      </c>
      <c r="I58" s="131">
        <f t="shared" si="3"/>
        <v>65929427.285740115</v>
      </c>
      <c r="J58" s="132"/>
    </row>
    <row r="59" spans="1:12" ht="43.2" customHeight="1" x14ac:dyDescent="0.3">
      <c r="A59" s="29" t="s">
        <v>93</v>
      </c>
      <c r="B59" s="128" t="s">
        <v>94</v>
      </c>
      <c r="C59" s="129"/>
      <c r="D59" s="129"/>
      <c r="E59" s="130"/>
      <c r="F59" s="114">
        <f t="shared" si="2"/>
        <v>2.2641047112446873</v>
      </c>
      <c r="G59" s="115"/>
      <c r="H59" s="40">
        <f>P$42</f>
        <v>20672716.444794968</v>
      </c>
      <c r="I59" s="131">
        <f t="shared" si="3"/>
        <v>65929427.285740115</v>
      </c>
      <c r="J59" s="132"/>
    </row>
    <row r="60" spans="1:12" ht="21" customHeight="1" x14ac:dyDescent="0.3">
      <c r="A60" s="29" t="s">
        <v>95</v>
      </c>
      <c r="B60" s="128" t="s">
        <v>36</v>
      </c>
      <c r="C60" s="129"/>
      <c r="D60" s="129"/>
      <c r="E60" s="130"/>
      <c r="F60" s="114">
        <f t="shared" si="2"/>
        <v>3.0935124142012733</v>
      </c>
      <c r="G60" s="115"/>
      <c r="H60" s="40">
        <f>Q$42</f>
        <v>28245736.444794968</v>
      </c>
      <c r="I60" s="131">
        <f t="shared" si="3"/>
        <v>90081302.669740111</v>
      </c>
      <c r="J60" s="132"/>
    </row>
    <row r="61" spans="1:12" ht="30.6" customHeight="1" x14ac:dyDescent="0.3">
      <c r="A61" s="29" t="s">
        <v>96</v>
      </c>
      <c r="B61" s="128" t="s">
        <v>97</v>
      </c>
      <c r="C61" s="129"/>
      <c r="D61" s="129"/>
      <c r="E61" s="130"/>
      <c r="F61" s="114">
        <f t="shared" si="2"/>
        <v>3.0935124142012733</v>
      </c>
      <c r="G61" s="115"/>
      <c r="H61" s="40">
        <f>R$42</f>
        <v>28245736.444794968</v>
      </c>
      <c r="I61" s="131">
        <f t="shared" si="3"/>
        <v>90081302.669740111</v>
      </c>
      <c r="J61" s="132"/>
    </row>
    <row r="62" spans="1:12" ht="18.600000000000001" customHeight="1" x14ac:dyDescent="0.3">
      <c r="A62" s="29" t="s">
        <v>98</v>
      </c>
      <c r="B62" s="128" t="s">
        <v>99</v>
      </c>
      <c r="C62" s="129"/>
      <c r="D62" s="129"/>
      <c r="E62" s="130"/>
      <c r="F62" s="114">
        <f t="shared" si="2"/>
        <v>2.2641047112446873</v>
      </c>
      <c r="G62" s="115"/>
      <c r="H62" s="40">
        <f>S$42</f>
        <v>20672716.444794968</v>
      </c>
      <c r="I62" s="131">
        <f t="shared" si="3"/>
        <v>65929427.285740115</v>
      </c>
      <c r="J62" s="132"/>
    </row>
    <row r="63" spans="1:12" ht="18.600000000000001" customHeight="1" x14ac:dyDescent="0.3">
      <c r="A63" s="29" t="s">
        <v>100</v>
      </c>
      <c r="B63" s="128" t="s">
        <v>101</v>
      </c>
      <c r="C63" s="129"/>
      <c r="D63" s="129"/>
      <c r="E63" s="130"/>
      <c r="F63" s="114">
        <f t="shared" si="2"/>
        <v>5.1818425234312491</v>
      </c>
      <c r="G63" s="115"/>
      <c r="H63" s="40">
        <f>T$42</f>
        <v>47313518.94479496</v>
      </c>
      <c r="I63" s="131">
        <f t="shared" si="3"/>
        <v>150892274.61874008</v>
      </c>
      <c r="J63" s="132"/>
    </row>
    <row r="64" spans="1:12" ht="18.600000000000001" customHeight="1" x14ac:dyDescent="0.3">
      <c r="A64" s="29" t="s">
        <v>102</v>
      </c>
      <c r="B64" s="128" t="s">
        <v>40</v>
      </c>
      <c r="C64" s="129"/>
      <c r="D64" s="129"/>
      <c r="E64" s="130"/>
      <c r="F64" s="114">
        <f t="shared" si="2"/>
        <v>1.4495078601266118</v>
      </c>
      <c r="G64" s="115"/>
      <c r="H64" s="40">
        <f>U$42</f>
        <v>13234928.944794971</v>
      </c>
      <c r="I64" s="131">
        <f t="shared" si="3"/>
        <v>42208835.390740126</v>
      </c>
      <c r="J64" s="132"/>
    </row>
    <row r="65" spans="1:13" ht="18.600000000000001" customHeight="1" x14ac:dyDescent="0.3">
      <c r="A65" s="29" t="s">
        <v>103</v>
      </c>
      <c r="B65" s="128" t="s">
        <v>104</v>
      </c>
      <c r="C65" s="129"/>
      <c r="D65" s="129"/>
      <c r="E65" s="130"/>
      <c r="F65" s="114">
        <f t="shared" si="2"/>
        <v>5.1818425234312491</v>
      </c>
      <c r="G65" s="115"/>
      <c r="H65" s="40">
        <f>V$42</f>
        <v>47313518.94479496</v>
      </c>
      <c r="I65" s="131">
        <f t="shared" si="3"/>
        <v>150892274.61874008</v>
      </c>
      <c r="J65" s="132"/>
    </row>
    <row r="66" spans="1:13" ht="18.600000000000001" customHeight="1" x14ac:dyDescent="0.3">
      <c r="A66" s="29" t="s">
        <v>105</v>
      </c>
      <c r="B66" s="128" t="s">
        <v>106</v>
      </c>
      <c r="C66" s="129"/>
      <c r="D66" s="129"/>
      <c r="E66" s="130"/>
      <c r="F66" s="114">
        <f t="shared" si="2"/>
        <v>4.5597867462138089</v>
      </c>
      <c r="G66" s="115"/>
      <c r="H66" s="40">
        <f>W$42</f>
        <v>41633753.94479496</v>
      </c>
      <c r="I66" s="131">
        <f t="shared" si="3"/>
        <v>132778368.08074008</v>
      </c>
      <c r="J66" s="132"/>
    </row>
    <row r="67" spans="1:13" ht="18.600000000000001" customHeight="1" x14ac:dyDescent="0.3">
      <c r="A67" s="29" t="s">
        <v>107</v>
      </c>
      <c r="B67" s="128" t="s">
        <v>108</v>
      </c>
      <c r="C67" s="129"/>
      <c r="D67" s="129"/>
      <c r="E67" s="130"/>
      <c r="F67" s="114">
        <f t="shared" si="2"/>
        <v>7.7441198914935629</v>
      </c>
      <c r="G67" s="115"/>
      <c r="H67" s="40">
        <f>X$42</f>
        <v>70708741.444794983</v>
      </c>
      <c r="I67" s="131">
        <f t="shared" si="3"/>
        <v>225504318.21574017</v>
      </c>
      <c r="J67" s="132"/>
    </row>
    <row r="68" spans="1:13" ht="18.600000000000001" customHeight="1" x14ac:dyDescent="0.3">
      <c r="A68" s="29" t="s">
        <v>109</v>
      </c>
      <c r="B68" s="128" t="s">
        <v>44</v>
      </c>
      <c r="C68" s="129"/>
      <c r="D68" s="129"/>
      <c r="E68" s="130"/>
      <c r="F68" s="114">
        <f t="shared" si="2"/>
        <v>10.336018963232895</v>
      </c>
      <c r="G68" s="115"/>
      <c r="H68" s="40">
        <f>Y$42</f>
        <v>94374428.944794998</v>
      </c>
      <c r="I68" s="131">
        <f t="shared" si="3"/>
        <v>300978928.79074019</v>
      </c>
      <c r="J68" s="132"/>
    </row>
    <row r="69" spans="1:13" ht="18.600000000000001" customHeight="1" x14ac:dyDescent="0.3">
      <c r="A69" s="29" t="s">
        <v>110</v>
      </c>
      <c r="B69" s="128" t="s">
        <v>111</v>
      </c>
      <c r="C69" s="129"/>
      <c r="D69" s="129"/>
      <c r="E69" s="130"/>
      <c r="F69" s="114">
        <f t="shared" si="2"/>
        <v>8.1143911874563237</v>
      </c>
      <c r="G69" s="115"/>
      <c r="H69" s="40">
        <f>Z$42</f>
        <v>74089553.944794983</v>
      </c>
      <c r="I69" s="131">
        <f t="shared" si="3"/>
        <v>236286405.44074017</v>
      </c>
      <c r="J69" s="132"/>
    </row>
    <row r="70" spans="1:13" ht="18.600000000000001" customHeight="1" x14ac:dyDescent="0.3">
      <c r="A70" s="29" t="s">
        <v>112</v>
      </c>
      <c r="B70" s="128" t="s">
        <v>46</v>
      </c>
      <c r="C70" s="129"/>
      <c r="D70" s="129"/>
      <c r="E70" s="130"/>
      <c r="F70" s="114">
        <f t="shared" si="2"/>
        <v>1.2273450825489549</v>
      </c>
      <c r="G70" s="115"/>
      <c r="H70" s="40">
        <f>AA$42</f>
        <v>11206441.444794971</v>
      </c>
      <c r="I70" s="131">
        <f t="shared" si="3"/>
        <v>35739583.055740125</v>
      </c>
      <c r="J70" s="132"/>
    </row>
    <row r="71" spans="1:13" ht="18.600000000000001" customHeight="1" x14ac:dyDescent="0.3">
      <c r="A71" s="29" t="s">
        <v>113</v>
      </c>
      <c r="B71" s="128" t="s">
        <v>47</v>
      </c>
      <c r="C71" s="129"/>
      <c r="D71" s="129"/>
      <c r="E71" s="130"/>
      <c r="F71" s="114">
        <f t="shared" si="2"/>
        <v>1.2273450825489549</v>
      </c>
      <c r="G71" s="115"/>
      <c r="H71" s="40">
        <f>AB$42</f>
        <v>11206441.444794971</v>
      </c>
      <c r="I71" s="131">
        <f t="shared" si="3"/>
        <v>35739583.055740125</v>
      </c>
      <c r="J71" s="132"/>
    </row>
    <row r="72" spans="1:13" ht="27.6" customHeight="1" x14ac:dyDescent="0.3">
      <c r="A72" s="29" t="s">
        <v>114</v>
      </c>
      <c r="B72" s="128" t="s">
        <v>115</v>
      </c>
      <c r="C72" s="129"/>
      <c r="D72" s="129"/>
      <c r="E72" s="130"/>
      <c r="F72" s="114">
        <f>I72/$I$75*100</f>
        <v>4.3376239686361524</v>
      </c>
      <c r="G72" s="115"/>
      <c r="H72" s="40">
        <f>AC$42</f>
        <v>39605266.44479496</v>
      </c>
      <c r="I72" s="131">
        <f t="shared" si="3"/>
        <v>126309115.74574009</v>
      </c>
      <c r="J72" s="132"/>
    </row>
    <row r="73" spans="1:13" ht="16.8" customHeight="1" x14ac:dyDescent="0.3">
      <c r="A73" s="29" t="s">
        <v>116</v>
      </c>
      <c r="B73" s="128" t="s">
        <v>49</v>
      </c>
      <c r="C73" s="129"/>
      <c r="D73" s="129"/>
      <c r="E73" s="130"/>
      <c r="F73" s="114">
        <f>I73/$I$75*100</f>
        <v>5.6706006341020947</v>
      </c>
      <c r="G73" s="115"/>
      <c r="H73" s="40">
        <f>AD$42</f>
        <v>51776191.44479496</v>
      </c>
      <c r="I73" s="131">
        <f t="shared" si="3"/>
        <v>165124629.75574011</v>
      </c>
      <c r="J73" s="132"/>
    </row>
    <row r="74" spans="1:13" ht="16.8" customHeight="1" x14ac:dyDescent="0.3">
      <c r="A74" s="29" t="s">
        <v>117</v>
      </c>
      <c r="B74" s="128" t="s">
        <v>118</v>
      </c>
      <c r="C74" s="129"/>
      <c r="D74" s="129"/>
      <c r="E74" s="130"/>
      <c r="F74" s="114">
        <f>I74/$I$75*100</f>
        <v>4.7234856349552414</v>
      </c>
      <c r="G74" s="115"/>
      <c r="H74" s="40">
        <f>AE$42</f>
        <v>43128428.944794968</v>
      </c>
      <c r="I74" s="131">
        <f t="shared" si="3"/>
        <v>137545185.59074011</v>
      </c>
      <c r="J74" s="132"/>
    </row>
    <row r="75" spans="1:13" ht="19.8" customHeight="1" x14ac:dyDescent="0.3">
      <c r="A75" s="118" t="s">
        <v>119</v>
      </c>
      <c r="B75" s="119"/>
      <c r="C75" s="119"/>
      <c r="D75" s="119"/>
      <c r="E75" s="119"/>
      <c r="F75" s="119"/>
      <c r="G75" s="120"/>
      <c r="H75" s="40">
        <f>SUM(H54:H74)</f>
        <v>913063620.34069455</v>
      </c>
      <c r="I75" s="131">
        <f>SUM(I54:J74)</f>
        <v>2911942497.9905429</v>
      </c>
      <c r="J75" s="132"/>
      <c r="K75" s="26"/>
      <c r="L75" s="24"/>
      <c r="M75" s="24"/>
    </row>
    <row r="76" spans="1:13" ht="14.4" thickBot="1" x14ac:dyDescent="0.35">
      <c r="L76" s="24"/>
    </row>
    <row r="77" spans="1:13" ht="14.4" customHeight="1" x14ac:dyDescent="0.3">
      <c r="C77" s="139"/>
      <c r="D77" s="140"/>
      <c r="E77" s="140"/>
      <c r="F77" s="140"/>
      <c r="G77" s="141"/>
      <c r="K77" s="24"/>
    </row>
    <row r="78" spans="1:13" x14ac:dyDescent="0.3">
      <c r="C78" s="133"/>
      <c r="D78" s="134"/>
      <c r="E78" s="134"/>
      <c r="F78" s="134"/>
      <c r="G78" s="135"/>
    </row>
    <row r="79" spans="1:13" x14ac:dyDescent="0.3">
      <c r="C79" s="133"/>
      <c r="D79" s="134"/>
      <c r="E79" s="134"/>
      <c r="F79" s="134"/>
      <c r="G79" s="135"/>
    </row>
    <row r="80" spans="1:13" x14ac:dyDescent="0.3">
      <c r="C80" s="133"/>
      <c r="D80" s="134"/>
      <c r="E80" s="134"/>
      <c r="F80" s="134"/>
      <c r="G80" s="135"/>
    </row>
    <row r="81" spans="3:7" x14ac:dyDescent="0.3">
      <c r="C81" s="133"/>
      <c r="D81" s="134"/>
      <c r="E81" s="134"/>
      <c r="F81" s="134"/>
      <c r="G81" s="135"/>
    </row>
    <row r="82" spans="3:7" x14ac:dyDescent="0.3">
      <c r="C82" s="133" t="s">
        <v>120</v>
      </c>
      <c r="D82" s="134"/>
      <c r="E82" s="134"/>
      <c r="F82" s="134"/>
      <c r="G82" s="135"/>
    </row>
    <row r="83" spans="3:7" ht="12.75" customHeight="1" thickBot="1" x14ac:dyDescent="0.35">
      <c r="C83" s="136" t="s">
        <v>121</v>
      </c>
      <c r="D83" s="137"/>
      <c r="E83" s="137"/>
      <c r="F83" s="137"/>
      <c r="G83" s="138"/>
    </row>
    <row r="92" spans="3:7" ht="24.75" customHeight="1" x14ac:dyDescent="0.3"/>
    <row r="96" spans="3:7" ht="25.5" customHeight="1" x14ac:dyDescent="0.3"/>
  </sheetData>
  <mergeCells count="157">
    <mergeCell ref="C81:G81"/>
    <mergeCell ref="C82:G82"/>
    <mergeCell ref="C83:G83"/>
    <mergeCell ref="A75:G75"/>
    <mergeCell ref="I75:J75"/>
    <mergeCell ref="C77:G77"/>
    <mergeCell ref="C78:G78"/>
    <mergeCell ref="C79:G79"/>
    <mergeCell ref="C80:G80"/>
    <mergeCell ref="B73:E73"/>
    <mergeCell ref="F73:G73"/>
    <mergeCell ref="I73:J73"/>
    <mergeCell ref="B74:E74"/>
    <mergeCell ref="F74:G74"/>
    <mergeCell ref="I74:J74"/>
    <mergeCell ref="B71:E71"/>
    <mergeCell ref="F71:G71"/>
    <mergeCell ref="I71:J71"/>
    <mergeCell ref="B72:E72"/>
    <mergeCell ref="F72:G72"/>
    <mergeCell ref="I72:J72"/>
    <mergeCell ref="B69:E69"/>
    <mergeCell ref="F69:G69"/>
    <mergeCell ref="I69:J69"/>
    <mergeCell ref="B70:E70"/>
    <mergeCell ref="F70:G70"/>
    <mergeCell ref="I70:J70"/>
    <mergeCell ref="B67:E67"/>
    <mergeCell ref="F67:G67"/>
    <mergeCell ref="I67:J67"/>
    <mergeCell ref="B68:E68"/>
    <mergeCell ref="F68:G68"/>
    <mergeCell ref="I68:J68"/>
    <mergeCell ref="B65:E65"/>
    <mergeCell ref="F65:G65"/>
    <mergeCell ref="I65:J65"/>
    <mergeCell ref="B66:E66"/>
    <mergeCell ref="F66:G66"/>
    <mergeCell ref="I66:J66"/>
    <mergeCell ref="B63:E63"/>
    <mergeCell ref="F63:G63"/>
    <mergeCell ref="I63:J63"/>
    <mergeCell ref="B64:E64"/>
    <mergeCell ref="F64:G64"/>
    <mergeCell ref="I64:J64"/>
    <mergeCell ref="B61:E61"/>
    <mergeCell ref="F61:G61"/>
    <mergeCell ref="I61:J61"/>
    <mergeCell ref="B62:E62"/>
    <mergeCell ref="F62:G62"/>
    <mergeCell ref="I62:J62"/>
    <mergeCell ref="B59:E59"/>
    <mergeCell ref="F59:G59"/>
    <mergeCell ref="I59:J59"/>
    <mergeCell ref="B60:E60"/>
    <mergeCell ref="F60:G60"/>
    <mergeCell ref="I60:J60"/>
    <mergeCell ref="B57:E57"/>
    <mergeCell ref="F57:G57"/>
    <mergeCell ref="I57:J57"/>
    <mergeCell ref="B58:E58"/>
    <mergeCell ref="F58:G58"/>
    <mergeCell ref="I58:J58"/>
    <mergeCell ref="B55:E55"/>
    <mergeCell ref="F55:G55"/>
    <mergeCell ref="I55:J55"/>
    <mergeCell ref="B56:E56"/>
    <mergeCell ref="F56:G56"/>
    <mergeCell ref="I56:J56"/>
    <mergeCell ref="A51:H51"/>
    <mergeCell ref="I51:J51"/>
    <mergeCell ref="B53:E53"/>
    <mergeCell ref="F53:G53"/>
    <mergeCell ref="I53:J53"/>
    <mergeCell ref="B54:E54"/>
    <mergeCell ref="F54:G54"/>
    <mergeCell ref="I54:J54"/>
    <mergeCell ref="A46:H46"/>
    <mergeCell ref="I46:J46"/>
    <mergeCell ref="A47:H47"/>
    <mergeCell ref="I47:J47"/>
    <mergeCell ref="A49:H49"/>
    <mergeCell ref="I49:J49"/>
    <mergeCell ref="A43:H43"/>
    <mergeCell ref="I43:J43"/>
    <mergeCell ref="A44:H44"/>
    <mergeCell ref="I44:J44"/>
    <mergeCell ref="A45:H45"/>
    <mergeCell ref="I45:J45"/>
    <mergeCell ref="A39:C39"/>
    <mergeCell ref="I39:J39"/>
    <mergeCell ref="A40:C40"/>
    <mergeCell ref="I40:J40"/>
    <mergeCell ref="A42:H42"/>
    <mergeCell ref="I42:J42"/>
    <mergeCell ref="A36:C36"/>
    <mergeCell ref="I36:J36"/>
    <mergeCell ref="A37:C37"/>
    <mergeCell ref="I37:J37"/>
    <mergeCell ref="A38:C38"/>
    <mergeCell ref="I38:J38"/>
    <mergeCell ref="A32:J32"/>
    <mergeCell ref="A33:C33"/>
    <mergeCell ref="I33:J33"/>
    <mergeCell ref="A34:J34"/>
    <mergeCell ref="A35:C35"/>
    <mergeCell ref="I35:J35"/>
    <mergeCell ref="A29:C29"/>
    <mergeCell ref="I29:J29"/>
    <mergeCell ref="A30:C30"/>
    <mergeCell ref="I30:J30"/>
    <mergeCell ref="A31:C31"/>
    <mergeCell ref="I31:J31"/>
    <mergeCell ref="A26:C26"/>
    <mergeCell ref="I26:J26"/>
    <mergeCell ref="A27:C27"/>
    <mergeCell ref="I27:J27"/>
    <mergeCell ref="A28:C28"/>
    <mergeCell ref="I28:J28"/>
    <mergeCell ref="A23:C23"/>
    <mergeCell ref="I23:J23"/>
    <mergeCell ref="A24:C24"/>
    <mergeCell ref="I24:J24"/>
    <mergeCell ref="A25:C25"/>
    <mergeCell ref="I25:J25"/>
    <mergeCell ref="A20:C20"/>
    <mergeCell ref="I20:J20"/>
    <mergeCell ref="A21:C21"/>
    <mergeCell ref="I21:J21"/>
    <mergeCell ref="A22:C22"/>
    <mergeCell ref="I22:J22"/>
    <mergeCell ref="A17:C17"/>
    <mergeCell ref="I17:J17"/>
    <mergeCell ref="A18:C18"/>
    <mergeCell ref="I18:J18"/>
    <mergeCell ref="A19:C19"/>
    <mergeCell ref="I19:J19"/>
    <mergeCell ref="A14:C14"/>
    <mergeCell ref="I14:J14"/>
    <mergeCell ref="A15:C15"/>
    <mergeCell ref="I15:J15"/>
    <mergeCell ref="A16:C16"/>
    <mergeCell ref="I16:J16"/>
    <mergeCell ref="A9:J10"/>
    <mergeCell ref="A11:C11"/>
    <mergeCell ref="I11:J11"/>
    <mergeCell ref="A12:C12"/>
    <mergeCell ref="I12:J12"/>
    <mergeCell ref="A13:C13"/>
    <mergeCell ref="I13:J13"/>
    <mergeCell ref="A1:B6"/>
    <mergeCell ref="C1:H2"/>
    <mergeCell ref="I1:J6"/>
    <mergeCell ref="C3:H6"/>
    <mergeCell ref="A7:J7"/>
    <mergeCell ref="A8:C8"/>
    <mergeCell ref="I8:J8"/>
  </mergeCells>
  <printOptions horizontalCentered="1"/>
  <pageMargins left="0.39370078740157483" right="0.39370078740157483" top="0.78740157480314965" bottom="0.78740157480314965" header="0.31496062992125984" footer="0.31496062992125984"/>
  <pageSetup paperSize="162" scale="67" fitToHeight="0" orientation="portrait" cellComments="atEnd" r:id="rId1"/>
  <rowBreaks count="1" manualBreakCount="1">
    <brk id="5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Cronograma</vt:lpstr>
      <vt:lpstr>Resumen</vt:lpstr>
      <vt:lpstr>Cronograma!Área_de_impresión</vt:lpstr>
      <vt:lpstr>Resumen!Área_de_impresión</vt:lpstr>
      <vt:lpstr>Resumen!Títulos_a_imprimir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Murcia</dc:creator>
  <cp:lastModifiedBy>Jonathan Murcia</cp:lastModifiedBy>
  <dcterms:created xsi:type="dcterms:W3CDTF">2025-09-18T14:59:50Z</dcterms:created>
  <dcterms:modified xsi:type="dcterms:W3CDTF">2025-10-06T16:09:04Z</dcterms:modified>
</cp:coreProperties>
</file>