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Laura Cala\Documents\1. GOBERNACION\Contratos\2025\Consultoria_Mineria\"/>
    </mc:Choice>
  </mc:AlternateContent>
  <xr:revisionPtr revIDLastSave="0" documentId="13_ncr:1_{B510AE9E-DEE0-4164-8D4E-FDA0EB31829B}" xr6:coauthVersionLast="47" xr6:coauthVersionMax="47" xr10:uidLastSave="{00000000-0000-0000-0000-000000000000}"/>
  <bookViews>
    <workbookView xWindow="-120" yWindow="-120" windowWidth="20730" windowHeight="11040" firstSheet="2" activeTab="2" xr2:uid="{00000000-000D-0000-FFFF-FFFF00000000}"/>
  </bookViews>
  <sheets>
    <sheet name="PROPUESTA ECONOMICA" sheetId="25" state="hidden" r:id="rId1"/>
    <sheet name="Hoja1" sheetId="26" state="hidden" r:id="rId2"/>
    <sheet name="OFERTA ECONOMICA" sheetId="27" r:id="rId3"/>
  </sheets>
  <definedNames>
    <definedName name="_xlnm.Print_Area" localSheetId="2">'OFERTA ECONOMICA'!$A$1:$D$29</definedName>
    <definedName name="_xlnm.Print_Area" localSheetId="0">'PROPUESTA ECONOMICA'!$A$1:$I$41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5" i="27" l="1"/>
  <c r="D26" i="27" l="1"/>
  <c r="D27" i="27" s="1"/>
  <c r="I29" i="25"/>
  <c r="I30" i="25"/>
  <c r="I31" i="25"/>
  <c r="I32" i="25"/>
  <c r="I33" i="25"/>
  <c r="I28" i="25"/>
  <c r="G9" i="25"/>
  <c r="I9" i="25" s="1"/>
  <c r="G10" i="25"/>
  <c r="I10" i="25" s="1"/>
  <c r="G11" i="25"/>
  <c r="I11" i="25" s="1"/>
  <c r="G12" i="25"/>
  <c r="I12" i="25" s="1"/>
  <c r="G13" i="25"/>
  <c r="I13" i="25" s="1"/>
  <c r="G14" i="25"/>
  <c r="I14" i="25" s="1"/>
  <c r="G15" i="25"/>
  <c r="I15" i="25" s="1"/>
  <c r="G16" i="25"/>
  <c r="I16" i="25" s="1"/>
  <c r="G17" i="25"/>
  <c r="I17" i="25" s="1"/>
  <c r="G18" i="25"/>
  <c r="I18" i="25" s="1"/>
  <c r="G19" i="25"/>
  <c r="I19" i="25" s="1"/>
  <c r="G20" i="25"/>
  <c r="I20" i="25" s="1"/>
  <c r="G21" i="25"/>
  <c r="I21" i="25" s="1"/>
  <c r="G22" i="25"/>
  <c r="I22" i="25" s="1"/>
  <c r="G8" i="25"/>
  <c r="I8" i="25" s="1"/>
  <c r="I23" i="25" l="1"/>
  <c r="I25" i="25" s="1"/>
  <c r="I34" i="25"/>
  <c r="I35" i="25" l="1"/>
  <c r="I36" i="25" s="1"/>
  <c r="I37" i="25" s="1"/>
</calcChain>
</file>

<file path=xl/sharedStrings.xml><?xml version="1.0" encoding="utf-8"?>
<sst xmlns="http://schemas.openxmlformats.org/spreadsheetml/2006/main" count="111" uniqueCount="93">
  <si>
    <t>FORMATO PROPUESTA ECONOMICA</t>
  </si>
  <si>
    <t>CONTRATAR LA INTERVENTORÍA A LOS DIAGNÓSTICOS Y DISEÑOS TÉCNICOS PARA LA RESTAURACIÓN INTEGRAL DE LA SEDE DE LA ANM EN LA CIUDAD DE BUCARAMANGA (SANTANDER)”.</t>
  </si>
  <si>
    <t>CONCEPTO</t>
  </si>
  <si>
    <t>(1)</t>
  </si>
  <si>
    <t>(2)</t>
  </si>
  <si>
    <t>(3)</t>
  </si>
  <si>
    <t>(4)</t>
  </si>
  <si>
    <t>(5)</t>
  </si>
  <si>
    <t>(6)</t>
  </si>
  <si>
    <t>A.COSTOS DEL PERSONAL DE INTERVENTORIA</t>
  </si>
  <si>
    <t>PERSONAL PROFESIONAL</t>
  </si>
  <si>
    <t>PERFIL</t>
  </si>
  <si>
    <t>CANT</t>
  </si>
  <si>
    <t xml:space="preserve">SALARIO   BASICO         </t>
  </si>
  <si>
    <t>%            DEDICACION HOMBRE/MES</t>
  </si>
  <si>
    <r>
      <t xml:space="preserve">VALOR MES                </t>
    </r>
    <r>
      <rPr>
        <b/>
        <sz val="9"/>
        <color theme="8" tint="-0.249977111117893"/>
        <rFont val="Arial"/>
        <family val="2"/>
      </rPr>
      <t>(4) =(1*2*3)</t>
    </r>
  </si>
  <si>
    <t>NO. DE MESES</t>
  </si>
  <si>
    <r>
      <t xml:space="preserve">TOTAL PARCIAL                                  </t>
    </r>
    <r>
      <rPr>
        <b/>
        <sz val="9"/>
        <color theme="8" tint="-0.249977111117893"/>
        <rFont val="Arial"/>
        <family val="2"/>
      </rPr>
      <t>(6)=(4*5)</t>
    </r>
  </si>
  <si>
    <t>Directos De Consultoría Especialista En Restauración</t>
  </si>
  <si>
    <t xml:space="preserve"> Arquitecto (a)</t>
  </si>
  <si>
    <t>Arquitecto Especialista En Diseño</t>
  </si>
  <si>
    <t>Especialista Estructural</t>
  </si>
  <si>
    <t xml:space="preserve">Ingeniero civil, con postgrado en estructuras </t>
  </si>
  <si>
    <t xml:space="preserve">Especialista Elementos No Estructurales </t>
  </si>
  <si>
    <t>Especialista En Geotecnia</t>
  </si>
  <si>
    <t>Ingeniero civil, con postgrado en Geotecnia</t>
  </si>
  <si>
    <t>Especialista Hidro-Sanitario, Red Contra Incendio Y Gas</t>
  </si>
  <si>
    <t>Ingeniero (a) Civil,	o
ingeniero hidráulico	o ingeniero sanitario.</t>
  </si>
  <si>
    <t>Especialista Eléctrico</t>
  </si>
  <si>
    <t>Ingeniero (a) Eléctrico o Electricista</t>
  </si>
  <si>
    <t>Ingeniero (a) o arquitecto(a) experto en eficiencia energética</t>
  </si>
  <si>
    <t>Arquitecto (a) Ingeniero (a) Civil</t>
  </si>
  <si>
    <t>Profesional En Costos, Presupuesto Y Programación De Obra</t>
  </si>
  <si>
    <t>Ingeniero (a) Arquitecto (a)</t>
  </si>
  <si>
    <t>Especialista en construcción sostenible y / o bioclimática</t>
  </si>
  <si>
    <t>Profesional B.I.M.</t>
  </si>
  <si>
    <t>Ingeniero (a) Civil Arquitecto (a)</t>
  </si>
  <si>
    <t>Profesional De Apoyo</t>
  </si>
  <si>
    <t>Asesor jurídico</t>
  </si>
  <si>
    <t>Abogado</t>
  </si>
  <si>
    <t>Revisor independiente de diseños estructurales y geotecnia</t>
  </si>
  <si>
    <t xml:space="preserve"> Ingeniero (a) Civil </t>
  </si>
  <si>
    <t>Topógrafo</t>
  </si>
  <si>
    <t>Topógrafo o ingeniero topográfico</t>
  </si>
  <si>
    <r>
      <t xml:space="preserve">SUBTOTAL COSTOS DE PERSONAL=SUMATORIA DE </t>
    </r>
    <r>
      <rPr>
        <b/>
        <sz val="9"/>
        <color theme="8" tint="-0.249977111117893"/>
        <rFont val="Arial"/>
        <family val="2"/>
      </rPr>
      <t xml:space="preserve">(6) </t>
    </r>
    <r>
      <rPr>
        <b/>
        <sz val="9"/>
        <color theme="1"/>
        <rFont val="Arial"/>
        <family val="2"/>
      </rPr>
      <t xml:space="preserve">= </t>
    </r>
    <r>
      <rPr>
        <b/>
        <sz val="9"/>
        <color theme="8" tint="-0.249977111117893"/>
        <rFont val="Arial"/>
        <family val="2"/>
      </rPr>
      <t>(7)</t>
    </r>
  </si>
  <si>
    <r>
      <t xml:space="preserve">FACTOR MULTIPLICADOR </t>
    </r>
    <r>
      <rPr>
        <b/>
        <sz val="9"/>
        <color theme="8" tint="-0.249977111117893"/>
        <rFont val="Arial"/>
        <family val="2"/>
      </rPr>
      <t>(8)</t>
    </r>
  </si>
  <si>
    <r>
      <t>SUBTOTAL COSTOS DIRECTOS  DE PERSONAL</t>
    </r>
    <r>
      <rPr>
        <b/>
        <sz val="9"/>
        <color theme="8" tint="-0.249977111117893"/>
        <rFont val="Arial"/>
        <family val="2"/>
      </rPr>
      <t>(7*8)=(A)</t>
    </r>
  </si>
  <si>
    <t>B. OTROS COSTOS</t>
  </si>
  <si>
    <t>UND</t>
  </si>
  <si>
    <r>
      <t xml:space="preserve">CANT                      </t>
    </r>
    <r>
      <rPr>
        <b/>
        <sz val="9"/>
        <color theme="8" tint="-0.249977111117893"/>
        <rFont val="Arial"/>
        <family val="2"/>
      </rPr>
      <t>(9)</t>
    </r>
  </si>
  <si>
    <r>
      <t xml:space="preserve">VR. UNITARIO                                </t>
    </r>
    <r>
      <rPr>
        <b/>
        <sz val="9"/>
        <color theme="8" tint="-0.249977111117893"/>
        <rFont val="Arial"/>
        <family val="2"/>
      </rPr>
      <t>(10)</t>
    </r>
  </si>
  <si>
    <r>
      <t xml:space="preserve">TOTAL PARCIAL                              </t>
    </r>
    <r>
      <rPr>
        <b/>
        <sz val="9"/>
        <color theme="8" tint="-0.249977111117893"/>
        <rFont val="Arial"/>
        <family val="2"/>
      </rPr>
      <t>(11)=(9 *10)</t>
    </r>
  </si>
  <si>
    <t>Arriendo de oficina y servicios publicos</t>
  </si>
  <si>
    <t>GL</t>
  </si>
  <si>
    <t>Ensayos de laboratorio</t>
  </si>
  <si>
    <t>Edición de informes, papelería, reproducción de documentos, planos, fotografías, etc.</t>
  </si>
  <si>
    <t>Comunicaciones (telefonía fija y/o celular, fax, correo, internet, etc.)</t>
  </si>
  <si>
    <t>Gastos de transporte(aereos, terrestres)</t>
  </si>
  <si>
    <t>Gastos de impuestos y garantias</t>
  </si>
  <si>
    <r>
      <t xml:space="preserve">SUBTOTAL COSTOS DE ADMINISTRACION=SUMATORIA DE </t>
    </r>
    <r>
      <rPr>
        <b/>
        <sz val="9"/>
        <color theme="8" tint="-0.249977111117893"/>
        <rFont val="Arial"/>
        <family val="2"/>
      </rPr>
      <t>(11)=(B)</t>
    </r>
  </si>
  <si>
    <r>
      <t xml:space="preserve">SUB-TOTAL= SUMA </t>
    </r>
    <r>
      <rPr>
        <b/>
        <sz val="9"/>
        <color theme="8" tint="-0.249977111117893"/>
        <rFont val="Arial"/>
        <family val="2"/>
      </rPr>
      <t>(A)+(B)= ( C )</t>
    </r>
  </si>
  <si>
    <r>
      <t>IVA (19%)=</t>
    </r>
    <r>
      <rPr>
        <b/>
        <sz val="9"/>
        <color theme="8" tint="-0.249977111117893"/>
        <rFont val="Arial"/>
        <family val="2"/>
      </rPr>
      <t xml:space="preserve"> ( C )</t>
    </r>
    <r>
      <rPr>
        <b/>
        <sz val="9"/>
        <color theme="1"/>
        <rFont val="Arial"/>
        <family val="2"/>
      </rPr>
      <t xml:space="preserve">*19% = </t>
    </r>
    <r>
      <rPr>
        <b/>
        <sz val="9"/>
        <color theme="8" tint="-0.249977111117893"/>
        <rFont val="Arial"/>
        <family val="2"/>
      </rPr>
      <t>(D)</t>
    </r>
  </si>
  <si>
    <r>
      <t xml:space="preserve">VALOR TOTAL DE LA  CONSULTORIA= </t>
    </r>
    <r>
      <rPr>
        <b/>
        <sz val="9"/>
        <color theme="8" tint="-0.249977111117893"/>
        <rFont val="Arial"/>
        <family val="2"/>
      </rPr>
      <t>( C )+( D )= ( E )</t>
    </r>
  </si>
  <si>
    <t>NOTA 1: Los datos correspondientes a dedicaciones y tiempo en meses no debe ser modificado.</t>
  </si>
  <si>
    <t>UNIDAD</t>
  </si>
  <si>
    <t>NOTA: Todos los elementos se presentan en COP$ y deben cumplir con la normatividad vigente aplicable y las especificaciones técnicas mínimas dispuesta en la solicitud</t>
  </si>
  <si>
    <t>1. Producto: Informe diagnóstico inicial y plan de trabajo detallado</t>
  </si>
  <si>
    <t>CANTIDAD</t>
  </si>
  <si>
    <t>VALOR TOTAL ENTREGABLE</t>
  </si>
  <si>
    <t>GLB</t>
  </si>
  <si>
    <t>DATOS DEL COTIZANTE</t>
  </si>
  <si>
    <t>FECHA DE COTIZACIÓN:</t>
  </si>
  <si>
    <t>COTIZANTE</t>
  </si>
  <si>
    <t>NIT</t>
  </si>
  <si>
    <r>
      <rPr>
        <b/>
        <sz val="11"/>
        <color theme="1"/>
        <rFont val="Arial"/>
        <family val="2"/>
      </rPr>
      <t>NOTA 2:</t>
    </r>
    <r>
      <rPr>
        <sz val="11"/>
        <color theme="1"/>
        <rFont val="Arial"/>
        <family val="2"/>
      </rPr>
      <t xml:space="preserve"> Ademas de las deducciones de ley y conforme a la ordenanza No.0105-2023 se presentan los siguientes estampillas, sin embargo el pronente deberá tener en cuenta todos los impuestos tasas y contribuciones que haya lugar. 
Estampilla Pro-Desarrollo Departamental -2%
Estampilla Pro-Electrificación Rural- 0,2 %
Estampilla Pro-Hospitales Universitarios de Cundinamarca-2%
Estampilla Pro-Cultura -1%
Estampilla de Pro-Desarrollo de la Universidad de Cundinamarca (UDEC)- 1,5%
Estampilla para el Bienestar del Adulto Mayo- 2%
Base Gravable: Es el valor monetario o unidad de medida del hecho generador, sobre el cual se aplica la tarifa para determinar el monto de la obligación, la base gravable de las estampillas está constituida por el valor establecido en cada acto o documento gravado antes de IVA;</t>
    </r>
  </si>
  <si>
    <t>2. Producto:  Informe técnico del horno piloto con especificaciones base para diseño y definición de la formula detallada de la composición ideal de la briqueta.</t>
  </si>
  <si>
    <r>
      <t>A.COSTOS DE</t>
    </r>
    <r>
      <rPr>
        <b/>
        <sz val="10"/>
        <color rgb="FF7030A0"/>
        <rFont val="Arial"/>
        <family val="2"/>
      </rPr>
      <t xml:space="preserve"> LA CONSULTORÍA</t>
    </r>
  </si>
  <si>
    <t xml:space="preserve"> 3.producto: Planos arquitectónicos.</t>
  </si>
  <si>
    <r>
      <rPr>
        <b/>
        <sz val="11"/>
        <color theme="1"/>
        <rFont val="Arial"/>
        <family val="2"/>
      </rPr>
      <t>4. Producto: Informe de APU, presupuesto total y cronograma de ejecución</t>
    </r>
    <r>
      <rPr>
        <sz val="11"/>
        <color theme="1"/>
        <rFont val="Arial"/>
        <family val="2"/>
      </rPr>
      <t>.</t>
    </r>
  </si>
  <si>
    <t>5. Producto: Informe jurídico y normativo con listado de permisos requeridos</t>
  </si>
  <si>
    <t>6. Producto: Análisis Informe ambiental.</t>
  </si>
  <si>
    <t>7. Producto: Informe final de consultoría con anexos técnicos y planos aprobados.</t>
  </si>
  <si>
    <r>
      <rPr>
        <b/>
        <sz val="11"/>
        <color theme="1"/>
        <rFont val="Arial"/>
        <family val="2"/>
      </rPr>
      <t>ACTIVIDAD 2. Análisis técnico del proyecto</t>
    </r>
    <r>
      <rPr>
        <sz val="11"/>
        <color theme="1"/>
        <rFont val="Arial"/>
        <family val="2"/>
      </rPr>
      <t xml:space="preserve">
• Definición del tipo de horno piloto a implementar teniendo en cuenta el análisis preliminar de viabilidad de sustitución del combustible en contextos reales de producción artesanal
• Estudio de capacidad productiva y consumo energético estimado.
• Definición de requerimientos de materiales, equipos y espacios de operación.
• Identificación de tecnologías apropiadas (eficiencia térmica, reducción de emisiones, alternativa energética fotovoltaicas).
• Elaboración de memoria técnica del proyecto.
• Pruebas de laboratorio a cada propuesta de briqueta (Basados en las consideraciones realizadas en la Fase I realizada en 2023, se deberán realizar pruebas a tres diferentes briquetas (variando materias primas) conformadas bajo las propuestas realizadas en el año 2023, entre las cuales deberán estar: (i) Análisis físico-químicos básicos (humedad, material volátil, cenizas, carbono fijo, análisis elemental, poder calorífico, densidad aparente / peso específico y granulometría, tamaño de partícula / distribución).  (ii) Ensayos que evalúan la combustión real (ensayo en micro-caldera o hornillo piloto (prueba a escala de laboratorio): medir temperatura, estabilidad, tiempo de combustión, residuos, permitiendo detectar problemas de ignición, auto-extinción o producción excesiva de hollín), termogravimetría, ensayos de gases básicos (NOx, SO2) y material particulado.</t>
    </r>
  </si>
  <si>
    <r>
      <rPr>
        <b/>
        <sz val="11"/>
        <color theme="1"/>
        <rFont val="Arial"/>
        <family val="2"/>
      </rPr>
      <t xml:space="preserve">ACTIVIDAD 3. Diseño arquitectónico </t>
    </r>
    <r>
      <rPr>
        <sz val="11"/>
        <color theme="1"/>
        <rFont val="Arial"/>
        <family val="2"/>
      </rPr>
      <t xml:space="preserve">
• Diseño arquitectónico del horno 
• Elaboración de planos técnicos detallados en formato dwg debidamente firmados por profesional y con  su respectivo memorial de responsabilidad
• Coordinación entre diseños técnicos (arquitectura, instalaciones).</t>
    </r>
  </si>
  <si>
    <r>
      <rPr>
        <b/>
        <sz val="11"/>
        <color theme="1"/>
        <rFont val="Arial"/>
        <family val="2"/>
      </rPr>
      <t>ACTIVIDAD 4. Análisis de precios unitarios y presupuestos</t>
    </r>
    <r>
      <rPr>
        <sz val="11"/>
        <color theme="1"/>
        <rFont val="Arial"/>
        <family val="2"/>
      </rPr>
      <t xml:space="preserve">
• Identificación de ítems de obra y actividades constructivas.
• Cálculo de análisis de precios unitarios (APU) según insumos locales.
• Elaboración de presupuesto detallado de inversión.
•Elaboración de cronograma físico-financiero del proyecto.</t>
    </r>
  </si>
  <si>
    <r>
      <rPr>
        <b/>
        <sz val="11"/>
        <color theme="1"/>
        <rFont val="Arial"/>
        <family val="2"/>
      </rPr>
      <t>ACTIVIDAD 5. Análisis jurídico y normativo</t>
    </r>
    <r>
      <rPr>
        <sz val="11"/>
        <color theme="1"/>
        <rFont val="Arial"/>
        <family val="2"/>
      </rPr>
      <t xml:space="preserve">
• Revisión del uso del suelo según el POT o EOT municipal.
• Identificación de licencias requeridas (construcción, ambientales, sanitarias).
• Verificación de normas urbanísticas, ambientales y de seguridad industrial aplicables.
• Identificación de entidades competentes (CAR, alcaldía, bomberos, planeación).
</t>
    </r>
  </si>
  <si>
    <t>ACTIVIDAD 6. Análisis ambiental
• Diagnóstico ambiental del área de influencia (suelo, aire, agua, flora, fauna, ruido).
• Identificación general de los posibles impactos ambientales potenciales durante construcción y operación.
• Recomendaciones para tecnologías limpias y eficiencia energética.
• Identificación de requerimientos de permisos ambientales (emisiones, vertimientos, uso de agua).
• Definición del lugar donde se considere viable la implementación del horno de acuerdo al análisis técnico, ambiental, jurídico de la consultoría</t>
  </si>
  <si>
    <t>ACTIVIDAD 7. Consolidación y entrega de resultados
• Elaboración del documento final de la consultoría.
• Revisión y validación con el contratante.
• Entrega de planos, memorias, presupuestos y anexos en formato físico y digital.</t>
  </si>
  <si>
    <r>
      <rPr>
        <b/>
        <sz val="11"/>
        <color theme="1"/>
        <rFont val="Arial"/>
        <family val="2"/>
      </rPr>
      <t>ACTIVIDAD 1. Planeación y diagnóstico inicial.</t>
    </r>
    <r>
      <rPr>
        <sz val="11"/>
        <color theme="1"/>
        <rFont val="Arial"/>
        <family val="2"/>
      </rPr>
      <t xml:space="preserve"> 
• Reunión inicial con el contratante para definir objetivos, requerimientos y alcances del proyecto.
• Realización de visitas técnicas a campo en los municipios definidos (Nemocón, Tausa o Cogua), para la caracterización del sector ladrillero artesanal.
• Análisis preliminar de viabilidad de sustitución del combustible en contextos reales de producción artesanal.
• Recolección de información secundaria (planos, POT/EOT, estudios previos, restricciones).
• Identificación de disponibilidad de servicios públicos y vías de acceso.
• Diagnóstico de condiciones técnicas del sitio (geotecnia básica, estabilidad, pendientes, drenaje, etc.).</t>
    </r>
  </si>
  <si>
    <t>SUBTOTAL</t>
  </si>
  <si>
    <t>IVA (19%)</t>
  </si>
  <si>
    <t>VALOR TOTAL DE LA  CONSULTORIA</t>
  </si>
  <si>
    <r>
      <t xml:space="preserve">
1. El cotizante deberá tener en cuenta todos los tributos a que haya lugar, incluyendo los tributos municipales, departamentales y nacionales, y todas las contribuciones y estampillas e impuestos, impuesto de timbre,  de acuerdo con el tipo de contrato, el objeto y el lugar de ejecución.
2. Para cotizar los ítems considerar los valores globales de cada entregable con los desplazamientos o acciones adicionales para elaborar los documentos.
3. Todos los elementos considerados deben cumplir con la normatividad vigente aplicable y las especificaciones técnicas mínimas dispuesta en la solicitud.
4.Únicamente deberá diligenciar la información solicitada en las celdas resaltadas en color verde,
5.El presupuesto oficial corresponde a la suma de</t>
    </r>
    <r>
      <rPr>
        <b/>
        <sz val="11"/>
        <rFont val="Arial"/>
        <family val="2"/>
      </rPr>
      <t xml:space="preserve">  (34.644.918), IVA INCLUIDO</t>
    </r>
    <r>
      <rPr>
        <sz val="11"/>
        <rFont val="Arial"/>
        <family val="2"/>
      </rPr>
      <t xml:space="preserve">, además de todos los impuestos, tasas y contribuciones Nacionales y Departamentales a que hubiere, así como los costos directos o indirectos que la ejecución del contrato conlleve, por tanto,   el valor total  ofertado que se registra en el Anexo de oferta económica y en la plataforma transaccional SECOP, no podra superar este valor, so pena de rechazó.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</si>
</sst>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quot;$&quot;\ * #,##0.00_-;_-&quot;$&quot;\ * &quot;-&quot;_-;_-@_-"/>
    <numFmt numFmtId="167" formatCode="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Arial"/>
      <family val="2"/>
    </font>
    <font>
      <b/>
      <sz val="10"/>
      <name val="Arial"/>
      <family val="2"/>
    </font>
    <font>
      <sz val="11"/>
      <color theme="1"/>
      <name val="Arial"/>
      <family val="2"/>
    </font>
    <font>
      <sz val="10"/>
      <name val="Arial"/>
      <family val="2"/>
    </font>
    <font>
      <b/>
      <sz val="11"/>
      <color theme="1"/>
      <name val="Arial"/>
      <family val="2"/>
    </font>
    <font>
      <b/>
      <sz val="11"/>
      <color theme="8" tint="-0.249977111117893"/>
      <name val="Arial"/>
      <family val="2"/>
    </font>
    <font>
      <b/>
      <sz val="9"/>
      <color theme="1"/>
      <name val="Arial"/>
      <family val="2"/>
    </font>
    <font>
      <b/>
      <sz val="9"/>
      <color theme="8" tint="-0.249977111117893"/>
      <name val="Arial"/>
      <family val="2"/>
    </font>
    <font>
      <sz val="9"/>
      <color theme="1"/>
      <name val="Arial"/>
      <family val="2"/>
    </font>
    <font>
      <b/>
      <sz val="9"/>
      <name val="Arial"/>
      <family val="2"/>
    </font>
    <font>
      <b/>
      <sz val="10"/>
      <color theme="1"/>
      <name val="Arial"/>
      <family val="2"/>
    </font>
    <font>
      <sz val="9"/>
      <color rgb="FF000000"/>
      <name val="Arial"/>
      <family val="2"/>
    </font>
    <font>
      <sz val="8"/>
      <color theme="1"/>
      <name val="Arial"/>
      <family val="2"/>
    </font>
    <font>
      <b/>
      <sz val="8"/>
      <color theme="1"/>
      <name val="Arial"/>
      <family val="2"/>
    </font>
    <font>
      <sz val="10"/>
      <color theme="1"/>
      <name val="Calibri Light"/>
      <family val="2"/>
      <scheme val="major"/>
    </font>
    <font>
      <b/>
      <sz val="11"/>
      <color rgb="FF000000"/>
      <name val="Arial"/>
      <family val="2"/>
    </font>
    <font>
      <b/>
      <sz val="10"/>
      <color rgb="FF7030A0"/>
      <name val="Arial"/>
      <family val="2"/>
    </font>
    <font>
      <sz val="11"/>
      <name val="Arial"/>
      <family val="2"/>
    </font>
    <font>
      <b/>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indexed="64"/>
      </bottom>
      <diagonal/>
    </border>
    <border>
      <left/>
      <right style="medium">
        <color indexed="64"/>
      </right>
      <top style="medium">
        <color rgb="FF000000"/>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s>
  <cellStyleXfs count="14">
    <xf numFmtId="0" fontId="0" fillId="0" borderId="0"/>
    <xf numFmtId="42" fontId="1" fillId="0" borderId="0" applyFont="0" applyFill="0" applyBorder="0" applyAlignment="0" applyProtection="0"/>
    <xf numFmtId="165" fontId="1" fillId="0" borderId="0" applyFont="0" applyFill="0" applyBorder="0" applyAlignment="0" applyProtection="0"/>
    <xf numFmtId="0" fontId="6" fillId="0" borderId="0"/>
    <xf numFmtId="0" fontId="1" fillId="0" borderId="0"/>
    <xf numFmtId="0" fontId="5" fillId="0" borderId="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cellStyleXfs>
  <cellXfs count="122">
    <xf numFmtId="0" fontId="0" fillId="0" borderId="0" xfId="0"/>
    <xf numFmtId="0" fontId="0" fillId="0" borderId="0" xfId="0" applyProtection="1">
      <protection locked="0"/>
    </xf>
    <xf numFmtId="49" fontId="8" fillId="0" borderId="1" xfId="0" applyNumberFormat="1" applyFont="1" applyBorder="1" applyAlignment="1" applyProtection="1">
      <alignment horizontal="center"/>
      <protection locked="0"/>
    </xf>
    <xf numFmtId="0" fontId="5" fillId="0" borderId="0" xfId="0" applyFont="1" applyProtection="1">
      <protection locked="0"/>
    </xf>
    <xf numFmtId="0" fontId="7" fillId="0" borderId="1" xfId="0" applyFont="1" applyBorder="1" applyAlignment="1" applyProtection="1">
      <alignment horizontal="center"/>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166" fontId="9" fillId="0" borderId="1" xfId="0" applyNumberFormat="1" applyFont="1" applyBorder="1" applyProtection="1">
      <protection locked="0"/>
    </xf>
    <xf numFmtId="166" fontId="9" fillId="0" borderId="4" xfId="0" applyNumberFormat="1" applyFont="1" applyBorder="1" applyProtection="1">
      <protection locked="0"/>
    </xf>
    <xf numFmtId="0" fontId="9" fillId="0" borderId="1" xfId="0" applyFont="1" applyBorder="1" applyAlignment="1" applyProtection="1">
      <alignment horizontal="center"/>
      <protection locked="0"/>
    </xf>
    <xf numFmtId="0" fontId="9" fillId="0" borderId="1" xfId="0" applyFont="1" applyBorder="1" applyAlignment="1" applyProtection="1">
      <alignment horizontal="center" wrapText="1"/>
      <protection locked="0"/>
    </xf>
    <xf numFmtId="166" fontId="11" fillId="0" borderId="1" xfId="0" applyNumberFormat="1" applyFont="1" applyBorder="1" applyProtection="1">
      <protection locked="0"/>
    </xf>
    <xf numFmtId="44" fontId="9" fillId="0" borderId="1" xfId="0" applyNumberFormat="1" applyFont="1" applyBorder="1" applyProtection="1">
      <protection locked="0"/>
    </xf>
    <xf numFmtId="166" fontId="9" fillId="0" borderId="1" xfId="1" applyNumberFormat="1" applyFont="1" applyBorder="1" applyProtection="1">
      <protection locked="0"/>
    </xf>
    <xf numFmtId="166" fontId="0" fillId="0" borderId="0" xfId="1" applyNumberFormat="1" applyFont="1"/>
    <xf numFmtId="166" fontId="2" fillId="0" borderId="0" xfId="0" applyNumberFormat="1" applyFont="1"/>
    <xf numFmtId="166" fontId="2" fillId="0" borderId="0" xfId="1" applyNumberFormat="1" applyFont="1" applyAlignment="1">
      <alignment horizontal="right"/>
    </xf>
    <xf numFmtId="0" fontId="0" fillId="0" borderId="0" xfId="0" applyAlignment="1">
      <alignment horizontal="left"/>
    </xf>
    <xf numFmtId="42" fontId="0" fillId="0" borderId="0" xfId="1" applyFont="1"/>
    <xf numFmtId="42" fontId="0" fillId="0" borderId="0" xfId="0" applyNumberFormat="1"/>
    <xf numFmtId="166" fontId="11" fillId="0" borderId="1" xfId="1" applyNumberFormat="1" applyFont="1" applyBorder="1" applyAlignment="1" applyProtection="1">
      <alignment vertical="center"/>
      <protection locked="0"/>
    </xf>
    <xf numFmtId="0" fontId="11" fillId="0" borderId="1" xfId="0" applyFont="1" applyBorder="1" applyAlignment="1" applyProtection="1">
      <alignment horizontal="center"/>
      <protection locked="0"/>
    </xf>
    <xf numFmtId="167" fontId="11" fillId="0" borderId="1" xfId="0" applyNumberFormat="1" applyFont="1" applyBorder="1" applyAlignment="1">
      <alignment horizontal="center"/>
    </xf>
    <xf numFmtId="166" fontId="9" fillId="3" borderId="1" xfId="0" applyNumberFormat="1" applyFont="1" applyFill="1" applyBorder="1" applyProtection="1">
      <protection locked="0"/>
    </xf>
    <xf numFmtId="0" fontId="2" fillId="0" borderId="0" xfId="0" applyFont="1"/>
    <xf numFmtId="0" fontId="11" fillId="0" borderId="3" xfId="0" applyFont="1" applyBorder="1" applyAlignment="1" applyProtection="1">
      <alignment horizontal="left"/>
      <protection locked="0"/>
    </xf>
    <xf numFmtId="0" fontId="11" fillId="0" borderId="4" xfId="0" applyFont="1" applyBorder="1" applyAlignment="1" applyProtection="1">
      <alignment horizontal="left"/>
      <protection locked="0"/>
    </xf>
    <xf numFmtId="0" fontId="11" fillId="0" borderId="1" xfId="0" applyFont="1" applyBorder="1" applyAlignment="1">
      <alignment vertical="center" wrapText="1"/>
    </xf>
    <xf numFmtId="2" fontId="9" fillId="0" borderId="4" xfId="0" applyNumberFormat="1" applyFont="1" applyBorder="1" applyAlignment="1" applyProtection="1">
      <alignment horizontal="center"/>
      <protection locked="0"/>
    </xf>
    <xf numFmtId="0" fontId="11" fillId="0" borderId="2" xfId="0" applyFont="1" applyBorder="1" applyAlignment="1" applyProtection="1">
      <alignment horizontal="left"/>
      <protection locked="0"/>
    </xf>
    <xf numFmtId="0" fontId="13" fillId="0" borderId="0" xfId="0" applyFont="1"/>
    <xf numFmtId="0" fontId="14" fillId="0" borderId="1" xfId="0" applyFont="1" applyBorder="1" applyAlignment="1">
      <alignment vertical="center"/>
    </xf>
    <xf numFmtId="0" fontId="11" fillId="0" borderId="1" xfId="0" applyFont="1" applyBorder="1" applyAlignment="1">
      <alignment vertical="top" wrapText="1"/>
    </xf>
    <xf numFmtId="0" fontId="14" fillId="0" borderId="1" xfId="0" applyFont="1" applyBorder="1" applyAlignment="1">
      <alignment vertical="top"/>
    </xf>
    <xf numFmtId="0" fontId="11" fillId="0" borderId="1" xfId="0" applyFont="1" applyBorder="1" applyAlignment="1">
      <alignment horizontal="center" vertical="center"/>
    </xf>
    <xf numFmtId="44" fontId="11" fillId="0" borderId="1" xfId="0" applyNumberFormat="1" applyFont="1" applyBorder="1" applyAlignment="1" applyProtection="1">
      <alignment vertical="center"/>
      <protection locked="0"/>
    </xf>
    <xf numFmtId="0" fontId="15" fillId="0" borderId="1" xfId="0" applyFont="1" applyBorder="1"/>
    <xf numFmtId="167" fontId="11" fillId="0" borderId="1" xfId="0" applyNumberFormat="1" applyFont="1" applyBorder="1" applyAlignment="1">
      <alignment horizontal="center" vertical="center"/>
    </xf>
    <xf numFmtId="0" fontId="16" fillId="0" borderId="1" xfId="0" applyFont="1" applyBorder="1"/>
    <xf numFmtId="9" fontId="11" fillId="0" borderId="1" xfId="0" applyNumberFormat="1" applyFont="1" applyBorder="1" applyAlignment="1">
      <alignment horizontal="center" vertical="center"/>
    </xf>
    <xf numFmtId="9" fontId="14" fillId="0" borderId="1" xfId="0" applyNumberFormat="1" applyFont="1" applyBorder="1" applyAlignment="1">
      <alignment horizontal="center" vertical="center"/>
    </xf>
    <xf numFmtId="165" fontId="0" fillId="0" borderId="0" xfId="2" applyFont="1"/>
    <xf numFmtId="44" fontId="0" fillId="0" borderId="0" xfId="0" applyNumberFormat="1"/>
    <xf numFmtId="166" fontId="0" fillId="0" borderId="0" xfId="0" applyNumberFormat="1"/>
    <xf numFmtId="0" fontId="0" fillId="4" borderId="0" xfId="0" applyFill="1"/>
    <xf numFmtId="0" fontId="17" fillId="4" borderId="0" xfId="0" applyFont="1" applyFill="1" applyAlignment="1">
      <alignment vertical="center" wrapText="1"/>
    </xf>
    <xf numFmtId="0" fontId="7" fillId="0" borderId="5" xfId="0" applyFont="1" applyBorder="1" applyAlignment="1" applyProtection="1">
      <alignment horizontal="center"/>
      <protection locked="0"/>
    </xf>
    <xf numFmtId="0" fontId="5" fillId="3" borderId="1" xfId="0" applyFont="1" applyFill="1" applyBorder="1"/>
    <xf numFmtId="0" fontId="5" fillId="0" borderId="1" xfId="0" applyFont="1" applyBorder="1" applyAlignment="1">
      <alignment wrapText="1"/>
    </xf>
    <xf numFmtId="0" fontId="18" fillId="3" borderId="6" xfId="0" applyFont="1" applyFill="1" applyBorder="1" applyAlignment="1">
      <alignment horizontal="center" vertical="center"/>
    </xf>
    <xf numFmtId="0" fontId="18" fillId="3" borderId="7" xfId="0" applyFont="1" applyFill="1" applyBorder="1" applyAlignment="1">
      <alignment horizontal="center" vertical="center"/>
    </xf>
    <xf numFmtId="0" fontId="18" fillId="3" borderId="8" xfId="0" applyFont="1" applyFill="1" applyBorder="1" applyAlignment="1">
      <alignment horizontal="center" vertical="center"/>
    </xf>
    <xf numFmtId="0" fontId="18" fillId="3" borderId="9" xfId="0" applyFont="1" applyFill="1" applyBorder="1" applyAlignment="1">
      <alignment horizontal="center" vertical="center"/>
    </xf>
    <xf numFmtId="0" fontId="18" fillId="3" borderId="10" xfId="0" applyFont="1" applyFill="1" applyBorder="1" applyAlignment="1">
      <alignment horizontal="center" vertical="center"/>
    </xf>
    <xf numFmtId="0" fontId="18" fillId="0" borderId="11" xfId="0" applyFont="1" applyBorder="1" applyAlignment="1">
      <alignment horizontal="center" vertical="center"/>
    </xf>
    <xf numFmtId="0" fontId="18" fillId="0" borderId="12" xfId="0" applyFont="1" applyBorder="1" applyAlignment="1">
      <alignment horizontal="center" vertical="center"/>
    </xf>
    <xf numFmtId="0" fontId="18" fillId="3" borderId="13"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0" borderId="15" xfId="0" applyFont="1" applyBorder="1" applyAlignment="1">
      <alignment horizontal="center" vertical="center" wrapText="1"/>
    </xf>
    <xf numFmtId="0" fontId="18" fillId="0" borderId="16" xfId="0" applyFont="1" applyBorder="1" applyAlignment="1">
      <alignment horizontal="center" vertical="center" wrapText="1"/>
    </xf>
    <xf numFmtId="0" fontId="18" fillId="3" borderId="17"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49" fontId="7" fillId="0" borderId="5" xfId="0" applyNumberFormat="1" applyFont="1" applyBorder="1" applyAlignment="1" applyProtection="1">
      <alignment horizontal="center"/>
      <protection locked="0"/>
    </xf>
    <xf numFmtId="49" fontId="7" fillId="0" borderId="5" xfId="0" applyNumberFormat="1" applyFont="1" applyBorder="1" applyAlignment="1" applyProtection="1">
      <alignment horizontal="center" vertical="center"/>
      <protection locked="0"/>
    </xf>
    <xf numFmtId="49" fontId="7" fillId="0" borderId="24" xfId="0" applyNumberFormat="1" applyFont="1" applyBorder="1" applyAlignment="1" applyProtection="1">
      <alignment horizontal="center" vertical="center"/>
      <protection locked="0"/>
    </xf>
    <xf numFmtId="0" fontId="5" fillId="0" borderId="1" xfId="0" applyFont="1" applyBorder="1" applyAlignment="1">
      <alignment horizontal="center" vertical="center"/>
    </xf>
    <xf numFmtId="0" fontId="0" fillId="0" borderId="0" xfId="0" applyAlignment="1">
      <alignment vertical="center"/>
    </xf>
    <xf numFmtId="166" fontId="9" fillId="0" borderId="1" xfId="1" applyNumberFormat="1" applyFont="1" applyFill="1" applyBorder="1" applyProtection="1">
      <protection locked="0"/>
    </xf>
    <xf numFmtId="0" fontId="4" fillId="0" borderId="0" xfId="0" applyFont="1" applyAlignment="1" applyProtection="1">
      <alignment horizontal="left" wrapText="1"/>
      <protection locked="0"/>
    </xf>
    <xf numFmtId="0" fontId="11" fillId="0" borderId="2" xfId="0" applyFont="1" applyBorder="1" applyAlignment="1" applyProtection="1">
      <alignment horizontal="left"/>
      <protection locked="0"/>
    </xf>
    <xf numFmtId="0" fontId="11" fillId="0" borderId="3" xfId="0" applyFont="1" applyBorder="1" applyAlignment="1" applyProtection="1">
      <alignment horizontal="left"/>
      <protection locked="0"/>
    </xf>
    <xf numFmtId="0" fontId="11" fillId="0" borderId="4" xfId="0" applyFont="1" applyBorder="1" applyAlignment="1" applyProtection="1">
      <alignment horizontal="left"/>
      <protection locked="0"/>
    </xf>
    <xf numFmtId="165" fontId="11" fillId="0" borderId="2" xfId="2" applyFont="1" applyFill="1" applyBorder="1" applyAlignment="1" applyProtection="1">
      <alignment horizontal="center" wrapText="1"/>
      <protection locked="0"/>
    </xf>
    <xf numFmtId="165" fontId="11" fillId="0" borderId="4" xfId="2" applyFont="1" applyFill="1" applyBorder="1" applyAlignment="1" applyProtection="1">
      <alignment horizontal="center" wrapText="1"/>
      <protection locked="0"/>
    </xf>
    <xf numFmtId="0" fontId="11" fillId="0" borderId="2" xfId="0" applyFont="1" applyBorder="1" applyAlignment="1" applyProtection="1">
      <alignment horizontal="left" wrapText="1"/>
      <protection locked="0"/>
    </xf>
    <xf numFmtId="0" fontId="11" fillId="0" borderId="3" xfId="0" applyFont="1" applyBorder="1" applyAlignment="1" applyProtection="1">
      <alignment horizontal="left" wrapText="1"/>
      <protection locked="0"/>
    </xf>
    <xf numFmtId="0" fontId="11" fillId="0" borderId="4" xfId="0" applyFont="1" applyBorder="1" applyAlignment="1" applyProtection="1">
      <alignment horizontal="left" wrapText="1"/>
      <protection locked="0"/>
    </xf>
    <xf numFmtId="166" fontId="11" fillId="0" borderId="2" xfId="1" applyNumberFormat="1" applyFont="1" applyFill="1" applyBorder="1" applyAlignment="1" applyProtection="1">
      <protection locked="0"/>
    </xf>
    <xf numFmtId="166" fontId="11" fillId="0" borderId="4" xfId="1" applyNumberFormat="1" applyFont="1" applyFill="1" applyBorder="1" applyAlignment="1" applyProtection="1">
      <protection locked="0"/>
    </xf>
    <xf numFmtId="166" fontId="11" fillId="0" borderId="1" xfId="1" applyNumberFormat="1" applyFont="1" applyFill="1" applyBorder="1" applyAlignment="1" applyProtection="1">
      <protection locked="0"/>
    </xf>
    <xf numFmtId="0" fontId="5" fillId="0" borderId="0" xfId="0" applyFont="1" applyAlignment="1" applyProtection="1">
      <alignment horizontal="center"/>
      <protection locked="0"/>
    </xf>
    <xf numFmtId="0" fontId="9" fillId="0" borderId="1" xfId="0" applyFont="1" applyBorder="1" applyAlignment="1" applyProtection="1">
      <alignment horizontal="center"/>
      <protection locked="0"/>
    </xf>
    <xf numFmtId="0" fontId="9" fillId="0" borderId="2" xfId="0" applyFont="1" applyBorder="1" applyAlignment="1" applyProtection="1">
      <alignment horizontal="left"/>
      <protection locked="0"/>
    </xf>
    <xf numFmtId="0" fontId="9" fillId="0" borderId="3" xfId="0" applyFont="1" applyBorder="1" applyAlignment="1" applyProtection="1">
      <alignment horizontal="left"/>
      <protection locked="0"/>
    </xf>
    <xf numFmtId="0" fontId="9" fillId="0" borderId="4" xfId="0" applyFont="1" applyBorder="1" applyAlignment="1" applyProtection="1">
      <alignment horizontal="left"/>
      <protection locked="0"/>
    </xf>
    <xf numFmtId="0" fontId="9" fillId="0" borderId="1" xfId="0" applyFont="1" applyBorder="1" applyAlignment="1" applyProtection="1">
      <alignment horizontal="left"/>
      <protection locked="0"/>
    </xf>
    <xf numFmtId="0" fontId="12" fillId="0" borderId="1" xfId="0" applyFont="1" applyBorder="1" applyAlignment="1" applyProtection="1">
      <alignment horizontal="left"/>
      <protection locked="0"/>
    </xf>
    <xf numFmtId="166" fontId="11" fillId="0" borderId="1" xfId="1" applyNumberFormat="1" applyFont="1" applyBorder="1" applyAlignment="1" applyProtection="1">
      <alignment horizontal="center" vertical="center"/>
      <protection locked="0"/>
    </xf>
    <xf numFmtId="0" fontId="9" fillId="0" borderId="5" xfId="0" applyFont="1" applyBorder="1" applyAlignment="1" applyProtection="1">
      <alignment horizontal="center"/>
      <protection locked="0"/>
    </xf>
    <xf numFmtId="0" fontId="3" fillId="0" borderId="0" xfId="0" applyFont="1" applyAlignment="1" applyProtection="1">
      <alignment horizontal="center"/>
      <protection locked="0"/>
    </xf>
    <xf numFmtId="0" fontId="9" fillId="0" borderId="1"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49" fontId="8" fillId="0" borderId="2" xfId="0" applyNumberFormat="1" applyFont="1" applyBorder="1" applyAlignment="1" applyProtection="1">
      <alignment horizontal="center"/>
      <protection locked="0"/>
    </xf>
    <xf numFmtId="49" fontId="8" fillId="0" borderId="4" xfId="0" applyNumberFormat="1" applyFont="1" applyBorder="1" applyAlignment="1" applyProtection="1">
      <alignment horizontal="center"/>
      <protection locked="0"/>
    </xf>
    <xf numFmtId="0" fontId="4" fillId="2" borderId="2" xfId="0" applyFont="1" applyFill="1" applyBorder="1" applyAlignment="1" applyProtection="1">
      <alignment horizontal="left" vertical="top" wrapText="1"/>
      <protection locked="0"/>
    </xf>
    <xf numFmtId="0" fontId="4" fillId="2" borderId="3" xfId="0" applyFont="1" applyFill="1" applyBorder="1" applyAlignment="1" applyProtection="1">
      <alignment horizontal="left" vertical="top" wrapText="1"/>
      <protection locked="0"/>
    </xf>
    <xf numFmtId="0" fontId="4" fillId="2" borderId="4" xfId="0" applyFont="1" applyFill="1" applyBorder="1" applyAlignment="1" applyProtection="1">
      <alignment horizontal="left" vertical="top" wrapText="1"/>
      <protection locked="0"/>
    </xf>
    <xf numFmtId="0" fontId="9" fillId="0" borderId="1" xfId="0" applyFont="1" applyBorder="1" applyAlignment="1" applyProtection="1">
      <alignment horizontal="center" wrapText="1"/>
      <protection locked="0"/>
    </xf>
    <xf numFmtId="0" fontId="12" fillId="2" borderId="2" xfId="0" applyFont="1" applyFill="1" applyBorder="1" applyAlignment="1" applyProtection="1">
      <alignment horizontal="left" vertical="top" wrapText="1"/>
      <protection locked="0"/>
    </xf>
    <xf numFmtId="0" fontId="12" fillId="2" borderId="3" xfId="0" applyFont="1" applyFill="1" applyBorder="1" applyAlignment="1" applyProtection="1">
      <alignment horizontal="left" vertical="top" wrapText="1"/>
      <protection locked="0"/>
    </xf>
    <xf numFmtId="0" fontId="12" fillId="2" borderId="4" xfId="0" applyFont="1" applyFill="1" applyBorder="1" applyAlignment="1" applyProtection="1">
      <alignment horizontal="left" vertical="top" wrapText="1"/>
      <protection locked="0"/>
    </xf>
    <xf numFmtId="0" fontId="5" fillId="0" borderId="0" xfId="0" applyFont="1" applyAlignment="1">
      <alignment horizontal="left" wrapText="1"/>
    </xf>
    <xf numFmtId="0" fontId="5" fillId="0" borderId="0" xfId="0" applyFont="1" applyAlignment="1">
      <alignment horizontal="left"/>
    </xf>
    <xf numFmtId="0" fontId="7" fillId="0" borderId="0" xfId="0" applyFont="1" applyAlignment="1" applyProtection="1">
      <alignment horizontal="center" vertical="center" wrapText="1"/>
      <protection locked="0"/>
    </xf>
    <xf numFmtId="0" fontId="7" fillId="0" borderId="2" xfId="0" applyFont="1" applyBorder="1" applyAlignment="1">
      <alignment horizontal="center" wrapText="1"/>
    </xf>
    <xf numFmtId="0" fontId="7" fillId="0" borderId="3" xfId="0" applyFont="1" applyBorder="1" applyAlignment="1">
      <alignment horizontal="center" wrapText="1"/>
    </xf>
    <xf numFmtId="0" fontId="7" fillId="0" borderId="4" xfId="0" applyFont="1" applyBorder="1" applyAlignment="1">
      <alignment horizontal="center" wrapText="1"/>
    </xf>
    <xf numFmtId="0" fontId="3" fillId="0" borderId="0" xfId="0" applyFont="1" applyAlignment="1" applyProtection="1">
      <alignment horizontal="center" vertical="center" wrapText="1"/>
      <protection locked="0"/>
    </xf>
    <xf numFmtId="0" fontId="21" fillId="0" borderId="21" xfId="0" applyFont="1" applyBorder="1" applyAlignment="1" applyProtection="1">
      <alignment horizontal="center" vertical="center" wrapText="1"/>
      <protection locked="0"/>
    </xf>
    <xf numFmtId="0" fontId="21" fillId="0" borderId="22" xfId="0" applyFont="1" applyBorder="1" applyAlignment="1" applyProtection="1">
      <alignment horizontal="center" vertical="center" wrapText="1"/>
      <protection locked="0"/>
    </xf>
    <xf numFmtId="0" fontId="21" fillId="0" borderId="23" xfId="0" applyFont="1" applyBorder="1" applyAlignment="1" applyProtection="1">
      <alignment horizontal="center" vertical="center" wrapText="1"/>
      <protection locked="0"/>
    </xf>
    <xf numFmtId="0" fontId="20" fillId="0" borderId="21" xfId="0" applyFont="1" applyBorder="1" applyAlignment="1" applyProtection="1">
      <alignment horizontal="left" vertical="center" wrapText="1"/>
      <protection locked="0"/>
    </xf>
    <xf numFmtId="0" fontId="20" fillId="0" borderId="22" xfId="0" applyFont="1" applyBorder="1" applyAlignment="1" applyProtection="1">
      <alignment horizontal="left" vertical="center"/>
      <protection locked="0"/>
    </xf>
    <xf numFmtId="0" fontId="20" fillId="0" borderId="23" xfId="0" applyFont="1" applyBorder="1" applyAlignment="1" applyProtection="1">
      <alignment horizontal="left" vertical="center"/>
      <protection locked="0"/>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cellXfs>
  <cellStyles count="14">
    <cellStyle name="Millares 2" xfId="7" xr:uid="{00000000-0005-0000-0000-000001000000}"/>
    <cellStyle name="Moneda" xfId="2" builtinId="4"/>
    <cellStyle name="Moneda [0]" xfId="1" builtinId="7"/>
    <cellStyle name="Moneda [0] 2" xfId="6" xr:uid="{00000000-0005-0000-0000-000004000000}"/>
    <cellStyle name="Moneda [0] 3" xfId="8" xr:uid="{00000000-0005-0000-0000-000005000000}"/>
    <cellStyle name="Moneda 2" xfId="10" xr:uid="{00000000-0005-0000-0000-000006000000}"/>
    <cellStyle name="Moneda 3" xfId="9" xr:uid="{00000000-0005-0000-0000-000007000000}"/>
    <cellStyle name="Moneda 4" xfId="11" xr:uid="{00000000-0005-0000-0000-000008000000}"/>
    <cellStyle name="Moneda 5" xfId="12" xr:uid="{00000000-0005-0000-0000-000009000000}"/>
    <cellStyle name="Normal" xfId="0" builtinId="0"/>
    <cellStyle name="Normal 12 2" xfId="3" xr:uid="{00000000-0005-0000-0000-00000B000000}"/>
    <cellStyle name="Normal 2 38" xfId="5" xr:uid="{00000000-0005-0000-0000-00000C000000}"/>
    <cellStyle name="Normal 3" xfId="4" xr:uid="{00000000-0005-0000-0000-00000D000000}"/>
    <cellStyle name="Normal 5" xfId="13"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
  <sheetViews>
    <sheetView view="pageBreakPreview" zoomScale="80" zoomScaleNormal="100" zoomScaleSheetLayoutView="80" workbookViewId="0">
      <selection sqref="A1:I2"/>
    </sheetView>
  </sheetViews>
  <sheetFormatPr baseColWidth="10" defaultColWidth="11.42578125" defaultRowHeight="15" x14ac:dyDescent="0.25"/>
  <cols>
    <col min="1" max="1" width="39.140625" customWidth="1"/>
    <col min="2" max="2" width="26.28515625" customWidth="1"/>
    <col min="3" max="4" width="11.42578125" customWidth="1"/>
    <col min="5" max="5" width="13.85546875" customWidth="1"/>
    <col min="6" max="6" width="23.42578125" customWidth="1"/>
    <col min="7" max="7" width="18.7109375" customWidth="1"/>
    <col min="9" max="9" width="23.140625" customWidth="1"/>
    <col min="12" max="12" width="20" customWidth="1"/>
    <col min="13" max="13" width="15.5703125" customWidth="1"/>
    <col min="14" max="14" width="14.28515625" customWidth="1"/>
    <col min="15" max="15" width="13.28515625" customWidth="1"/>
    <col min="16" max="16" width="12.85546875" customWidth="1"/>
    <col min="17" max="17" width="14" customWidth="1"/>
  </cols>
  <sheetData>
    <row r="1" spans="1:17" ht="18" customHeight="1" x14ac:dyDescent="0.25">
      <c r="A1" s="91" t="s">
        <v>0</v>
      </c>
      <c r="B1" s="91"/>
      <c r="C1" s="91"/>
      <c r="D1" s="91"/>
      <c r="E1" s="91"/>
      <c r="F1" s="91"/>
      <c r="G1" s="91"/>
      <c r="H1" s="91"/>
      <c r="I1" s="91"/>
    </row>
    <row r="2" spans="1:17" x14ac:dyDescent="0.25">
      <c r="A2" s="91"/>
      <c r="B2" s="91"/>
      <c r="C2" s="91"/>
      <c r="D2" s="91"/>
      <c r="E2" s="91"/>
      <c r="F2" s="91"/>
      <c r="G2" s="91"/>
      <c r="H2" s="91"/>
      <c r="I2" s="91"/>
    </row>
    <row r="3" spans="1:17" ht="33" customHeight="1" x14ac:dyDescent="0.25">
      <c r="A3" s="93" t="s">
        <v>1</v>
      </c>
      <c r="B3" s="93"/>
      <c r="C3" s="93"/>
      <c r="D3" s="93"/>
      <c r="E3" s="93"/>
      <c r="F3" s="93"/>
      <c r="G3" s="93"/>
      <c r="H3" s="93"/>
      <c r="I3" s="93"/>
    </row>
    <row r="4" spans="1:17" x14ac:dyDescent="0.25">
      <c r="A4" s="1"/>
      <c r="B4" s="1"/>
      <c r="C4" s="1"/>
      <c r="D4" s="1"/>
      <c r="E4" s="1"/>
      <c r="F4" s="1"/>
      <c r="G4" s="1"/>
      <c r="H4" s="1"/>
      <c r="I4" s="1"/>
    </row>
    <row r="5" spans="1:17" x14ac:dyDescent="0.25">
      <c r="A5" s="4" t="s">
        <v>2</v>
      </c>
      <c r="B5" s="4"/>
      <c r="C5" s="2" t="s">
        <v>3</v>
      </c>
      <c r="D5" s="94" t="s">
        <v>4</v>
      </c>
      <c r="E5" s="95"/>
      <c r="F5" s="2" t="s">
        <v>5</v>
      </c>
      <c r="G5" s="2" t="s">
        <v>6</v>
      </c>
      <c r="H5" s="2" t="s">
        <v>7</v>
      </c>
      <c r="I5" s="2" t="s">
        <v>8</v>
      </c>
    </row>
    <row r="6" spans="1:17" x14ac:dyDescent="0.25">
      <c r="A6" s="96" t="s">
        <v>9</v>
      </c>
      <c r="B6" s="97"/>
      <c r="C6" s="97"/>
      <c r="D6" s="97"/>
      <c r="E6" s="97"/>
      <c r="F6" s="97"/>
      <c r="G6" s="97"/>
      <c r="H6" s="97"/>
      <c r="I6" s="98"/>
    </row>
    <row r="7" spans="1:17" ht="33.75" customHeight="1" x14ac:dyDescent="0.25">
      <c r="A7" s="5" t="s">
        <v>10</v>
      </c>
      <c r="B7" s="5" t="s">
        <v>11</v>
      </c>
      <c r="C7" s="5" t="s">
        <v>12</v>
      </c>
      <c r="D7" s="92" t="s">
        <v>13</v>
      </c>
      <c r="E7" s="92"/>
      <c r="F7" s="6" t="s">
        <v>14</v>
      </c>
      <c r="G7" s="6" t="s">
        <v>15</v>
      </c>
      <c r="H7" s="6" t="s">
        <v>16</v>
      </c>
      <c r="I7" s="6" t="s">
        <v>17</v>
      </c>
    </row>
    <row r="8" spans="1:17" ht="24" x14ac:dyDescent="0.25">
      <c r="A8" s="32" t="s">
        <v>18</v>
      </c>
      <c r="B8" s="32" t="s">
        <v>19</v>
      </c>
      <c r="C8" s="34">
        <v>1</v>
      </c>
      <c r="D8" s="89">
        <v>12000000</v>
      </c>
      <c r="E8" s="89"/>
      <c r="F8" s="39">
        <v>0.5</v>
      </c>
      <c r="G8" s="35">
        <f t="shared" ref="G8:G22" si="0">(C8*D8*F8)</f>
        <v>6000000</v>
      </c>
      <c r="H8" s="37">
        <v>5</v>
      </c>
      <c r="I8" s="20">
        <f>G8*H8</f>
        <v>30000000</v>
      </c>
      <c r="M8" s="18"/>
      <c r="N8" s="18"/>
      <c r="O8" s="18"/>
      <c r="P8" s="18"/>
      <c r="Q8" s="18"/>
    </row>
    <row r="9" spans="1:17" x14ac:dyDescent="0.25">
      <c r="A9" s="33" t="s">
        <v>20</v>
      </c>
      <c r="B9" s="32" t="s">
        <v>19</v>
      </c>
      <c r="C9" s="34">
        <v>1</v>
      </c>
      <c r="D9" s="89">
        <v>10000000</v>
      </c>
      <c r="E9" s="89"/>
      <c r="F9" s="40">
        <v>1</v>
      </c>
      <c r="G9" s="35">
        <f t="shared" si="0"/>
        <v>10000000</v>
      </c>
      <c r="H9" s="37">
        <v>5</v>
      </c>
      <c r="I9" s="20">
        <f t="shared" ref="I9:I22" si="1">G9*H9</f>
        <v>50000000</v>
      </c>
      <c r="M9" s="18"/>
      <c r="N9" s="18"/>
      <c r="O9" s="18"/>
      <c r="P9" s="18"/>
      <c r="Q9" s="18"/>
    </row>
    <row r="10" spans="1:17" ht="24" x14ac:dyDescent="0.25">
      <c r="A10" s="33" t="s">
        <v>21</v>
      </c>
      <c r="B10" s="32" t="s">
        <v>22</v>
      </c>
      <c r="C10" s="34">
        <v>1</v>
      </c>
      <c r="D10" s="89">
        <v>10000000</v>
      </c>
      <c r="E10" s="89"/>
      <c r="F10" s="40">
        <v>0.3</v>
      </c>
      <c r="G10" s="35">
        <f t="shared" si="0"/>
        <v>3000000</v>
      </c>
      <c r="H10" s="37">
        <v>5</v>
      </c>
      <c r="I10" s="20">
        <f t="shared" si="1"/>
        <v>15000000</v>
      </c>
      <c r="M10" s="18"/>
      <c r="N10" s="18"/>
      <c r="O10" s="18"/>
      <c r="P10" s="18"/>
      <c r="Q10" s="18"/>
    </row>
    <row r="11" spans="1:17" ht="24" x14ac:dyDescent="0.25">
      <c r="A11" s="33" t="s">
        <v>23</v>
      </c>
      <c r="B11" s="32" t="s">
        <v>22</v>
      </c>
      <c r="C11" s="34">
        <v>1</v>
      </c>
      <c r="D11" s="89">
        <v>9000000</v>
      </c>
      <c r="E11" s="89"/>
      <c r="F11" s="40">
        <v>0.15</v>
      </c>
      <c r="G11" s="35">
        <f t="shared" si="0"/>
        <v>1350000</v>
      </c>
      <c r="H11" s="37">
        <v>5</v>
      </c>
      <c r="I11" s="20">
        <f t="shared" si="1"/>
        <v>6750000</v>
      </c>
      <c r="M11" s="18"/>
      <c r="N11" s="18"/>
      <c r="O11" s="18"/>
      <c r="P11" s="18"/>
      <c r="Q11" s="18"/>
    </row>
    <row r="12" spans="1:17" ht="24" x14ac:dyDescent="0.25">
      <c r="A12" s="33" t="s">
        <v>24</v>
      </c>
      <c r="B12" s="32" t="s">
        <v>25</v>
      </c>
      <c r="C12" s="34">
        <v>1</v>
      </c>
      <c r="D12" s="89">
        <v>9000000</v>
      </c>
      <c r="E12" s="89"/>
      <c r="F12" s="40">
        <v>0.15</v>
      </c>
      <c r="G12" s="35">
        <f t="shared" si="0"/>
        <v>1350000</v>
      </c>
      <c r="H12" s="37">
        <v>5</v>
      </c>
      <c r="I12" s="20">
        <f t="shared" si="1"/>
        <v>6750000</v>
      </c>
      <c r="M12" s="18"/>
      <c r="N12" s="18"/>
      <c r="O12" s="18"/>
      <c r="P12" s="18"/>
      <c r="Q12" s="18"/>
    </row>
    <row r="13" spans="1:17" ht="36" x14ac:dyDescent="0.25">
      <c r="A13" s="33" t="s">
        <v>26</v>
      </c>
      <c r="B13" s="32" t="s">
        <v>27</v>
      </c>
      <c r="C13" s="34">
        <v>1</v>
      </c>
      <c r="D13" s="89">
        <v>9000000</v>
      </c>
      <c r="E13" s="89"/>
      <c r="F13" s="40">
        <v>0.2</v>
      </c>
      <c r="G13" s="35">
        <f t="shared" si="0"/>
        <v>1800000</v>
      </c>
      <c r="H13" s="37">
        <v>5</v>
      </c>
      <c r="I13" s="20">
        <f t="shared" si="1"/>
        <v>9000000</v>
      </c>
      <c r="M13" s="18"/>
      <c r="N13" s="18"/>
      <c r="O13" s="18"/>
      <c r="P13" s="18"/>
      <c r="Q13" s="18"/>
    </row>
    <row r="14" spans="1:17" ht="24" x14ac:dyDescent="0.25">
      <c r="A14" s="33" t="s">
        <v>28</v>
      </c>
      <c r="B14" s="32" t="s">
        <v>29</v>
      </c>
      <c r="C14" s="34">
        <v>1</v>
      </c>
      <c r="D14" s="89">
        <v>9000000</v>
      </c>
      <c r="E14" s="89"/>
      <c r="F14" s="40">
        <v>0.2</v>
      </c>
      <c r="G14" s="35">
        <f t="shared" si="0"/>
        <v>1800000</v>
      </c>
      <c r="H14" s="37">
        <v>5</v>
      </c>
      <c r="I14" s="20">
        <f t="shared" si="1"/>
        <v>9000000</v>
      </c>
      <c r="M14" s="18"/>
      <c r="N14" s="18"/>
      <c r="O14" s="18"/>
      <c r="P14" s="18"/>
      <c r="Q14" s="18"/>
    </row>
    <row r="15" spans="1:17" x14ac:dyDescent="0.25">
      <c r="A15" s="33" t="s">
        <v>30</v>
      </c>
      <c r="B15" s="36" t="s">
        <v>31</v>
      </c>
      <c r="C15" s="34">
        <v>1</v>
      </c>
      <c r="D15" s="89">
        <v>10000000</v>
      </c>
      <c r="E15" s="89"/>
      <c r="F15" s="40">
        <v>0.2</v>
      </c>
      <c r="G15" s="35">
        <f t="shared" si="0"/>
        <v>2000000</v>
      </c>
      <c r="H15" s="37">
        <v>5</v>
      </c>
      <c r="I15" s="20">
        <f t="shared" si="1"/>
        <v>10000000</v>
      </c>
    </row>
    <row r="16" spans="1:17" x14ac:dyDescent="0.25">
      <c r="A16" s="33" t="s">
        <v>32</v>
      </c>
      <c r="B16" s="36" t="s">
        <v>33</v>
      </c>
      <c r="C16" s="34">
        <v>1</v>
      </c>
      <c r="D16" s="89">
        <v>8000000</v>
      </c>
      <c r="E16" s="89"/>
      <c r="F16" s="40">
        <v>0.3</v>
      </c>
      <c r="G16" s="35">
        <f t="shared" si="0"/>
        <v>2400000</v>
      </c>
      <c r="H16" s="37">
        <v>5</v>
      </c>
      <c r="I16" s="20">
        <f t="shared" si="1"/>
        <v>12000000</v>
      </c>
    </row>
    <row r="17" spans="1:12" x14ac:dyDescent="0.25">
      <c r="A17" s="36" t="s">
        <v>34</v>
      </c>
      <c r="B17" s="36" t="s">
        <v>31</v>
      </c>
      <c r="C17" s="34">
        <v>1</v>
      </c>
      <c r="D17" s="89">
        <v>10000000</v>
      </c>
      <c r="E17" s="89"/>
      <c r="F17" s="40">
        <v>0.2</v>
      </c>
      <c r="G17" s="35">
        <f t="shared" si="0"/>
        <v>2000000</v>
      </c>
      <c r="H17" s="37">
        <v>5</v>
      </c>
      <c r="I17" s="20">
        <f t="shared" si="1"/>
        <v>10000000</v>
      </c>
    </row>
    <row r="18" spans="1:12" ht="22.5" customHeight="1" x14ac:dyDescent="0.25">
      <c r="A18" s="31" t="s">
        <v>35</v>
      </c>
      <c r="B18" s="32" t="s">
        <v>36</v>
      </c>
      <c r="C18" s="34">
        <v>1</v>
      </c>
      <c r="D18" s="89">
        <v>9000000</v>
      </c>
      <c r="E18" s="89"/>
      <c r="F18" s="40">
        <v>0.2</v>
      </c>
      <c r="G18" s="35">
        <f t="shared" si="0"/>
        <v>1800000</v>
      </c>
      <c r="H18" s="37">
        <v>5</v>
      </c>
      <c r="I18" s="20">
        <f t="shared" si="1"/>
        <v>9000000</v>
      </c>
      <c r="K18" s="17"/>
      <c r="L18" s="14"/>
    </row>
    <row r="19" spans="1:12" x14ac:dyDescent="0.25">
      <c r="A19" s="31" t="s">
        <v>37</v>
      </c>
      <c r="B19" s="32" t="s">
        <v>36</v>
      </c>
      <c r="C19" s="34">
        <v>1</v>
      </c>
      <c r="D19" s="89">
        <v>7000000</v>
      </c>
      <c r="E19" s="89"/>
      <c r="F19" s="40">
        <v>0.5</v>
      </c>
      <c r="G19" s="35">
        <f t="shared" si="0"/>
        <v>3500000</v>
      </c>
      <c r="H19" s="37">
        <v>5</v>
      </c>
      <c r="I19" s="20">
        <f t="shared" si="1"/>
        <v>17500000</v>
      </c>
      <c r="K19" s="17"/>
      <c r="L19" s="14"/>
    </row>
    <row r="20" spans="1:12" x14ac:dyDescent="0.25">
      <c r="A20" s="38" t="s">
        <v>38</v>
      </c>
      <c r="B20" s="32" t="s">
        <v>39</v>
      </c>
      <c r="C20" s="34">
        <v>1</v>
      </c>
      <c r="D20" s="89">
        <v>7000000</v>
      </c>
      <c r="E20" s="89"/>
      <c r="F20" s="40">
        <v>0.1</v>
      </c>
      <c r="G20" s="35">
        <f t="shared" si="0"/>
        <v>700000</v>
      </c>
      <c r="H20" s="37">
        <v>5</v>
      </c>
      <c r="I20" s="20">
        <f t="shared" si="1"/>
        <v>3500000</v>
      </c>
      <c r="K20" s="17"/>
      <c r="L20" s="14"/>
    </row>
    <row r="21" spans="1:12" x14ac:dyDescent="0.25">
      <c r="A21" s="38" t="s">
        <v>40</v>
      </c>
      <c r="B21" s="38" t="s">
        <v>41</v>
      </c>
      <c r="C21" s="34">
        <v>1</v>
      </c>
      <c r="D21" s="89">
        <v>10000000</v>
      </c>
      <c r="E21" s="89"/>
      <c r="F21" s="40">
        <v>0.25</v>
      </c>
      <c r="G21" s="35">
        <f t="shared" si="0"/>
        <v>2500000</v>
      </c>
      <c r="H21" s="37">
        <v>5</v>
      </c>
      <c r="I21" s="20">
        <f t="shared" si="1"/>
        <v>12500000</v>
      </c>
      <c r="K21" s="17"/>
      <c r="L21" s="14"/>
    </row>
    <row r="22" spans="1:12" ht="24" x14ac:dyDescent="0.25">
      <c r="A22" s="27" t="s">
        <v>42</v>
      </c>
      <c r="B22" s="32" t="s">
        <v>43</v>
      </c>
      <c r="C22" s="34">
        <v>1</v>
      </c>
      <c r="D22" s="89">
        <v>7000000</v>
      </c>
      <c r="E22" s="89"/>
      <c r="F22" s="40">
        <v>0.1</v>
      </c>
      <c r="G22" s="35">
        <f t="shared" si="0"/>
        <v>700000</v>
      </c>
      <c r="H22" s="37">
        <v>5</v>
      </c>
      <c r="I22" s="20">
        <f t="shared" si="1"/>
        <v>3500000</v>
      </c>
      <c r="K22" s="17"/>
      <c r="L22" s="14"/>
    </row>
    <row r="23" spans="1:12" x14ac:dyDescent="0.25">
      <c r="A23" s="90" t="s">
        <v>44</v>
      </c>
      <c r="B23" s="90"/>
      <c r="C23" s="90"/>
      <c r="D23" s="90"/>
      <c r="E23" s="90"/>
      <c r="F23" s="90"/>
      <c r="G23" s="90"/>
      <c r="H23" s="83"/>
      <c r="I23" s="7">
        <f>SUM(I8:I22)</f>
        <v>204500000</v>
      </c>
      <c r="K23" s="17"/>
      <c r="L23" s="14"/>
    </row>
    <row r="24" spans="1:12" x14ac:dyDescent="0.25">
      <c r="A24" s="83" t="s">
        <v>45</v>
      </c>
      <c r="B24" s="83"/>
      <c r="C24" s="83"/>
      <c r="D24" s="83"/>
      <c r="E24" s="83"/>
      <c r="F24" s="83"/>
      <c r="G24" s="83"/>
      <c r="H24" s="83"/>
      <c r="I24" s="28">
        <v>1.8</v>
      </c>
      <c r="K24" s="17"/>
      <c r="L24" s="14"/>
    </row>
    <row r="25" spans="1:12" x14ac:dyDescent="0.25">
      <c r="A25" s="83" t="s">
        <v>46</v>
      </c>
      <c r="B25" s="83"/>
      <c r="C25" s="83"/>
      <c r="D25" s="83"/>
      <c r="E25" s="83"/>
      <c r="F25" s="83"/>
      <c r="G25" s="83"/>
      <c r="H25" s="83"/>
      <c r="I25" s="8">
        <f>+I23*I24</f>
        <v>368100000</v>
      </c>
      <c r="K25" s="17"/>
      <c r="L25" s="14"/>
    </row>
    <row r="26" spans="1:12" x14ac:dyDescent="0.25">
      <c r="A26" s="100" t="s">
        <v>47</v>
      </c>
      <c r="B26" s="101"/>
      <c r="C26" s="101"/>
      <c r="D26" s="101"/>
      <c r="E26" s="101"/>
      <c r="F26" s="101"/>
      <c r="G26" s="101"/>
      <c r="H26" s="101"/>
      <c r="I26" s="102"/>
      <c r="K26" s="17"/>
      <c r="L26" s="14"/>
    </row>
    <row r="27" spans="1:12" ht="24.75" x14ac:dyDescent="0.25">
      <c r="A27" s="83" t="s">
        <v>2</v>
      </c>
      <c r="B27" s="83"/>
      <c r="C27" s="83"/>
      <c r="D27" s="83"/>
      <c r="E27" s="9" t="s">
        <v>48</v>
      </c>
      <c r="F27" s="10" t="s">
        <v>49</v>
      </c>
      <c r="G27" s="99" t="s">
        <v>50</v>
      </c>
      <c r="H27" s="99"/>
      <c r="I27" s="10" t="s">
        <v>51</v>
      </c>
      <c r="K27" s="17"/>
      <c r="L27" s="14"/>
    </row>
    <row r="28" spans="1:12" x14ac:dyDescent="0.25">
      <c r="A28" s="71" t="s">
        <v>52</v>
      </c>
      <c r="B28" s="72"/>
      <c r="C28" s="72"/>
      <c r="D28" s="73"/>
      <c r="E28" s="21" t="s">
        <v>53</v>
      </c>
      <c r="F28" s="22">
        <v>1</v>
      </c>
      <c r="G28" s="74">
        <v>9000000</v>
      </c>
      <c r="H28" s="75"/>
      <c r="I28" s="11">
        <f>F28*G28</f>
        <v>9000000</v>
      </c>
      <c r="K28" s="17"/>
      <c r="L28" s="14"/>
    </row>
    <row r="29" spans="1:12" x14ac:dyDescent="0.25">
      <c r="A29" s="71" t="s">
        <v>54</v>
      </c>
      <c r="B29" s="72"/>
      <c r="C29" s="72"/>
      <c r="D29" s="73"/>
      <c r="E29" s="21" t="s">
        <v>53</v>
      </c>
      <c r="F29" s="22">
        <v>1</v>
      </c>
      <c r="G29" s="74">
        <v>9000000</v>
      </c>
      <c r="H29" s="75"/>
      <c r="I29" s="11">
        <f t="shared" ref="I29:I33" si="2">F29*G29</f>
        <v>9000000</v>
      </c>
      <c r="K29" s="17"/>
      <c r="L29" s="14"/>
    </row>
    <row r="30" spans="1:12" x14ac:dyDescent="0.25">
      <c r="A30" s="76" t="s">
        <v>55</v>
      </c>
      <c r="B30" s="77"/>
      <c r="C30" s="77"/>
      <c r="D30" s="78"/>
      <c r="E30" s="21" t="s">
        <v>53</v>
      </c>
      <c r="F30" s="22">
        <v>1</v>
      </c>
      <c r="G30" s="79">
        <v>5000000</v>
      </c>
      <c r="H30" s="80"/>
      <c r="I30" s="11">
        <f t="shared" si="2"/>
        <v>5000000</v>
      </c>
      <c r="K30" s="17"/>
      <c r="L30" s="14"/>
    </row>
    <row r="31" spans="1:12" x14ac:dyDescent="0.25">
      <c r="A31" s="76" t="s">
        <v>56</v>
      </c>
      <c r="B31" s="77"/>
      <c r="C31" s="77"/>
      <c r="D31" s="78"/>
      <c r="E31" s="21" t="s">
        <v>53</v>
      </c>
      <c r="F31" s="22">
        <v>1</v>
      </c>
      <c r="G31" s="81">
        <v>2000000</v>
      </c>
      <c r="H31" s="81"/>
      <c r="I31" s="11">
        <f t="shared" si="2"/>
        <v>2000000</v>
      </c>
      <c r="K31" s="17"/>
      <c r="L31" s="14"/>
    </row>
    <row r="32" spans="1:12" x14ac:dyDescent="0.25">
      <c r="A32" s="71" t="s">
        <v>57</v>
      </c>
      <c r="B32" s="72"/>
      <c r="C32" s="72"/>
      <c r="D32" s="73"/>
      <c r="E32" s="21" t="s">
        <v>53</v>
      </c>
      <c r="F32" s="22">
        <v>1</v>
      </c>
      <c r="G32" s="81">
        <v>10000000</v>
      </c>
      <c r="H32" s="81"/>
      <c r="I32" s="11">
        <f t="shared" si="2"/>
        <v>10000000</v>
      </c>
      <c r="K32" s="17"/>
      <c r="L32" s="14"/>
    </row>
    <row r="33" spans="1:17" x14ac:dyDescent="0.25">
      <c r="A33" s="29" t="s">
        <v>58</v>
      </c>
      <c r="B33" s="25"/>
      <c r="C33" s="25"/>
      <c r="D33" s="26"/>
      <c r="E33" s="21" t="s">
        <v>53</v>
      </c>
      <c r="F33" s="22">
        <v>1</v>
      </c>
      <c r="G33" s="81">
        <v>8000000</v>
      </c>
      <c r="H33" s="81"/>
      <c r="I33" s="11">
        <f t="shared" si="2"/>
        <v>8000000</v>
      </c>
      <c r="K33" s="17"/>
      <c r="L33" s="14"/>
    </row>
    <row r="34" spans="1:17" x14ac:dyDescent="0.25">
      <c r="A34" s="83" t="s">
        <v>59</v>
      </c>
      <c r="B34" s="83"/>
      <c r="C34" s="83"/>
      <c r="D34" s="83"/>
      <c r="E34" s="83"/>
      <c r="F34" s="83"/>
      <c r="G34" s="83"/>
      <c r="H34" s="83"/>
      <c r="I34" s="7">
        <f>SUM(I28:I33)</f>
        <v>43000000</v>
      </c>
    </row>
    <row r="35" spans="1:17" x14ac:dyDescent="0.25">
      <c r="A35" s="84" t="s">
        <v>60</v>
      </c>
      <c r="B35" s="85"/>
      <c r="C35" s="85"/>
      <c r="D35" s="85"/>
      <c r="E35" s="85"/>
      <c r="F35" s="85"/>
      <c r="G35" s="85"/>
      <c r="H35" s="86"/>
      <c r="I35" s="12">
        <f>+I25+I34</f>
        <v>411100000</v>
      </c>
    </row>
    <row r="36" spans="1:17" x14ac:dyDescent="0.25">
      <c r="A36" s="87" t="s">
        <v>61</v>
      </c>
      <c r="B36" s="87"/>
      <c r="C36" s="87"/>
      <c r="D36" s="87"/>
      <c r="E36" s="87"/>
      <c r="F36" s="87"/>
      <c r="G36" s="87"/>
      <c r="H36" s="87"/>
      <c r="I36" s="13">
        <f>I35*19%</f>
        <v>78109000</v>
      </c>
    </row>
    <row r="37" spans="1:17" x14ac:dyDescent="0.25">
      <c r="A37" s="88" t="s">
        <v>62</v>
      </c>
      <c r="B37" s="88"/>
      <c r="C37" s="88"/>
      <c r="D37" s="88"/>
      <c r="E37" s="88"/>
      <c r="F37" s="88"/>
      <c r="G37" s="88"/>
      <c r="H37" s="88"/>
      <c r="I37" s="23">
        <f>SUM(I35:I36)</f>
        <v>489209000</v>
      </c>
      <c r="L37" s="15"/>
      <c r="M37" s="16"/>
      <c r="N37" s="19"/>
      <c r="O37" s="19"/>
      <c r="P37" s="19"/>
      <c r="Q37" s="19"/>
    </row>
    <row r="38" spans="1:17" x14ac:dyDescent="0.25">
      <c r="A38" s="3"/>
      <c r="B38" s="3"/>
      <c r="C38" s="82"/>
      <c r="D38" s="82"/>
      <c r="E38" s="82"/>
      <c r="F38" s="82"/>
      <c r="G38" s="82"/>
      <c r="H38" s="82"/>
      <c r="I38" s="82"/>
    </row>
    <row r="39" spans="1:17" x14ac:dyDescent="0.25">
      <c r="A39" s="70" t="s">
        <v>63</v>
      </c>
      <c r="B39" s="70"/>
      <c r="C39" s="70"/>
      <c r="D39" s="70"/>
      <c r="E39" s="70"/>
      <c r="F39" s="70"/>
      <c r="G39" s="70"/>
      <c r="H39" s="70"/>
      <c r="I39" s="70"/>
      <c r="J39" s="70"/>
      <c r="K39" s="70"/>
    </row>
    <row r="40" spans="1:17" x14ac:dyDescent="0.25">
      <c r="A40" s="30"/>
      <c r="C40" s="24"/>
      <c r="D40" s="24"/>
      <c r="E40" s="24"/>
      <c r="F40" s="24"/>
      <c r="G40" s="24"/>
      <c r="H40" s="24"/>
      <c r="I40" s="24"/>
      <c r="J40" s="24"/>
      <c r="K40" s="24"/>
    </row>
  </sheetData>
  <mergeCells count="43">
    <mergeCell ref="G29:H29"/>
    <mergeCell ref="A27:D27"/>
    <mergeCell ref="G27:H27"/>
    <mergeCell ref="A24:H24"/>
    <mergeCell ref="A25:H25"/>
    <mergeCell ref="A26:I26"/>
    <mergeCell ref="D14:E14"/>
    <mergeCell ref="D12:E12"/>
    <mergeCell ref="A1:I2"/>
    <mergeCell ref="D7:E7"/>
    <mergeCell ref="A3:I3"/>
    <mergeCell ref="D5:E5"/>
    <mergeCell ref="A6:I6"/>
    <mergeCell ref="D8:E8"/>
    <mergeCell ref="D11:E11"/>
    <mergeCell ref="D13:E13"/>
    <mergeCell ref="D9:E9"/>
    <mergeCell ref="D10:E10"/>
    <mergeCell ref="D17:E17"/>
    <mergeCell ref="D16:E16"/>
    <mergeCell ref="D15:E15"/>
    <mergeCell ref="D22:E22"/>
    <mergeCell ref="A23:H23"/>
    <mergeCell ref="D18:E18"/>
    <mergeCell ref="D19:E19"/>
    <mergeCell ref="D20:E20"/>
    <mergeCell ref="D21:E21"/>
    <mergeCell ref="A39:K39"/>
    <mergeCell ref="A28:D28"/>
    <mergeCell ref="G28:H28"/>
    <mergeCell ref="A30:D30"/>
    <mergeCell ref="G30:H30"/>
    <mergeCell ref="A31:D31"/>
    <mergeCell ref="G31:H31"/>
    <mergeCell ref="C38:I38"/>
    <mergeCell ref="A32:D32"/>
    <mergeCell ref="G32:H32"/>
    <mergeCell ref="A34:H34"/>
    <mergeCell ref="A35:H35"/>
    <mergeCell ref="A36:H36"/>
    <mergeCell ref="A37:H37"/>
    <mergeCell ref="G33:H33"/>
    <mergeCell ref="A29:D29"/>
  </mergeCells>
  <pageMargins left="0.7" right="0.7" top="0.75" bottom="0.75" header="0.3" footer="0.3"/>
  <pageSetup paperSize="9"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1"/>
  <sheetViews>
    <sheetView tabSelected="1" zoomScale="70" zoomScaleNormal="70" zoomScaleSheetLayoutView="85" workbookViewId="0">
      <selection activeCell="A8" sqref="A8:D8"/>
    </sheetView>
  </sheetViews>
  <sheetFormatPr baseColWidth="10" defaultColWidth="11.42578125" defaultRowHeight="15" x14ac:dyDescent="0.25"/>
  <cols>
    <col min="1" max="1" width="92.28515625" customWidth="1"/>
    <col min="2" max="2" width="26.7109375" style="68" customWidth="1"/>
    <col min="3" max="3" width="24.28515625" style="68" customWidth="1"/>
    <col min="4" max="4" width="41.42578125" customWidth="1"/>
  </cols>
  <sheetData>
    <row r="1" spans="1:12" ht="18" x14ac:dyDescent="0.25">
      <c r="A1" s="109"/>
      <c r="B1" s="109"/>
      <c r="C1" s="109"/>
      <c r="D1" s="109"/>
    </row>
    <row r="2" spans="1:12" ht="15.75" thickBot="1" x14ac:dyDescent="0.3">
      <c r="A2" s="105" t="s">
        <v>0</v>
      </c>
      <c r="B2" s="105"/>
      <c r="C2" s="105"/>
      <c r="D2" s="105"/>
    </row>
    <row r="3" spans="1:12" s="44" customFormat="1" ht="15.75" thickBot="1" x14ac:dyDescent="0.3">
      <c r="A3" s="49" t="s">
        <v>70</v>
      </c>
      <c r="B3" s="50"/>
      <c r="C3" s="50"/>
      <c r="D3" s="51"/>
      <c r="F3" s="45"/>
      <c r="G3" s="45"/>
      <c r="H3" s="45"/>
      <c r="I3" s="45"/>
      <c r="J3" s="45"/>
      <c r="K3" s="45"/>
      <c r="L3" s="45"/>
    </row>
    <row r="4" spans="1:12" s="44" customFormat="1" x14ac:dyDescent="0.25">
      <c r="A4" s="52" t="s">
        <v>71</v>
      </c>
      <c r="B4" s="53"/>
      <c r="C4" s="54"/>
      <c r="D4" s="55"/>
      <c r="F4" s="45"/>
      <c r="G4" s="45"/>
      <c r="H4" s="45"/>
      <c r="I4" s="45"/>
      <c r="J4" s="45"/>
      <c r="K4" s="45"/>
      <c r="L4" s="45"/>
    </row>
    <row r="5" spans="1:12" s="44" customFormat="1" x14ac:dyDescent="0.25">
      <c r="A5" s="56" t="s">
        <v>72</v>
      </c>
      <c r="B5" s="57"/>
      <c r="C5" s="58"/>
      <c r="D5" s="59"/>
      <c r="F5" s="45"/>
      <c r="G5" s="45"/>
      <c r="H5" s="45"/>
      <c r="I5" s="45"/>
      <c r="J5" s="45"/>
      <c r="K5" s="45"/>
      <c r="L5" s="45"/>
    </row>
    <row r="6" spans="1:12" s="44" customFormat="1" ht="15.75" thickBot="1" x14ac:dyDescent="0.3">
      <c r="A6" s="60" t="s">
        <v>73</v>
      </c>
      <c r="B6" s="61"/>
      <c r="C6" s="62"/>
      <c r="D6" s="63"/>
      <c r="F6" s="45"/>
      <c r="G6" s="45"/>
      <c r="H6" s="45"/>
      <c r="I6" s="45"/>
      <c r="J6" s="45"/>
      <c r="K6" s="45"/>
      <c r="L6" s="45"/>
    </row>
    <row r="7" spans="1:12" ht="50.25" customHeight="1" thickBot="1" x14ac:dyDescent="0.3">
      <c r="A7" s="110" t="s">
        <v>65</v>
      </c>
      <c r="B7" s="111"/>
      <c r="C7" s="111"/>
      <c r="D7" s="112"/>
    </row>
    <row r="8" spans="1:12" ht="193.5" customHeight="1" thickBot="1" x14ac:dyDescent="0.3">
      <c r="A8" s="113" t="s">
        <v>92</v>
      </c>
      <c r="B8" s="114"/>
      <c r="C8" s="114"/>
      <c r="D8" s="115"/>
    </row>
    <row r="9" spans="1:12" x14ac:dyDescent="0.25">
      <c r="A9" s="46" t="s">
        <v>2</v>
      </c>
      <c r="B9" s="65" t="s">
        <v>64</v>
      </c>
      <c r="C9" s="66" t="s">
        <v>67</v>
      </c>
      <c r="D9" s="64" t="s">
        <v>68</v>
      </c>
    </row>
    <row r="10" spans="1:12" x14ac:dyDescent="0.25">
      <c r="A10" s="96" t="s">
        <v>76</v>
      </c>
      <c r="B10" s="97"/>
      <c r="C10" s="97"/>
      <c r="D10" s="98"/>
    </row>
    <row r="11" spans="1:12" x14ac:dyDescent="0.25">
      <c r="A11" s="116" t="s">
        <v>66</v>
      </c>
      <c r="B11" s="117"/>
      <c r="C11" s="117"/>
      <c r="D11" s="118"/>
    </row>
    <row r="12" spans="1:12" ht="172.5" x14ac:dyDescent="0.25">
      <c r="A12" s="48" t="s">
        <v>88</v>
      </c>
      <c r="B12" s="67" t="s">
        <v>69</v>
      </c>
      <c r="C12" s="67">
        <v>1</v>
      </c>
      <c r="D12" s="47"/>
    </row>
    <row r="13" spans="1:12" x14ac:dyDescent="0.25">
      <c r="A13" s="106" t="s">
        <v>75</v>
      </c>
      <c r="B13" s="107"/>
      <c r="C13" s="107"/>
      <c r="D13" s="108"/>
    </row>
    <row r="14" spans="1:12" ht="286.5" x14ac:dyDescent="0.25">
      <c r="A14" s="48" t="s">
        <v>82</v>
      </c>
      <c r="B14" s="67" t="s">
        <v>69</v>
      </c>
      <c r="C14" s="67">
        <v>1</v>
      </c>
      <c r="D14" s="47"/>
    </row>
    <row r="15" spans="1:12" x14ac:dyDescent="0.25">
      <c r="A15" s="106" t="s">
        <v>77</v>
      </c>
      <c r="B15" s="107"/>
      <c r="C15" s="107"/>
      <c r="D15" s="108"/>
    </row>
    <row r="16" spans="1:12" ht="72.75" x14ac:dyDescent="0.25">
      <c r="A16" s="48" t="s">
        <v>83</v>
      </c>
      <c r="B16" s="67" t="s">
        <v>69</v>
      </c>
      <c r="C16" s="67">
        <v>1</v>
      </c>
      <c r="D16" s="47"/>
    </row>
    <row r="17" spans="1:4" x14ac:dyDescent="0.25">
      <c r="A17" s="119" t="s">
        <v>78</v>
      </c>
      <c r="B17" s="120"/>
      <c r="C17" s="120"/>
      <c r="D17" s="121"/>
    </row>
    <row r="18" spans="1:4" ht="87" x14ac:dyDescent="0.25">
      <c r="A18" s="48" t="s">
        <v>84</v>
      </c>
      <c r="B18" s="67" t="s">
        <v>69</v>
      </c>
      <c r="C18" s="67">
        <v>1</v>
      </c>
      <c r="D18" s="47"/>
    </row>
    <row r="19" spans="1:4" x14ac:dyDescent="0.25">
      <c r="A19" s="106" t="s">
        <v>79</v>
      </c>
      <c r="B19" s="107"/>
      <c r="C19" s="107"/>
      <c r="D19" s="108"/>
    </row>
    <row r="20" spans="1:4" ht="101.25" x14ac:dyDescent="0.25">
      <c r="A20" s="48" t="s">
        <v>85</v>
      </c>
      <c r="B20" s="67" t="s">
        <v>69</v>
      </c>
      <c r="C20" s="67">
        <v>1</v>
      </c>
      <c r="D20" s="47"/>
    </row>
    <row r="21" spans="1:4" x14ac:dyDescent="0.25">
      <c r="A21" s="106" t="s">
        <v>80</v>
      </c>
      <c r="B21" s="107"/>
      <c r="C21" s="107"/>
      <c r="D21" s="108"/>
    </row>
    <row r="22" spans="1:4" ht="143.25" x14ac:dyDescent="0.25">
      <c r="A22" s="48" t="s">
        <v>86</v>
      </c>
      <c r="B22" s="67" t="s">
        <v>69</v>
      </c>
      <c r="C22" s="67">
        <v>1</v>
      </c>
      <c r="D22" s="47"/>
    </row>
    <row r="23" spans="1:4" x14ac:dyDescent="0.25">
      <c r="A23" s="106" t="s">
        <v>81</v>
      </c>
      <c r="B23" s="107"/>
      <c r="C23" s="107"/>
      <c r="D23" s="108"/>
    </row>
    <row r="24" spans="1:4" ht="72" x14ac:dyDescent="0.25">
      <c r="A24" s="48" t="s">
        <v>87</v>
      </c>
      <c r="B24" s="67" t="s">
        <v>69</v>
      </c>
      <c r="C24" s="67">
        <v>1</v>
      </c>
      <c r="D24" s="47"/>
    </row>
    <row r="25" spans="1:4" x14ac:dyDescent="0.25">
      <c r="A25" s="84" t="s">
        <v>89</v>
      </c>
      <c r="B25" s="85"/>
      <c r="C25" s="85"/>
      <c r="D25" s="12">
        <f>+D12+D14+D16+D18+D20+D22+D24</f>
        <v>0</v>
      </c>
    </row>
    <row r="26" spans="1:4" x14ac:dyDescent="0.25">
      <c r="A26" s="87" t="s">
        <v>90</v>
      </c>
      <c r="B26" s="87"/>
      <c r="C26" s="87"/>
      <c r="D26" s="69">
        <f>ROUND(D25*19%,0)</f>
        <v>0</v>
      </c>
    </row>
    <row r="27" spans="1:4" x14ac:dyDescent="0.25">
      <c r="A27" s="88" t="s">
        <v>91</v>
      </c>
      <c r="B27" s="88"/>
      <c r="C27" s="88"/>
      <c r="D27" s="7">
        <f>ROUND(SUM(D25:D26),0)</f>
        <v>0</v>
      </c>
    </row>
    <row r="28" spans="1:4" ht="203.25" customHeight="1" x14ac:dyDescent="0.25">
      <c r="A28" s="103" t="s">
        <v>74</v>
      </c>
      <c r="B28" s="104"/>
      <c r="C28" s="104"/>
      <c r="D28" s="104"/>
    </row>
    <row r="29" spans="1:4" x14ac:dyDescent="0.25">
      <c r="D29" s="41"/>
    </row>
    <row r="30" spans="1:4" x14ac:dyDescent="0.25">
      <c r="D30" s="43"/>
    </row>
    <row r="31" spans="1:4" x14ac:dyDescent="0.25">
      <c r="D31" s="42"/>
    </row>
  </sheetData>
  <mergeCells count="16">
    <mergeCell ref="A1:D1"/>
    <mergeCell ref="A7:D7"/>
    <mergeCell ref="A10:D10"/>
    <mergeCell ref="A8:D8"/>
    <mergeCell ref="A21:D21"/>
    <mergeCell ref="A19:D19"/>
    <mergeCell ref="A15:D15"/>
    <mergeCell ref="A13:D13"/>
    <mergeCell ref="A11:D11"/>
    <mergeCell ref="A17:D17"/>
    <mergeCell ref="A28:D28"/>
    <mergeCell ref="A25:C25"/>
    <mergeCell ref="A26:C26"/>
    <mergeCell ref="A27:C27"/>
    <mergeCell ref="A2:D2"/>
    <mergeCell ref="A23:D23"/>
  </mergeCells>
  <pageMargins left="0.7" right="0.7" top="0.75" bottom="0.75" header="0.3" footer="0.3"/>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PROPUESTA ECONOMICA</vt:lpstr>
      <vt:lpstr>Hoja1</vt:lpstr>
      <vt:lpstr>OFERTA ECONOMICA</vt:lpstr>
      <vt:lpstr>'OFERTA ECONOMICA'!Área_de_impresión</vt:lpstr>
      <vt:lpstr>'PROPUESTA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Martin Alvarado Silva</dc:creator>
  <cp:keywords/>
  <dc:description/>
  <cp:lastModifiedBy>Laura Cristina Cala Agudelo</cp:lastModifiedBy>
  <cp:revision/>
  <cp:lastPrinted>2024-06-25T01:52:22Z</cp:lastPrinted>
  <dcterms:created xsi:type="dcterms:W3CDTF">2018-11-15T17:45:12Z</dcterms:created>
  <dcterms:modified xsi:type="dcterms:W3CDTF">2025-10-29T14:58:51Z</dcterms:modified>
  <cp:category/>
  <cp:contentStatus/>
</cp:coreProperties>
</file>