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d.docs.live.net/27ed2af29532a7db/Documentos/Licitaciones/CM INTERVENTORIAS/Prepliegos/Grupo I/"/>
    </mc:Choice>
  </mc:AlternateContent>
  <xr:revisionPtr revIDLastSave="60" documentId="8_{64241396-E35D-4069-ACCC-9A429D517BF6}" xr6:coauthVersionLast="47" xr6:coauthVersionMax="47" xr10:uidLastSave="{C8D16C38-2B42-420C-928E-3FCC42D53B46}"/>
  <bookViews>
    <workbookView xWindow="-110" yWindow="-110" windowWidth="19420" windowHeight="10300" activeTab="1" xr2:uid="{00000000-000D-0000-FFFF-FFFF00000000}"/>
  </bookViews>
  <sheets>
    <sheet name="Presupuesto Oficial (Entidad)" sheetId="2" r:id="rId1"/>
    <sheet name="Oferta economica (Proponente)" sheetId="3" r:id="rId2"/>
  </sheets>
  <definedNames>
    <definedName name="\a">#REF!</definedName>
    <definedName name="\L">#REF!</definedName>
    <definedName name="\P">#REF!</definedName>
    <definedName name="\s">#REF!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oa5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oa5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PJ50">#REF!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oa55">#REF!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MA2">#REF!</definedName>
    <definedName name="________oa55">#REF!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oa55">#REF!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oa55">#REF!</definedName>
    <definedName name="______PJ50">#REF!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MA2">#REF!</definedName>
    <definedName name="_____oa55">#REF!</definedName>
    <definedName name="_____PJ50">#REF!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MA2">#REF!</definedName>
    <definedName name="____oa55">#REF!</definedName>
    <definedName name="____PJ50">#REF!</definedName>
    <definedName name="____pj51">#REF!</definedName>
    <definedName name="____SBC1">#REF!</definedName>
    <definedName name="____SBC3">#REF!</definedName>
    <definedName name="____SBC5">#REF!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G1">#N/A</definedName>
    <definedName name="___IPC2002">#REF!</definedName>
    <definedName name="___MA2">#REF!</definedName>
    <definedName name="___oa55">#REF!</definedName>
    <definedName name="___PJ50">#REF!</definedName>
    <definedName name="___pj51">#REF!</definedName>
    <definedName name="___SBC1">#REF!</definedName>
    <definedName name="___SBC3">#REF!</definedName>
    <definedName name="___SBC5">#REF!</definedName>
    <definedName name="___v1">#N/A</definedName>
    <definedName name="___v2">#N/A</definedName>
    <definedName name="___v4">#N/A</definedName>
    <definedName name="___v5">#N/A</definedName>
    <definedName name="___v6">#N/A</definedName>
    <definedName name="___v7" localSheetId="1">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1">Scheduled_Payment+Extra_Payment</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1">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1">Scheduled_Payment+Extra_Payment</definedName>
    <definedName name="___z6" localSheetId="0">Scheduled_Payment+Extra_Payment</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#N/A</definedName>
    <definedName name="__A17000">#REF!</definedName>
    <definedName name="__A20000">#REF!</definedName>
    <definedName name="__A30000">#REF!</definedName>
    <definedName name="__AFC1">#REF!</definedName>
    <definedName name="__AFC3">#REF!</definedName>
    <definedName name="__AFC5">#REF!</definedName>
    <definedName name="__APU221">#REF!</definedName>
    <definedName name="__APU465" localSheetId="1">#REF!</definedName>
    <definedName name="__APU465" localSheetId="0">#REF!</definedName>
    <definedName name="__APU465">#REF!</definedName>
    <definedName name="__BGC1">#REF!</definedName>
    <definedName name="__BGC3">#REF!</definedName>
    <definedName name="__BGC5">#REF!</definedName>
    <definedName name="__CAC1">#REF!</definedName>
    <definedName name="__CAC3">#REF!</definedName>
    <definedName name="__CAC5">#REF!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#REF!</definedName>
    <definedName name="__SBC3">#REF!</definedName>
    <definedName name="__SBC5">#REF!</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1">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1">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1">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1">Scheduled_Payment+Extra_Payment</definedName>
    <definedName name="__z6" localSheetId="0">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__123Graph_ACart_Utilidad" hidden="1">#REF!</definedName>
    <definedName name="_10_PR64_500_–_PR_69_541.49">#REF!</definedName>
    <definedName name="_2__123Graph_BCart_Utilidad" hidden="1">#REF!</definedName>
    <definedName name="_3">#REF!</definedName>
    <definedName name="_3__123Graph_CCart_Utilidad" hidden="1">#REF!</definedName>
    <definedName name="_4">#REF!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8Acti_osdeobr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PU221">#REF!</definedName>
    <definedName name="_APU465" localSheetId="1">#REF!</definedName>
    <definedName name="_APU465" localSheetId="0">#REF!</definedName>
    <definedName name="_APU465">#REF!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#REF!,#REF!</definedName>
    <definedName name="_Fill" hidden="1">#REF!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#REF!</definedName>
    <definedName name="_HUM2">#REF!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FIN">#REF!</definedName>
    <definedName name="ABG">#REF!</definedName>
    <definedName name="ABIN">#REF!</definedName>
    <definedName name="absc" localSheetId="1">#REF!</definedName>
    <definedName name="absc" localSheetId="0">#REF!</definedName>
    <definedName name="absc">#REF!</definedName>
    <definedName name="absc_" localSheetId="1">#REF!</definedName>
    <definedName name="absc_" localSheetId="0">#REF!</definedName>
    <definedName name="absc_">#REF!</definedName>
    <definedName name="absc_1" localSheetId="1">#REF!</definedName>
    <definedName name="absc_1" localSheetId="0">#REF!</definedName>
    <definedName name="absc_1">#REF!</definedName>
    <definedName name="absc1" localSheetId="1">#REF!</definedName>
    <definedName name="absc1" localSheetId="0">#REF!</definedName>
    <definedName name="absc1">#REF!</definedName>
    <definedName name="ABSCF">#REF!</definedName>
    <definedName name="ABSCI">#REF!</definedName>
    <definedName name="AC">#REF!</definedName>
    <definedName name="ACA">#REF!</definedName>
    <definedName name="AccessDatabase" hidden="1">"C:\C-314\VOLUMENES\volfin4.mdb"</definedName>
    <definedName name="ACEITES">#REF!,#REF!,#REF!,#REF!,#REF!</definedName>
    <definedName name="actas">#REF!</definedName>
    <definedName name="actual">#REF!</definedName>
    <definedName name="Acumulado">#REF!</definedName>
    <definedName name="ad">#REF!</definedName>
    <definedName name="Adecueinstalacion">#REF!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inistrador">#REF!</definedName>
    <definedName name="ADMINISTRADOR_VIAL__ARMANDO_SANCHEZ_SANCHEZ">#REF!</definedName>
    <definedName name="admon">#REF!</definedName>
    <definedName name="admon1">#REF!</definedName>
    <definedName name="adoc1" localSheetId="1">#REF!</definedName>
    <definedName name="adoc1" localSheetId="0">#REF!</definedName>
    <definedName name="adoc1">#REF!</definedName>
    <definedName name="adoq" localSheetId="1">#REF!</definedName>
    <definedName name="adoq" localSheetId="0">#REF!</definedName>
    <definedName name="adoq">#REF!</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#REF!</definedName>
    <definedName name="ah">#REF!</definedName>
    <definedName name="ahe">#REF!</definedName>
    <definedName name="AIRE">#REF!</definedName>
    <definedName name="AIU">#REF!</definedName>
    <definedName name="aj">#REF!</definedName>
    <definedName name="AjustDelAIU">#REF!</definedName>
    <definedName name="ajuste">#REF!</definedName>
    <definedName name="AJUSTES4B" hidden="1">#REF!</definedName>
    <definedName name="alc" localSheetId="1">#REF!</definedName>
    <definedName name="alc" localSheetId="0">#REF!</definedName>
    <definedName name="alc">#REF!</definedName>
    <definedName name="alquiler">#REF!</definedName>
    <definedName name="analequipo">#REF!</definedName>
    <definedName name="ANE">#REF!</definedName>
    <definedName name="anscount" hidden="1">1</definedName>
    <definedName name="AnsermaCartago">#REF!</definedName>
    <definedName name="AntCach">#REF!</definedName>
    <definedName name="Antic">#REF!</definedName>
    <definedName name="AnticAdic">#REF!</definedName>
    <definedName name="ANTICIPO">#REF!</definedName>
    <definedName name="ANTONIA">#N/A</definedName>
    <definedName name="año">#REF!</definedName>
    <definedName name="año1">#REF!</definedName>
    <definedName name="ao">#REF!</definedName>
    <definedName name="APU" localSheetId="1">#REF!</definedName>
    <definedName name="APU" localSheetId="0">#REF!</definedName>
    <definedName name="APU">#REF!</definedName>
    <definedName name="APU221.1">#REF!</definedName>
    <definedName name="APU221.2">#REF!</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(Proponente)'!$A$1:$K$65</definedName>
    <definedName name="_xlnm.Print_Area" localSheetId="0">'Presupuesto Oficial (Entidad)'!$A$1:$K$65</definedName>
    <definedName name="_xlnm.Print_Area">#REF!</definedName>
    <definedName name="Arrendamientos">#REF!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guracalidad">#REF!</definedName>
    <definedName name="ASFALTO">#REF!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se">#REF!</definedName>
    <definedName name="base_datos_t45">#REF!</definedName>
    <definedName name="base_VaR">#REF!</definedName>
    <definedName name="BASEDATOS">#REF!</definedName>
    <definedName name="BaseDatos_Ore1">#REF!</definedName>
    <definedName name="BaseDatos_T831">#REF!</definedName>
    <definedName name="_xlnm.Database">#REF!</definedName>
    <definedName name="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imestre">#REF!</definedName>
    <definedName name="BJHVVHGH" localSheetId="1">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nm">#REF!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IQ">#REF!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LEND">#REF!</definedName>
    <definedName name="CALENDARIO">#REF!</definedName>
    <definedName name="CALENDARIO1">#REF!</definedName>
    <definedName name="CANT">#REF!</definedName>
    <definedName name="CAPIT">#REF!</definedName>
    <definedName name="Cargo" localSheetId="1">'Oferta economica (Proponente)'!$C$61</definedName>
    <definedName name="Cargo" localSheetId="0">'Presupuesto Oficial (Entidad)'!$C$61</definedName>
    <definedName name="Cargo">#REF!</definedName>
    <definedName name="CARLOS" localSheetId="1">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#REF!</definedName>
    <definedName name="CARRETERAS">#REF!</definedName>
    <definedName name="causa">#REF!</definedName>
    <definedName name="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d">#REF!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#REF!</definedName>
    <definedName name="CDO">#REF!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hequeoCantidades">#REF!</definedName>
    <definedName name="CIRCUITOS">#REF!</definedName>
    <definedName name="clase">#REF!</definedName>
    <definedName name="co">#REF!</definedName>
    <definedName name="COMP">#REF!</definedName>
    <definedName name="COMPROBANTE_DE_PAGO">#REF!</definedName>
    <definedName name="constante">#REF!</definedName>
    <definedName name="Consultor">#REF!</definedName>
    <definedName name="Contratante">#REF!</definedName>
    <definedName name="Contrato">#REF!</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#REF!</definedName>
    <definedName name="DANI">#REF!</definedName>
    <definedName name="dario">#REF!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#N/A</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TRUNC(60*(ABS(#REF!)-[0]!DEFLEXION_GG))</definedName>
    <definedName name="DEFLEXION_MM" localSheetId="0">TRUNC(60*(ABS(#REF!)-[0]!DEFLEXION_GG))</definedName>
    <definedName name="DEFLEXION_MM">TRUNC(60*(ABS(#REF!)-DEFLEXION_GG))</definedName>
    <definedName name="DEFLEXION_SS" localSheetId="1">ROUND(3600*(ABS(#REF!)-[0]!DEFLEXION_GG-'Oferta economica (Proponente)'!DEFLEXION_MM/60),0)</definedName>
    <definedName name="DEFLEXION_SS" localSheetId="0">ROUND(3600*(ABS(#REF!)-[0]!DEFLEXION_GG-'Presupuesto Oficial (Entidad)'!DEFLEXION_MM/60),0)</definedName>
    <definedName name="DEFLEXION_SS">ROUND(3600*(ABS(#REF!)-DEFLEXION_GG-DEFLEXION_MM/60),0)</definedName>
    <definedName name="demanto">#REF!</definedName>
    <definedName name="demanto_51">#REF!</definedName>
    <definedName name="DER">#REF!</definedName>
    <definedName name="deriv">#REF!</definedName>
    <definedName name="DescripcionVenta">#REF!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1">'Oferta economica (Proponente)'!$C$60</definedName>
    <definedName name="Director" localSheetId="0">'Presupuesto Oficial (Entidad)'!$C$60</definedName>
    <definedName name="Director">#REF!</definedName>
    <definedName name="DISP">#REF!</definedName>
    <definedName name="DISPONIBILIDAD">#REF!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#REF!</definedName>
    <definedName name="drf">#REF!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economica (Proponente)'!$J$10</definedName>
    <definedName name="Duracion" localSheetId="0">'Presupuesto Oficial (Entidad)'!$J$10</definedName>
    <definedName name="Duracion">#REF!</definedName>
    <definedName name="Dv">#REF!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#REF!</definedName>
    <definedName name="ELECTRICAS">#REF!</definedName>
    <definedName name="emanto">#REF!</definedName>
    <definedName name="emanto_51">#REF!</definedName>
    <definedName name="End_Bal">#REF!</definedName>
    <definedName name="ENE">#N/A</definedName>
    <definedName name="EQ">#REF!</definedName>
    <definedName name="EQUI">#REF!</definedName>
    <definedName name="equip">#REF!</definedName>
    <definedName name="equipo">#REF!</definedName>
    <definedName name="equipo2">#REF!</definedName>
    <definedName name="EQUIPOS">#REF!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PECIFICACION">#REF!</definedName>
    <definedName name="Especificación">#REF!</definedName>
    <definedName name="ESPESOR">#REF!</definedName>
    <definedName name="Estabilidad">#REF!</definedName>
    <definedName name="Estabilidad2">#REF!</definedName>
    <definedName name="Estabilidad3">#REF!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TRA">#REF!</definedName>
    <definedName name="Extra_Pay">#REF!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IF([0]!Loan_Amount*[0]!Interest_Rate*[0]!Loan_Years*[0]!Loan_Start&gt;0,1,0)</definedName>
    <definedName name="FABIAN" localSheetId="0">IF([0]!Loan_Amount*[0]!Interest_Rate*[0]!Loan_Years*[0]!Loan_Start&gt;0,1,0)</definedName>
    <definedName name="FABIAN">IF(Loan_Amount*Interest_Rate*Loan_Years*Loan_Start&gt;0,1,0)</definedName>
    <definedName name="FAC" hidden="1">#REF!</definedName>
    <definedName name="FActor">#REF!</definedName>
    <definedName name="factura">#REF!</definedName>
    <definedName name="fb">#REF!</definedName>
    <definedName name="fd">#REF!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#REF!</definedName>
    <definedName name="FECH">#REF!</definedName>
    <definedName name="Fecha">#REF!</definedName>
    <definedName name="FECHA5">#REF!,#REF!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l">#REF!</definedName>
    <definedName name="fk">#REF!</definedName>
    <definedName name="flq">#REF!</definedName>
    <definedName name="Flujo">#REF!</definedName>
    <definedName name="Flujo2">#REF!</definedName>
    <definedName name="Flujo3">#REF!</definedName>
    <definedName name="Fondo">#REF!</definedName>
    <definedName name="form">#REF!</definedName>
    <definedName name="formu">#REF!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#REF!</definedName>
    <definedName name="Full_Print">#REF!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1">MATCH(0.01,[0]!End_Bal,-1)+1</definedName>
    <definedName name="GI" localSheetId="0">MATCH(0.01,[0]!End_Bal,-1)+1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L" localSheetId="1">Scheduled_Payment+Extra_Payment</definedName>
    <definedName name="GL" localSheetId="0">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#REF!</definedName>
    <definedName name="GRADA">#REF!</definedName>
    <definedName name="gradacion">#REF!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1">DATE(YEAR([0]!Loan_Start),MONTH([0]!Loan_Start)+Payment_Number,DAY([0]!Loan_Start))</definedName>
    <definedName name="HOJA" localSheetId="0">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 localSheetId="0">DATE(YEAR([0]!Loan_Start),MONTH([0]!Loan_Start)+Payment_Number,DAY([0]!Loan_Start))</definedName>
    <definedName name="HOJA444">DATE(YEAR([0]!Loan_Start),MONTH([0]!Loan_Start)+Payment_Number,DAY([0]!Loan_Start))</definedName>
    <definedName name="Honorari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#REF!</definedName>
    <definedName name="IN">#REF!</definedName>
    <definedName name="IND">#REF!</definedName>
    <definedName name="INDI">#REF!</definedName>
    <definedName name="INDICE">#REF!</definedName>
    <definedName name="INDICES">#REF!</definedName>
    <definedName name="inf">#REF!</definedName>
    <definedName name="inicial">#REF!</definedName>
    <definedName name="Inicio">#REF!</definedName>
    <definedName name="INMEL">#REF!</definedName>
    <definedName name="Int">#REF!</definedName>
    <definedName name="Interest_Rate">#REF!</definedName>
    <definedName name="INV">#REF!</definedName>
    <definedName name="INV_11">#REF!</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#REF!</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#REF!</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#REF!</definedName>
    <definedName name="LADO">#REF!</definedName>
    <definedName name="Last_Row">#N/A</definedName>
    <definedName name="LENCY">#REF!</definedName>
    <definedName name="LICITACION">#REF!</definedName>
    <definedName name="LINEA">#REF!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s">#REF!</definedName>
    <definedName name="listaelec">#REF!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1">#REF!</definedName>
    <definedName name="LOCA" localSheetId="0">#REF!</definedName>
    <definedName name="LOCA">#REF!</definedName>
    <definedName name="LOCA1" localSheetId="1">#REF!</definedName>
    <definedName name="LOCA1" localSheetId="0">#REF!</definedName>
    <definedName name="LOCA1">#REF!</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1">'Oferta economica (Proponente)'!$H$9</definedName>
    <definedName name="Longitud" localSheetId="0">'Presupuesto Oficial (Entidad)'!$H$9</definedName>
    <definedName name="Longitud">#REF!</definedName>
    <definedName name="Longitud1">#REF!</definedName>
    <definedName name="Longitud2">#REF!</definedName>
    <definedName name="LongitudTubo">IF(COUNT(#REF!)=0,0,ABS(#REF!))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#N/A</definedName>
    <definedName name="MA">#REF!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#REF!</definedName>
    <definedName name="Maquinaria">#REF!</definedName>
    <definedName name="margen">#REF!</definedName>
    <definedName name="MARTA" localSheetId="1">IF([0]!Loan_Amount*[0]!Interest_Rate*[0]!Loan_Years*[0]!Loan_Start&gt;0,1,0)</definedName>
    <definedName name="MARTA" localSheetId="0">IF([0]!Loan_Amount*[0]!Interest_Rate*[0]!Loan_Years*[0]!Loan_Start&gt;0,1,0)</definedName>
    <definedName name="MARTA">IF(Loan_Amount*Interest_Rate*Loan_Years*Loan_Start&gt;0,1,0)</definedName>
    <definedName name="MARTHA">#REF!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riales">#REF!</definedName>
    <definedName name="MatProdesional" localSheetId="1">'Oferta economica (Proponente)'!$C$62</definedName>
    <definedName name="MatProdesional" localSheetId="0">'Presupuesto Oficial (Entidad)'!$C$62</definedName>
    <definedName name="MatProdesional">#REF!</definedName>
    <definedName name="MATRIZRICS">#REF!</definedName>
    <definedName name="MAX">#REF!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#REF!</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r">#REF!</definedName>
    <definedName name="MUEST">#REF!</definedName>
    <definedName name="MuestNo">#REF!</definedName>
    <definedName name="muestra">#REF!</definedName>
    <definedName name="MuestraNo">#REF!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#REF!</definedName>
    <definedName name="NUCNUM">#REF!</definedName>
    <definedName name="NUEVO">#REF!</definedName>
    <definedName name="NÚM">#REF!</definedName>
    <definedName name="Num_Pmt_Per_Year">#REF!</definedName>
    <definedName name="Number_of_Payments" localSheetId="1">MATCH(0.01,[0]!End_Bal,-1)+1</definedName>
    <definedName name="Number_of_Payments" localSheetId="0">MATCH(0.01,[0]!End_Bal,-1)+1</definedName>
    <definedName name="Number_of_Payments">MATCH(0.01,End_Bal,-1)+1</definedName>
    <definedName name="NUMERAL">#REF!</definedName>
    <definedName name="NÚMERO">#REF!</definedName>
    <definedName name="NUNI">#REF!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#REF!</definedName>
    <definedName name="Obra">#REF!</definedName>
    <definedName name="observaciones">#REF!</definedName>
    <definedName name="OF">#REF!</definedName>
    <definedName name="oferta">#REF!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#REF!</definedName>
    <definedName name="os">#REF!</definedName>
    <definedName name="OTR">#REF!</definedName>
    <definedName name="OTRO">#REF!</definedName>
    <definedName name="otros">#REF!</definedName>
    <definedName name="P">#REF!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ÁGINA_DOS">#REF!</definedName>
    <definedName name="PÁGINA_UNO">#REF!</definedName>
    <definedName name="PARAFINA">#REF!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edro">#REF!</definedName>
    <definedName name="PERIODO">#REF!</definedName>
    <definedName name="PERRD">#REF!</definedName>
    <definedName name="Personal">#REF!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#REF!</definedName>
    <definedName name="Plaz">#REF!</definedName>
    <definedName name="PlazAIU">#REF!</definedName>
    <definedName name="Plazo">#REF!</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#REF!</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EMIR">#REF!</definedName>
    <definedName name="PREST">#REF!</definedName>
    <definedName name="Prestaciones">#REF!</definedName>
    <definedName name="PRESUPNORTE">#REF!</definedName>
    <definedName name="PRESUPSUR">#REF!</definedName>
    <definedName name="PRESUPUESTO">#REF!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OFFSET([0]!Full_Print,0,0,[0]!Last_Row)</definedName>
    <definedName name="Print_Area_Reset" localSheetId="0">OFFSET([0]!Full_Print,0,0,[0]!Last_Row)</definedName>
    <definedName name="Print_Area_Reset">OFFSET(Full_Print,0,0,Last_Row)</definedName>
    <definedName name="Print_j">#N/A</definedName>
    <definedName name="PRINT_TITLES">#N/A</definedName>
    <definedName name="PRINT_TITLES_MI">#N/A</definedName>
    <definedName name="PRODUCTCARB">#REF!</definedName>
    <definedName name="PRODUCTEST">#REF!</definedName>
    <definedName name="PRODUCTOCARBON">#REF!</definedName>
    <definedName name="PRODUCTOTEST">#REF!</definedName>
    <definedName name="PrOfic">#REF!</definedName>
    <definedName name="PROG" hidden="1">#REF!</definedName>
    <definedName name="propiedad">#REF!</definedName>
    <definedName name="propieRep">#REF!</definedName>
    <definedName name="Proponente">#REF!</definedName>
    <definedName name="PRUEBA" localSheetId="1">#REF!</definedName>
    <definedName name="PRUEBA" localSheetId="0">#REF!</definedName>
    <definedName name="PRUEBA">#REF!</definedName>
    <definedName name="prueba1" localSheetId="1">#REF!</definedName>
    <definedName name="prueba1" localSheetId="0">#REF!</definedName>
    <definedName name="prueba1">#REF!</definedName>
    <definedName name="PRUEBA2">#REF!</definedName>
    <definedName name="PRUNIT">#REF!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#REF!</definedName>
    <definedName name="QE_TE">#REF!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N">#REF!</definedName>
    <definedName name="QN_QI">#REF!</definedName>
    <definedName name="QNS">#REF!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#REF!</definedName>
    <definedName name="rango1">#REF!</definedName>
    <definedName name="rangofin">#REF!,#REF!</definedName>
    <definedName name="rds">#REF!</definedName>
    <definedName name="RE">#N/A</definedName>
    <definedName name="RE4NTA">#REF!</definedName>
    <definedName name="RED">#REF!</definedName>
    <definedName name="REG">#REF!</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ul">#REF!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IF([0]!Loan_Amount*[0]!Interest_Rate*[0]!Loan_Years*[0]!Loan_Start&gt;0,1,0)</definedName>
    <definedName name="RICO" localSheetId="0">IF([0]!Loan_Amount*[0]!Interest_Rate*[0]!Loan_Years*[0]!Loan_Start&gt;0,1,0)</definedName>
    <definedName name="RICO">IF(Loan_Amount*Interest_Rate*Loan_Years*Loan_Start&gt;0,1,0)</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1">DATE(YEAR([0]!Loan_Start),MONTH([0]!Loan_Start)+Payment_Number,DAY([0]!Loan_Start))</definedName>
    <definedName name="RUTA" localSheetId="0">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#REF!</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#REF!</definedName>
    <definedName name="SA">#REF!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#REF!</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#REF!</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#REF!</definedName>
    <definedName name="SOL">#REF!</definedName>
    <definedName name="Spanner_Auto_File">"F:\Proyectos\CEI\Tunja-Barbosa\tra2b.x2a"</definedName>
    <definedName name="Spanner_Auto_Select">#REF!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IF([0]!Loan_Amount*[0]!Interest_Rate*[0]!Loan_Years*[0]!Loan_Start&gt;0,1,0)</definedName>
    <definedName name="SSSSSSS" localSheetId="0">IF([0]!Loan_Amount*[0]!Interest_Rate*[0]!Loan_Years*[0]!Loan_Start&gt;0,1,0)</definedName>
    <definedName name="SSSSSSS">IF(Loan_Amount*Interest_Rate*Loan_Years*Loan_Start&gt;0,1,0)</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ELDOS">#REF!</definedName>
    <definedName name="suma">#REF!</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 localSheetId="0">#REF!</definedName>
    <definedName name="t">#REF!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rifas">#REF!</definedName>
    <definedName name="tarifas1">#REF!</definedName>
    <definedName name="tarifas2">#REF!</definedName>
    <definedName name="tarifas3">#REF!</definedName>
    <definedName name="tarifas4">#REF!</definedName>
    <definedName name="TASA">#REF!</definedName>
    <definedName name="tb">#REF!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1">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MPLL">#REF!</definedName>
    <definedName name="TEMPS">#REF!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point">#REF!</definedName>
    <definedName name="tipov">#REF!</definedName>
    <definedName name="titi" localSheetId="1">IF([0]!Loan_Amount*[0]!Interest_Rate*[0]!Loan_Years*[0]!Loan_Start&gt;0,1,0)</definedName>
    <definedName name="titi" localSheetId="0">IF([0]!Loan_Amount*[0]!Interest_Rate*[0]!Loan_Years*[0]!Loan_Start&gt;0,1,0)</definedName>
    <definedName name="titi">IF(Loan_Amount*Interest_Rate*Loan_Years*Loan_Start&gt;0,1,0)</definedName>
    <definedName name="TITO" localSheetId="1">IF('Oferta economica (Proponente)'!RICO,[0]!Header_Row+'Oferta economica (Proponente)'!TUPI,[0]!Header_Row)</definedName>
    <definedName name="TITO" localSheetId="0">IF('Presupuesto Oficial (Entidad)'!RICO,[0]!Header_Row+'Presupuesto Oficial (Entidad)'!TUPI,[0]!Header_Row)</definedName>
    <definedName name="TITO">IF(RICO,Header_Row+TUPI,Header_Row)</definedName>
    <definedName name="TITOF" localSheetId="1">IF('Oferta economica (Proponente)'!RICO,[0]!Header_Row+'Oferta economica (Proponente)'!TUPI,[0]!Header_Row)</definedName>
    <definedName name="TITOF" localSheetId="0">IF('Presupuesto Oficial (Entidad)'!RICO,[0]!Header_Row+'Presupuesto Oficial (Entidad)'!TUPI,[0]!Header_Row)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#REF!</definedName>
    <definedName name="TRAT">#REF!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mestre1">#REF!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PI" localSheetId="1">MATCH(0.01,[0]!End_Bal,-1)+1</definedName>
    <definedName name="TUPI" localSheetId="0">MATCH(0.01,[0]!End_Bal,-1)+1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#REF!</definedName>
    <definedName name="Unitarios">#REF!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#REF!</definedName>
    <definedName name="utilidad">#REF!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1">IF([0]!Loan_Amount*[0]!Interest_Rate*[0]!Loan_Years*[0]!Loan_Start&gt;0,1,0)</definedName>
    <definedName name="Values_Entered" localSheetId="0">IF([0]!Loan_Amount*[0]!Interest_Rate*[0]!Loan_Years*[0]!Loan_Start&gt;0,1,0)</definedName>
    <definedName name="Values_Entered">IF(Loan_Amount*Interest_Rate*Loan_Years*Loan_Start&gt;0,1,0)</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#REF!</definedName>
    <definedName name="VIAJE">#REF!</definedName>
    <definedName name="vias">#REF!</definedName>
    <definedName name="victor">#REF!</definedName>
    <definedName name="villa">#REF!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umen">#REF!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#REF!</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#N/A</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j">#REF!</definedName>
    <definedName name="wl">#REF!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#REF!</definedName>
    <definedName name="xxxxx">#REF!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x">#REF!</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MATCH(0.01,[0]!End_Bal,-1)+1</definedName>
    <definedName name="ZZ" localSheetId="0">MATCH(0.01,[0]!End_Bal,-1)+1</definedName>
    <definedName name="ZZ">MATCH(0.01,End_Bal,-1)+1</definedName>
    <definedName name="ZZZZZZZZZZZ">#REF!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3" l="1"/>
  <c r="J47" i="3"/>
  <c r="J48" i="3"/>
  <c r="J38" i="3"/>
  <c r="J39" i="3"/>
  <c r="J40" i="3"/>
  <c r="J41" i="3"/>
  <c r="J42" i="3"/>
  <c r="J43" i="3"/>
  <c r="J17" i="3"/>
  <c r="J18" i="3"/>
  <c r="J19" i="3"/>
  <c r="J20" i="3"/>
  <c r="J21" i="3"/>
  <c r="J22" i="3"/>
  <c r="J23" i="3"/>
  <c r="J24" i="3"/>
  <c r="J25" i="3"/>
  <c r="J26" i="3"/>
  <c r="J28" i="3"/>
  <c r="J29" i="3"/>
  <c r="J30" i="3"/>
  <c r="J31" i="3"/>
  <c r="J32" i="3"/>
  <c r="J52" i="3"/>
  <c r="J53" i="3"/>
  <c r="J54" i="3"/>
  <c r="G47" i="2"/>
  <c r="J47" i="2"/>
  <c r="J48" i="2"/>
  <c r="J38" i="2"/>
  <c r="J39" i="2"/>
  <c r="J40" i="2"/>
  <c r="J41" i="2"/>
  <c r="J42" i="2"/>
  <c r="J43" i="2"/>
  <c r="J17" i="2"/>
  <c r="J18" i="2"/>
  <c r="J19" i="2"/>
  <c r="J20" i="2"/>
  <c r="J21" i="2"/>
  <c r="J22" i="2"/>
  <c r="J23" i="2"/>
  <c r="J24" i="2"/>
  <c r="J25" i="2"/>
  <c r="J26" i="2"/>
  <c r="J28" i="2"/>
  <c r="J29" i="2"/>
  <c r="J30" i="2"/>
  <c r="J31" i="2"/>
  <c r="J32" i="2"/>
  <c r="J52" i="2"/>
  <c r="J53" i="2"/>
  <c r="J54" i="2"/>
</calcChain>
</file>

<file path=xl/sharedStrings.xml><?xml version="1.0" encoding="utf-8"?>
<sst xmlns="http://schemas.openxmlformats.org/spreadsheetml/2006/main" count="174" uniqueCount="61">
  <si>
    <t>Longitud Total:</t>
  </si>
  <si>
    <t>Duración en meses de interventoria</t>
  </si>
  <si>
    <t>Municipio:</t>
  </si>
  <si>
    <t xml:space="preserve">Frentes </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</si>
  <si>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</si>
  <si>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</si>
  <si>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</si>
  <si>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</si>
  <si>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</si>
  <si>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</si>
  <si>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</si>
  <si>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</si>
  <si>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</si>
  <si>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</si>
  <si>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</si>
  <si>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Pavimentos</t>
  </si>
  <si>
    <t>Especialista en Geotecnia</t>
  </si>
  <si>
    <t>Especialista en Estructuras</t>
  </si>
  <si>
    <t>Especialista Ambiental</t>
  </si>
  <si>
    <t>Abogado</t>
  </si>
  <si>
    <t xml:space="preserve">Profesional Gestor Social </t>
  </si>
  <si>
    <t>Profesional SISO</t>
  </si>
  <si>
    <t>Ingeniero Residente de interventoria</t>
  </si>
  <si>
    <t>PERSONAL TECNICO</t>
  </si>
  <si>
    <t>Inspector de interventoria</t>
  </si>
  <si>
    <t>Topógrafo</t>
  </si>
  <si>
    <t>Cadenero 1</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</si>
  <si>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</si>
  <si>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</si>
  <si>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</si>
  <si>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</si>
  <si>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</si>
  <si>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</si>
  <si>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</si>
  <si>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</si>
  <si>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</si>
  <si>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</si>
  <si>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</si>
  <si>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</si>
  <si>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</si>
  <si>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</si>
  <si>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</si>
  <si>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</si>
  <si>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</si>
  <si>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</si>
  <si>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</si>
  <si>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COSTO TOTAL POR EL TIEMPO DE LA INTERVENTORÍA</t>
  </si>
  <si>
    <t>Nota 1: El presente formato de propuesta economica es inmodificable.</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</si>
  <si>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</si>
  <si>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</si>
  <si>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Especialista Hidráulico</t>
  </si>
  <si>
    <t>Edición de informe y entrega de información en medio digitalizado</t>
  </si>
  <si>
    <t>INSTITUTO DE CAMINOS Y CONSTRUCCIONES DE CUNDINAMARCA</t>
  </si>
  <si>
    <t>COSTOS DE PERSONAL FASE DE OBRA</t>
  </si>
  <si>
    <t>MANTA - CUNDINAMARCA</t>
  </si>
  <si>
    <t>INTERVENTORÍA TÉCNICA, ADMINISTRATIVA, FINANCIERA, AMBIENTAL Y LEGAL AL PROYECTO "MEJORAMIENTO Y REHABILITACIÓN DE LA VÍA PUENTE BERLÍN A MANTA, MUNICIPIO DE MANTA, DEPARTAMENTO DE CUNDINAMARCA"</t>
  </si>
  <si>
    <t>**El valor por Laboratorio (a monto agotable previo aprobacion de la entidad) no debe ser modificado por el proponente.</t>
  </si>
  <si>
    <t>Nota 2: El Factor Multiplicador máximo a reconocer por la entidad será de 2,35. 
Este Factor Multiplicador (FM) tendrá dos componentes: 1. Factor Prestacional equivalente a 1,6. y 2. Gastos de administración, Legalización, Perfeccionamiento, Imprevistos y Honorarios equivalente a 0,75</t>
  </si>
  <si>
    <t>Nota 3: El valor de 0,75 correspondiente al componente 2 del FM, será el máximo a reconocer por parte de la Entidad.</t>
  </si>
  <si>
    <t>__________________</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</si>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</sst>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s>
  <fonts count="19" x14ac:knownFonts="1">
    <font>
      <sz val="11"/>
      <color theme="1"/>
      <name val="Calibri"/>
      <family val="2"/>
      <scheme val="minor"/>
    </font>
    <font>
      <b/>
      <sz val="11"/>
      <color theme="1"/>
      <name val="Arial"/>
      <family val="2"/>
    </font>
    <font>
      <sz val="11"/>
      <color theme="0"/>
      <name val="Arial"/>
      <family val="2"/>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i/>
      <sz val="10"/>
      <color theme="1"/>
      <name val="Times New Roman"/>
      <family val="1"/>
    </font>
  </fonts>
  <fills count="8">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s>
  <borders count="53">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medium">
        <color indexed="64"/>
      </right>
      <top style="medium">
        <color indexed="64"/>
      </top>
      <bottom style="thin">
        <color theme="0"/>
      </bottom>
      <diagonal/>
    </border>
    <border>
      <left/>
      <right style="thin">
        <color indexed="64"/>
      </right>
      <top style="thin">
        <color indexed="64"/>
      </top>
      <bottom style="medium">
        <color indexed="64"/>
      </bottom>
      <diagonal/>
    </border>
  </borders>
  <cellStyleXfs count="5">
    <xf numFmtId="0" fontId="0" fillId="0" borderId="0"/>
    <xf numFmtId="42" fontId="3" fillId="0" borderId="0" applyFont="0" applyFill="0" applyBorder="0" applyAlignment="0" applyProtection="0"/>
    <xf numFmtId="9" fontId="3" fillId="0" borderId="0" applyFont="0" applyFill="0" applyBorder="0" applyAlignment="0" applyProtection="0"/>
    <xf numFmtId="0" fontId="5" fillId="0" borderId="0"/>
    <xf numFmtId="9" fontId="3" fillId="0" borderId="0" applyFont="0" applyFill="0" applyBorder="0" applyAlignment="0" applyProtection="0"/>
  </cellStyleXfs>
  <cellXfs count="133">
    <xf numFmtId="0" fontId="0" fillId="0" borderId="0" xfId="0"/>
    <xf numFmtId="0" fontId="4" fillId="0" borderId="0" xfId="0" applyFont="1" applyAlignment="1">
      <alignment horizontal="center"/>
    </xf>
    <xf numFmtId="0" fontId="4" fillId="2" borderId="0" xfId="0" applyFont="1" applyFill="1" applyAlignment="1">
      <alignment horizontal="center"/>
    </xf>
    <xf numFmtId="0" fontId="7" fillId="0" borderId="0" xfId="3" applyFont="1" applyAlignment="1">
      <alignment horizontal="center" vertical="center"/>
    </xf>
    <xf numFmtId="0" fontId="7" fillId="0" borderId="0" xfId="3" applyFont="1" applyAlignment="1">
      <alignment vertic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10" fillId="2" borderId="5" xfId="0" applyFont="1" applyFill="1" applyBorder="1" applyAlignment="1">
      <alignment horizontal="center" wrapText="1"/>
    </xf>
    <xf numFmtId="0" fontId="10" fillId="2" borderId="4" xfId="0" applyFont="1" applyFill="1" applyBorder="1" applyAlignment="1">
      <alignment horizontal="left" indent="1"/>
    </xf>
    <xf numFmtId="0" fontId="9" fillId="2" borderId="14" xfId="0" applyFont="1" applyFill="1" applyBorder="1" applyAlignment="1">
      <alignment horizontal="center"/>
    </xf>
    <xf numFmtId="2" fontId="9" fillId="2" borderId="15" xfId="0" applyNumberFormat="1" applyFont="1" applyFill="1" applyBorder="1" applyAlignment="1">
      <alignment horizontal="center"/>
    </xf>
    <xf numFmtId="0" fontId="4" fillId="2" borderId="7" xfId="0" applyFont="1" applyFill="1" applyBorder="1" applyAlignment="1">
      <alignment horizontal="center"/>
    </xf>
    <xf numFmtId="0" fontId="4" fillId="2" borderId="16" xfId="0" applyFont="1" applyFill="1" applyBorder="1" applyAlignment="1">
      <alignment horizontal="center"/>
    </xf>
    <xf numFmtId="0" fontId="4" fillId="2" borderId="8" xfId="0" applyFont="1" applyFill="1" applyBorder="1" applyAlignment="1">
      <alignment horizontal="center"/>
    </xf>
    <xf numFmtId="0" fontId="4" fillId="2" borderId="0" xfId="0" applyFont="1" applyFill="1" applyAlignment="1">
      <alignment horizontal="left"/>
    </xf>
    <xf numFmtId="0" fontId="4" fillId="2" borderId="0" xfId="0" applyFont="1" applyFill="1" applyAlignment="1">
      <alignment horizontal="right"/>
    </xf>
    <xf numFmtId="0" fontId="4" fillId="2" borderId="0" xfId="0" applyFont="1" applyFill="1"/>
    <xf numFmtId="0" fontId="4" fillId="2" borderId="0" xfId="0" applyFont="1" applyFill="1" applyAlignment="1">
      <alignment horizontal="center" vertical="center"/>
    </xf>
    <xf numFmtId="0" fontId="2" fillId="4" borderId="28" xfId="0" applyFont="1" applyFill="1" applyBorder="1" applyAlignment="1">
      <alignment vertical="center"/>
    </xf>
    <xf numFmtId="0" fontId="2" fillId="4" borderId="29" xfId="0" applyFont="1" applyFill="1" applyBorder="1" applyAlignment="1">
      <alignment vertical="center"/>
    </xf>
    <xf numFmtId="0" fontId="2" fillId="4" borderId="30" xfId="0" applyFont="1" applyFill="1" applyBorder="1" applyAlignment="1">
      <alignment vertical="center"/>
    </xf>
    <xf numFmtId="165" fontId="4" fillId="0" borderId="33" xfId="1" applyNumberFormat="1" applyFont="1" applyBorder="1" applyAlignment="1">
      <alignment horizontal="center" vertical="center"/>
    </xf>
    <xf numFmtId="0" fontId="4" fillId="0" borderId="33" xfId="0" applyFont="1" applyBorder="1" applyAlignment="1">
      <alignment horizontal="center" vertical="center"/>
    </xf>
    <xf numFmtId="166" fontId="4" fillId="0" borderId="32" xfId="0" applyNumberFormat="1" applyFont="1" applyBorder="1" applyAlignment="1">
      <alignment horizontal="center" vertical="center" wrapText="1"/>
    </xf>
    <xf numFmtId="9" fontId="4" fillId="0" borderId="32" xfId="2" applyFont="1" applyFill="1" applyBorder="1" applyAlignment="1">
      <alignment horizontal="center" vertical="center" wrapText="1"/>
    </xf>
    <xf numFmtId="2" fontId="4" fillId="0" borderId="32" xfId="2" applyNumberFormat="1" applyFont="1" applyFill="1" applyBorder="1" applyAlignment="1">
      <alignment horizontal="center" vertical="center" wrapText="1"/>
    </xf>
    <xf numFmtId="2" fontId="4" fillId="0" borderId="32" xfId="2" applyNumberFormat="1" applyFont="1" applyBorder="1" applyAlignment="1">
      <alignment horizontal="center" vertical="center" wrapText="1"/>
    </xf>
    <xf numFmtId="167" fontId="4" fillId="0" borderId="34" xfId="0" applyNumberFormat="1" applyFont="1" applyBorder="1" applyAlignment="1">
      <alignment horizontal="left" vertical="center" wrapText="1"/>
    </xf>
    <xf numFmtId="166" fontId="4" fillId="0" borderId="33" xfId="0" applyNumberFormat="1" applyFont="1" applyBorder="1" applyAlignment="1">
      <alignment horizontal="center" vertical="center" wrapText="1"/>
    </xf>
    <xf numFmtId="9" fontId="4" fillId="0" borderId="33" xfId="2" applyFont="1" applyFill="1" applyBorder="1" applyAlignment="1">
      <alignment horizontal="center" vertical="center" wrapText="1"/>
    </xf>
    <xf numFmtId="2" fontId="4" fillId="0" borderId="33" xfId="0" applyNumberFormat="1" applyFont="1" applyBorder="1" applyAlignment="1">
      <alignment horizontal="center" vertical="center" wrapText="1"/>
    </xf>
    <xf numFmtId="167" fontId="4" fillId="0" borderId="36" xfId="0" applyNumberFormat="1" applyFont="1" applyBorder="1" applyAlignment="1">
      <alignment horizontal="left" vertical="center" wrapText="1"/>
    </xf>
    <xf numFmtId="165" fontId="4" fillId="0" borderId="33" xfId="0" applyNumberFormat="1" applyFont="1" applyBorder="1" applyAlignment="1">
      <alignment horizontal="center" vertical="center" wrapText="1"/>
    </xf>
    <xf numFmtId="0" fontId="4" fillId="0" borderId="33" xfId="0" applyFont="1" applyBorder="1" applyAlignment="1">
      <alignment horizontal="center" vertical="center" wrapText="1"/>
    </xf>
    <xf numFmtId="0" fontId="13" fillId="4" borderId="10" xfId="0" applyFont="1" applyFill="1" applyBorder="1" applyAlignment="1">
      <alignment vertical="center"/>
    </xf>
    <xf numFmtId="0" fontId="13" fillId="4" borderId="11" xfId="0" applyFont="1" applyFill="1" applyBorder="1" applyAlignment="1">
      <alignment vertical="center"/>
    </xf>
    <xf numFmtId="0" fontId="13" fillId="4" borderId="12" xfId="0" applyFont="1" applyFill="1" applyBorder="1" applyAlignment="1">
      <alignment vertical="center"/>
    </xf>
    <xf numFmtId="9" fontId="4" fillId="0" borderId="33" xfId="2" applyFont="1" applyBorder="1" applyAlignment="1">
      <alignment horizontal="center" vertical="center" wrapText="1"/>
    </xf>
    <xf numFmtId="165" fontId="4" fillId="0" borderId="36" xfId="0" applyNumberFormat="1" applyFont="1" applyBorder="1" applyAlignment="1">
      <alignment horizontal="left" vertical="center" wrapText="1"/>
    </xf>
    <xf numFmtId="168" fontId="14" fillId="5" borderId="39" xfId="0" applyNumberFormat="1" applyFont="1" applyFill="1" applyBorder="1" applyAlignment="1">
      <alignment horizontal="left" vertical="center"/>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4" fillId="2" borderId="33" xfId="0" applyFont="1" applyFill="1" applyBorder="1" applyAlignment="1">
      <alignment horizontal="center" vertical="center"/>
    </xf>
    <xf numFmtId="2" fontId="4" fillId="0" borderId="33" xfId="2" applyNumberFormat="1" applyFont="1" applyBorder="1" applyAlignment="1">
      <alignment horizontal="center" vertical="center" wrapText="1"/>
    </xf>
    <xf numFmtId="165" fontId="4" fillId="2" borderId="36" xfId="1" applyNumberFormat="1" applyFont="1" applyFill="1" applyBorder="1" applyAlignment="1">
      <alignment horizontal="right" vertical="center"/>
    </xf>
    <xf numFmtId="168" fontId="14" fillId="5" borderId="43" xfId="0" applyNumberFormat="1" applyFont="1" applyFill="1" applyBorder="1" applyAlignment="1">
      <alignment horizontal="left" vertical="center"/>
    </xf>
    <xf numFmtId="0" fontId="17" fillId="4" borderId="45"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5" fillId="2" borderId="32" xfId="0" applyFont="1" applyFill="1" applyBorder="1" applyAlignment="1">
      <alignment horizontal="center" vertical="center"/>
    </xf>
    <xf numFmtId="2" fontId="5" fillId="0" borderId="32" xfId="2" applyNumberFormat="1" applyFont="1" applyBorder="1" applyAlignment="1">
      <alignment horizontal="center" vertical="center" wrapText="1"/>
    </xf>
    <xf numFmtId="165" fontId="5" fillId="2" borderId="34" xfId="1" applyNumberFormat="1" applyFont="1" applyFill="1" applyBorder="1" applyAlignment="1">
      <alignment horizontal="right" vertical="center"/>
    </xf>
    <xf numFmtId="168" fontId="14" fillId="6" borderId="43" xfId="0" applyNumberFormat="1" applyFont="1" applyFill="1" applyBorder="1" applyAlignment="1">
      <alignment horizontal="left" vertical="center"/>
    </xf>
    <xf numFmtId="0" fontId="4" fillId="2" borderId="0" xfId="0" applyFont="1" applyFill="1" applyAlignment="1">
      <alignment horizontal="left" vertical="center"/>
    </xf>
    <xf numFmtId="0" fontId="1" fillId="0" borderId="0" xfId="0" applyFont="1" applyAlignment="1">
      <alignment vertical="center"/>
    </xf>
    <xf numFmtId="0" fontId="18" fillId="0" borderId="0" xfId="0" applyFont="1" applyAlignment="1">
      <alignment vertical="center"/>
    </xf>
    <xf numFmtId="164" fontId="9" fillId="7" borderId="13" xfId="0" applyNumberFormat="1" applyFont="1" applyFill="1" applyBorder="1" applyAlignment="1">
      <alignment horizontal="center"/>
    </xf>
    <xf numFmtId="0" fontId="14" fillId="5" borderId="0" xfId="0" applyFont="1" applyFill="1" applyAlignment="1">
      <alignment horizontal="right" vertical="center"/>
    </xf>
    <xf numFmtId="168" fontId="14" fillId="5" borderId="0" xfId="0" applyNumberFormat="1" applyFont="1" applyFill="1" applyAlignment="1">
      <alignment horizontal="left" vertical="center"/>
    </xf>
    <xf numFmtId="0" fontId="4" fillId="0" borderId="0" xfId="0" applyFont="1" applyAlignment="1">
      <alignment horizontal="left" vertical="center" wrapText="1"/>
    </xf>
    <xf numFmtId="165" fontId="4" fillId="0" borderId="0" xfId="1" applyNumberFormat="1" applyFont="1" applyBorder="1" applyAlignment="1">
      <alignment horizontal="center" vertical="center"/>
    </xf>
    <xf numFmtId="0" fontId="4" fillId="0" borderId="0" xfId="0" applyFont="1" applyAlignment="1">
      <alignment horizontal="center" vertical="center"/>
    </xf>
    <xf numFmtId="166" fontId="4" fillId="0" borderId="0" xfId="0" applyNumberFormat="1" applyFont="1" applyAlignment="1">
      <alignment horizontal="center" vertical="center" wrapText="1"/>
    </xf>
    <xf numFmtId="9" fontId="4" fillId="0" borderId="0" xfId="2" applyFont="1" applyFill="1" applyBorder="1" applyAlignment="1">
      <alignment horizontal="center" vertical="center" wrapText="1"/>
    </xf>
    <xf numFmtId="2" fontId="4" fillId="0" borderId="0" xfId="0" applyNumberFormat="1" applyFont="1" applyAlignment="1">
      <alignment horizontal="center" vertical="center" wrapText="1"/>
    </xf>
    <xf numFmtId="167" fontId="4" fillId="0" borderId="0" xfId="0" applyNumberFormat="1" applyFont="1" applyAlignment="1">
      <alignment horizontal="left"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6" fillId="0" borderId="3" xfId="3" applyFont="1" applyBorder="1" applyAlignment="1">
      <alignment horizontal="center" vertical="center" wrapText="1"/>
    </xf>
    <xf numFmtId="0" fontId="6" fillId="0" borderId="6" xfId="3" applyFont="1" applyBorder="1" applyAlignment="1">
      <alignment horizontal="center" vertical="center" wrapText="1"/>
    </xf>
    <xf numFmtId="0" fontId="6" fillId="0" borderId="9" xfId="3"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2" borderId="4" xfId="0" applyFont="1" applyFill="1" applyBorder="1" applyAlignment="1">
      <alignment horizontal="center" wrapText="1"/>
    </xf>
    <xf numFmtId="0" fontId="9" fillId="2" borderId="0" xfId="0" applyFont="1" applyFill="1" applyAlignment="1">
      <alignment horizontal="center" wrapText="1"/>
    </xf>
    <xf numFmtId="0" fontId="10" fillId="2" borderId="0" xfId="0" applyFont="1" applyFill="1" applyAlignment="1">
      <alignment horizontal="left" indent="6"/>
    </xf>
    <xf numFmtId="0" fontId="9" fillId="2" borderId="13" xfId="0" applyFont="1" applyFill="1" applyBorder="1" applyAlignment="1">
      <alignment horizontal="left" indent="1"/>
    </xf>
    <xf numFmtId="0" fontId="11" fillId="4" borderId="17" xfId="0" applyFont="1" applyFill="1" applyBorder="1" applyAlignment="1">
      <alignment horizontal="center" vertic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wrapText="1"/>
    </xf>
    <xf numFmtId="0" fontId="12" fillId="4" borderId="23"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16" fillId="4" borderId="40"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2" xfId="0" applyFont="1" applyFill="1" applyBorder="1" applyAlignment="1">
      <alignment horizontal="center" vertical="center" wrapText="1"/>
    </xf>
    <xf numFmtId="0" fontId="15" fillId="4" borderId="49" xfId="0" applyFont="1" applyFill="1" applyBorder="1" applyAlignment="1">
      <alignment horizontal="center" vertical="center"/>
    </xf>
    <xf numFmtId="0" fontId="15" fillId="4" borderId="50" xfId="0" applyFont="1" applyFill="1" applyBorder="1" applyAlignment="1">
      <alignment horizontal="center" vertical="center"/>
    </xf>
    <xf numFmtId="0" fontId="15" fillId="4" borderId="51" xfId="0" applyFont="1" applyFill="1" applyBorder="1" applyAlignment="1">
      <alignment horizontal="center" vertical="center"/>
    </xf>
    <xf numFmtId="0" fontId="14" fillId="5" borderId="37" xfId="0" applyFont="1" applyFill="1" applyBorder="1" applyAlignment="1">
      <alignment horizontal="right" vertical="center"/>
    </xf>
    <xf numFmtId="0" fontId="14" fillId="5" borderId="38" xfId="0" applyFont="1" applyFill="1" applyBorder="1" applyAlignment="1">
      <alignment horizontal="right" vertical="center"/>
    </xf>
    <xf numFmtId="0" fontId="14" fillId="5" borderId="52" xfId="0" applyFont="1" applyFill="1" applyBorder="1" applyAlignment="1">
      <alignment horizontal="right" vertical="center"/>
    </xf>
    <xf numFmtId="0" fontId="4" fillId="2" borderId="35" xfId="0" applyFont="1" applyFill="1" applyBorder="1" applyAlignment="1">
      <alignment horizontal="justify" vertical="center" wrapText="1"/>
    </xf>
    <xf numFmtId="0" fontId="4" fillId="2" borderId="33" xfId="0" applyFont="1" applyFill="1" applyBorder="1" applyAlignment="1">
      <alignment horizontal="justify" vertical="center" wrapText="1"/>
    </xf>
    <xf numFmtId="165" fontId="4" fillId="2" borderId="33" xfId="1" applyNumberFormat="1" applyFont="1" applyFill="1" applyBorder="1" applyAlignment="1">
      <alignment horizontal="center" vertical="center"/>
    </xf>
    <xf numFmtId="0" fontId="4" fillId="2" borderId="35"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165" fontId="5" fillId="2" borderId="32" xfId="1" applyNumberFormat="1" applyFont="1" applyFill="1" applyBorder="1" applyAlignment="1">
      <alignment horizontal="center" vertical="center"/>
    </xf>
    <xf numFmtId="0" fontId="4" fillId="2" borderId="0" xfId="0" applyFont="1" applyFill="1" applyAlignment="1">
      <alignment horizontal="left" vertical="center" wrapText="1"/>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4" fillId="2" borderId="0" xfId="0" applyFont="1" applyFill="1" applyAlignment="1">
      <alignment horizontal="left" vertical="center"/>
    </xf>
    <xf numFmtId="0" fontId="4" fillId="0" borderId="0" xfId="0" applyFont="1" applyAlignment="1" applyProtection="1">
      <alignment horizontal="center"/>
      <protection locked="0"/>
    </xf>
    <xf numFmtId="0" fontId="4" fillId="2" borderId="0" xfId="0" applyFont="1" applyFill="1" applyAlignment="1" applyProtection="1">
      <alignment horizontal="center"/>
      <protection locked="0"/>
    </xf>
    <xf numFmtId="0" fontId="10" fillId="0" borderId="0" xfId="0" applyFont="1" applyAlignment="1" applyProtection="1">
      <alignment horizontal="center"/>
      <protection locked="0"/>
    </xf>
    <xf numFmtId="165" fontId="4" fillId="0" borderId="33" xfId="1" applyNumberFormat="1" applyFont="1" applyBorder="1" applyAlignment="1" applyProtection="1">
      <alignment horizontal="center" vertical="center"/>
      <protection locked="0"/>
    </xf>
    <xf numFmtId="165" fontId="4" fillId="2" borderId="33" xfId="1" applyNumberFormat="1" applyFont="1" applyFill="1" applyBorder="1" applyAlignment="1" applyProtection="1">
      <alignment horizontal="center" vertical="center"/>
      <protection locked="0"/>
    </xf>
    <xf numFmtId="2" fontId="4" fillId="0" borderId="33" xfId="4" applyNumberFormat="1" applyFont="1" applyBorder="1" applyAlignment="1" applyProtection="1">
      <alignment horizontal="center" vertical="center" wrapText="1"/>
      <protection locked="0"/>
    </xf>
  </cellXfs>
  <cellStyles count="5">
    <cellStyle name="Moneda [0]" xfId="1" builtinId="7"/>
    <cellStyle name="Normal" xfId="0" builtinId="0"/>
    <cellStyle name="Normal 10" xfId="3" xr:uid="{00000000-0005-0000-0000-000002000000}"/>
    <cellStyle name="Porcentaje" xfId="2" builtinId="5"/>
    <cellStyle name="Porcentaje 9" xfId="4" xr:uid="{CF317A7C-9A02-48F6-97A7-DA9F26AFCD4D}"/>
  </cellStyles>
  <dxfs count="3">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C8351B63-E38D-4EBD-ADD2-41ADC34829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116024A5-C2B6-4C9D-A6B4-E5D13DD61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5ABAB-0745-49D1-AB15-DFC3EE9FA334}">
  <sheetPr>
    <pageSetUpPr fitToPage="1"/>
  </sheetPr>
  <dimension ref="A1:K63"/>
  <sheetViews>
    <sheetView showGridLines="0" view="pageBreakPreview" topLeftCell="A15" zoomScale="59" zoomScaleNormal="40" zoomScaleSheetLayoutView="85" zoomScalePageLayoutView="70" workbookViewId="0">
      <selection activeCell="I18" sqref="I18"/>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1.6328125" style="1" customWidth="1"/>
    <col min="10" max="10" width="22.6328125" style="1" customWidth="1"/>
    <col min="11" max="11" width="2.54296875" style="2" customWidth="1"/>
    <col min="12" max="16384" width="11.453125" style="1"/>
  </cols>
  <sheetData>
    <row r="1" spans="1:11" ht="13" thickBot="1" x14ac:dyDescent="0.3"/>
    <row r="2" spans="1:11" ht="14.4" customHeight="1" x14ac:dyDescent="0.25">
      <c r="B2" s="65"/>
      <c r="C2" s="66"/>
      <c r="D2" s="71" t="s">
        <v>52</v>
      </c>
      <c r="E2" s="71"/>
      <c r="F2" s="71"/>
      <c r="G2" s="71"/>
      <c r="H2" s="71"/>
      <c r="I2" s="71"/>
      <c r="J2" s="71"/>
    </row>
    <row r="3" spans="1:11" s="4" customFormat="1" ht="14.4" customHeight="1" x14ac:dyDescent="0.35">
      <c r="A3" s="3"/>
      <c r="B3" s="67"/>
      <c r="C3" s="68"/>
      <c r="D3" s="72"/>
      <c r="E3" s="72"/>
      <c r="F3" s="72"/>
      <c r="G3" s="72"/>
      <c r="H3" s="72"/>
      <c r="I3" s="72"/>
      <c r="J3" s="72"/>
      <c r="K3" s="3"/>
    </row>
    <row r="4" spans="1:11" s="4" customFormat="1" ht="14.4" customHeight="1" x14ac:dyDescent="0.35">
      <c r="A4" s="3"/>
      <c r="B4" s="67"/>
      <c r="C4" s="68"/>
      <c r="D4" s="72"/>
      <c r="E4" s="72"/>
      <c r="F4" s="72"/>
      <c r="G4" s="72"/>
      <c r="H4" s="72"/>
      <c r="I4" s="72"/>
      <c r="J4" s="72"/>
      <c r="K4" s="3"/>
    </row>
    <row r="5" spans="1:11" s="4" customFormat="1" ht="14.4" customHeight="1" x14ac:dyDescent="0.35">
      <c r="A5" s="3"/>
      <c r="B5" s="67"/>
      <c r="C5" s="68"/>
      <c r="D5" s="72"/>
      <c r="E5" s="72"/>
      <c r="F5" s="72"/>
      <c r="G5" s="72"/>
      <c r="H5" s="72"/>
      <c r="I5" s="72"/>
      <c r="J5" s="72"/>
      <c r="K5" s="3"/>
    </row>
    <row r="6" spans="1:11" s="4" customFormat="1" ht="15" customHeight="1" thickBot="1" x14ac:dyDescent="0.4">
      <c r="A6" s="3"/>
      <c r="B6" s="69"/>
      <c r="C6" s="70"/>
      <c r="D6" s="73"/>
      <c r="E6" s="73"/>
      <c r="F6" s="73"/>
      <c r="G6" s="73"/>
      <c r="H6" s="73"/>
      <c r="I6" s="73"/>
      <c r="J6" s="73"/>
      <c r="K6" s="3"/>
    </row>
    <row r="7" spans="1:11" s="2" customFormat="1" ht="4.4000000000000004" customHeight="1" thickBot="1" x14ac:dyDescent="0.3">
      <c r="B7" s="5"/>
      <c r="J7" s="6"/>
    </row>
    <row r="8" spans="1:11" s="2" customFormat="1" ht="75" customHeight="1" thickBot="1" x14ac:dyDescent="0.3">
      <c r="B8" s="74" t="s">
        <v>55</v>
      </c>
      <c r="C8" s="75"/>
      <c r="D8" s="75"/>
      <c r="E8" s="75"/>
      <c r="F8" s="75"/>
      <c r="G8" s="75"/>
      <c r="H8" s="75"/>
      <c r="I8" s="75"/>
      <c r="J8" s="76"/>
    </row>
    <row r="9" spans="1:11" s="2" customFormat="1" ht="44.4" customHeight="1" x14ac:dyDescent="0.3">
      <c r="B9" s="77"/>
      <c r="C9" s="78"/>
      <c r="D9" s="78"/>
      <c r="E9" s="78"/>
      <c r="F9" s="79" t="s">
        <v>0</v>
      </c>
      <c r="G9" s="79"/>
      <c r="H9" s="55"/>
      <c r="J9" s="7" t="s">
        <v>1</v>
      </c>
    </row>
    <row r="10" spans="1:11" s="2" customFormat="1" ht="20.149999999999999" customHeight="1" x14ac:dyDescent="0.3">
      <c r="B10" s="8" t="s">
        <v>2</v>
      </c>
      <c r="C10" s="80" t="s">
        <v>54</v>
      </c>
      <c r="D10" s="80"/>
      <c r="E10" s="80"/>
      <c r="F10" s="79" t="s">
        <v>3</v>
      </c>
      <c r="G10" s="79"/>
      <c r="H10" s="9">
        <v>1</v>
      </c>
      <c r="J10" s="10">
        <v>12</v>
      </c>
    </row>
    <row r="11" spans="1:11" s="2" customFormat="1" ht="8.15" customHeight="1" thickBot="1" x14ac:dyDescent="0.3">
      <c r="B11" s="11"/>
      <c r="C11" s="12"/>
      <c r="D11" s="12"/>
      <c r="E11" s="12"/>
      <c r="F11" s="12"/>
      <c r="G11" s="12"/>
      <c r="H11" s="12"/>
      <c r="I11" s="12"/>
      <c r="J11" s="13"/>
    </row>
    <row r="12" spans="1:11" s="2" customFormat="1" ht="14.15" customHeight="1" thickBot="1" x14ac:dyDescent="0.3">
      <c r="B12" s="14"/>
      <c r="C12" s="14"/>
      <c r="D12" s="14"/>
      <c r="E12" s="14"/>
      <c r="F12" s="15"/>
      <c r="G12" s="15"/>
      <c r="J12" s="16"/>
    </row>
    <row r="13" spans="1:11" s="17" customFormat="1" ht="20.399999999999999" customHeight="1" x14ac:dyDescent="0.35">
      <c r="B13" s="81" t="s">
        <v>53</v>
      </c>
      <c r="C13" s="82"/>
      <c r="D13" s="82"/>
      <c r="E13" s="82"/>
      <c r="F13" s="82"/>
      <c r="G13" s="82"/>
      <c r="H13" s="82"/>
      <c r="I13" s="82"/>
      <c r="J13" s="83"/>
    </row>
    <row r="14" spans="1:11" s="2" customFormat="1" ht="25.5" customHeight="1" x14ac:dyDescent="0.25">
      <c r="B14" s="84" t="s">
        <v>4</v>
      </c>
      <c r="C14" s="85"/>
      <c r="D14" s="88" t="s">
        <v>5</v>
      </c>
      <c r="E14" s="88" t="s">
        <v>6</v>
      </c>
      <c r="F14" s="88" t="s">
        <v>7</v>
      </c>
      <c r="G14" s="88" t="s">
        <v>8</v>
      </c>
      <c r="H14" s="88" t="s">
        <v>9</v>
      </c>
      <c r="I14" s="88" t="s">
        <v>10</v>
      </c>
      <c r="J14" s="92" t="s">
        <v>11</v>
      </c>
    </row>
    <row r="15" spans="1:11" s="2" customFormat="1" ht="12.75" customHeight="1" x14ac:dyDescent="0.25">
      <c r="B15" s="86"/>
      <c r="C15" s="87"/>
      <c r="D15" s="89"/>
      <c r="E15" s="89"/>
      <c r="F15" s="89"/>
      <c r="G15" s="89"/>
      <c r="H15" s="89"/>
      <c r="I15" s="89"/>
      <c r="J15" s="93"/>
    </row>
    <row r="16" spans="1:11" s="2" customFormat="1" ht="21" customHeight="1" thickBot="1" x14ac:dyDescent="0.3">
      <c r="B16" s="18" t="s">
        <v>12</v>
      </c>
      <c r="C16" s="19"/>
      <c r="D16" s="19"/>
      <c r="E16" s="19"/>
      <c r="F16" s="19"/>
      <c r="G16" s="19"/>
      <c r="H16" s="19"/>
      <c r="I16" s="19"/>
      <c r="J16" s="20"/>
    </row>
    <row r="17" spans="2:10" s="2" customFormat="1" x14ac:dyDescent="0.25">
      <c r="B17" s="94" t="s">
        <v>13</v>
      </c>
      <c r="C17" s="95"/>
      <c r="D17" s="21">
        <v>10400000</v>
      </c>
      <c r="E17" s="22" t="s">
        <v>14</v>
      </c>
      <c r="F17" s="23">
        <v>1</v>
      </c>
      <c r="G17" s="24">
        <v>0.3</v>
      </c>
      <c r="H17" s="25">
        <v>12</v>
      </c>
      <c r="I17" s="26">
        <v>2.35</v>
      </c>
      <c r="J17" s="27">
        <f>+IF(F17&lt;&gt;0,IF(I17&lt;&gt;0,(ROUNDUP(D17*F17*G17*H17*(I17),0)),(ROUNDUP(D17*F17*G17*H17,0))),0)</f>
        <v>87984000</v>
      </c>
    </row>
    <row r="18" spans="2:10" s="2" customFormat="1" x14ac:dyDescent="0.25">
      <c r="B18" s="90" t="s">
        <v>15</v>
      </c>
      <c r="C18" s="91"/>
      <c r="D18" s="21">
        <v>7880000</v>
      </c>
      <c r="E18" s="22" t="s">
        <v>14</v>
      </c>
      <c r="F18" s="28">
        <v>1</v>
      </c>
      <c r="G18" s="29">
        <v>0.2</v>
      </c>
      <c r="H18" s="30">
        <v>7</v>
      </c>
      <c r="I18" s="30">
        <v>2.35</v>
      </c>
      <c r="J18" s="31">
        <f>+IF(F18&lt;&gt;0,IF(I18&lt;&gt;0,(ROUNDUP(D18*F18*G18*H18*(I18),0)),(ROUNDUP(D18*F18*G18*H18,0))),0)</f>
        <v>25925200</v>
      </c>
    </row>
    <row r="19" spans="2:10" s="2" customFormat="1" x14ac:dyDescent="0.25">
      <c r="B19" s="90" t="s">
        <v>16</v>
      </c>
      <c r="C19" s="91"/>
      <c r="D19" s="21">
        <v>7880000</v>
      </c>
      <c r="E19" s="22" t="s">
        <v>14</v>
      </c>
      <c r="F19" s="28">
        <v>1</v>
      </c>
      <c r="G19" s="29">
        <v>0.2</v>
      </c>
      <c r="H19" s="30">
        <v>10</v>
      </c>
      <c r="I19" s="30">
        <v>2.35</v>
      </c>
      <c r="J19" s="31">
        <f t="shared" ref="J19:J26" si="0">+IF(F19&lt;&gt;0,IF(I19&lt;&gt;0,(ROUNDUP(D19*F19*G19*H19*(I19),0)),(ROUNDUP(D19*F19*G19*H19,0))),0)</f>
        <v>37036000</v>
      </c>
    </row>
    <row r="20" spans="2:10" s="2" customFormat="1" x14ac:dyDescent="0.25">
      <c r="B20" s="90" t="s">
        <v>17</v>
      </c>
      <c r="C20" s="91"/>
      <c r="D20" s="21">
        <v>7880000</v>
      </c>
      <c r="E20" s="22" t="s">
        <v>14</v>
      </c>
      <c r="F20" s="28">
        <v>1</v>
      </c>
      <c r="G20" s="29">
        <v>0.2</v>
      </c>
      <c r="H20" s="30">
        <v>8</v>
      </c>
      <c r="I20" s="30">
        <v>2.35</v>
      </c>
      <c r="J20" s="31">
        <f t="shared" si="0"/>
        <v>29628800</v>
      </c>
    </row>
    <row r="21" spans="2:10" s="2" customFormat="1" x14ac:dyDescent="0.25">
      <c r="B21" s="90" t="s">
        <v>18</v>
      </c>
      <c r="C21" s="91"/>
      <c r="D21" s="21">
        <v>7880000</v>
      </c>
      <c r="E21" s="22" t="s">
        <v>14</v>
      </c>
      <c r="F21" s="28">
        <v>1</v>
      </c>
      <c r="G21" s="29">
        <v>0.4</v>
      </c>
      <c r="H21" s="30">
        <v>12</v>
      </c>
      <c r="I21" s="30">
        <v>2.35</v>
      </c>
      <c r="J21" s="31">
        <f t="shared" si="0"/>
        <v>88886400</v>
      </c>
    </row>
    <row r="22" spans="2:10" s="2" customFormat="1" x14ac:dyDescent="0.25">
      <c r="B22" s="90" t="s">
        <v>50</v>
      </c>
      <c r="C22" s="91"/>
      <c r="D22" s="21">
        <v>7880000</v>
      </c>
      <c r="E22" s="22" t="s">
        <v>14</v>
      </c>
      <c r="F22" s="28">
        <v>1</v>
      </c>
      <c r="G22" s="29">
        <v>0.2</v>
      </c>
      <c r="H22" s="30">
        <v>8</v>
      </c>
      <c r="I22" s="30">
        <v>2.35</v>
      </c>
      <c r="J22" s="31">
        <f t="shared" si="0"/>
        <v>29628800</v>
      </c>
    </row>
    <row r="23" spans="2:10" s="2" customFormat="1" x14ac:dyDescent="0.25">
      <c r="B23" s="90" t="s">
        <v>19</v>
      </c>
      <c r="C23" s="91"/>
      <c r="D23" s="21">
        <v>4800000</v>
      </c>
      <c r="E23" s="22" t="s">
        <v>14</v>
      </c>
      <c r="F23" s="28">
        <v>1</v>
      </c>
      <c r="G23" s="29">
        <v>0.1</v>
      </c>
      <c r="H23" s="30">
        <v>3</v>
      </c>
      <c r="I23" s="30">
        <v>2.35</v>
      </c>
      <c r="J23" s="31">
        <f>+IF(F23&lt;&gt;0,IF(I23&lt;&gt;0,(ROUNDUP(D23*F23*G23*H23*(I23),0)),(ROUNDUP(D23*F23*G23*H23,0))),0)</f>
        <v>3384000</v>
      </c>
    </row>
    <row r="24" spans="2:10" s="2" customFormat="1" x14ac:dyDescent="0.25">
      <c r="B24" s="90" t="s">
        <v>20</v>
      </c>
      <c r="C24" s="91"/>
      <c r="D24" s="21">
        <v>6405000</v>
      </c>
      <c r="E24" s="22" t="s">
        <v>14</v>
      </c>
      <c r="F24" s="28">
        <v>1</v>
      </c>
      <c r="G24" s="29">
        <v>0.3</v>
      </c>
      <c r="H24" s="30">
        <v>12</v>
      </c>
      <c r="I24" s="30">
        <v>2.35</v>
      </c>
      <c r="J24" s="31">
        <f t="shared" ref="J24:J31" si="1">+IF(F24&lt;&gt;0,IF(I24&lt;&gt;0,(ROUNDUP(D24*F24*G24*H24*(I24),0)),(ROUNDUP(D24*F24*G24*H24,0))),0)</f>
        <v>54186300</v>
      </c>
    </row>
    <row r="25" spans="2:10" s="2" customFormat="1" x14ac:dyDescent="0.25">
      <c r="B25" s="90" t="s">
        <v>21</v>
      </c>
      <c r="C25" s="91"/>
      <c r="D25" s="21">
        <v>6405000</v>
      </c>
      <c r="E25" s="22" t="s">
        <v>14</v>
      </c>
      <c r="F25" s="28">
        <v>1</v>
      </c>
      <c r="G25" s="29">
        <v>0.4</v>
      </c>
      <c r="H25" s="30">
        <v>12</v>
      </c>
      <c r="I25" s="30">
        <v>2.35</v>
      </c>
      <c r="J25" s="31">
        <f t="shared" si="1"/>
        <v>72248400</v>
      </c>
    </row>
    <row r="26" spans="2:10" s="2" customFormat="1" ht="13" thickBot="1" x14ac:dyDescent="0.3">
      <c r="B26" s="90" t="s">
        <v>22</v>
      </c>
      <c r="C26" s="91"/>
      <c r="D26" s="21">
        <v>6405000</v>
      </c>
      <c r="E26" s="33" t="s">
        <v>14</v>
      </c>
      <c r="F26" s="28">
        <v>1</v>
      </c>
      <c r="G26" s="29">
        <v>1</v>
      </c>
      <c r="H26" s="30">
        <v>12</v>
      </c>
      <c r="I26" s="30">
        <v>2.35</v>
      </c>
      <c r="J26" s="31">
        <f t="shared" si="1"/>
        <v>180621000</v>
      </c>
    </row>
    <row r="27" spans="2:10" s="2" customFormat="1" ht="20.149999999999999" customHeight="1" thickBot="1" x14ac:dyDescent="0.3">
      <c r="B27" s="34" t="s">
        <v>23</v>
      </c>
      <c r="C27" s="35"/>
      <c r="D27" s="35"/>
      <c r="E27" s="35"/>
      <c r="F27" s="35"/>
      <c r="G27" s="35"/>
      <c r="H27" s="35"/>
      <c r="I27" s="35"/>
      <c r="J27" s="36"/>
    </row>
    <row r="28" spans="2:10" s="2" customFormat="1" ht="13.4" customHeight="1" x14ac:dyDescent="0.25">
      <c r="B28" s="90" t="s">
        <v>24</v>
      </c>
      <c r="C28" s="91"/>
      <c r="D28" s="32">
        <v>3675000</v>
      </c>
      <c r="E28" s="33" t="s">
        <v>14</v>
      </c>
      <c r="F28" s="28">
        <v>1</v>
      </c>
      <c r="G28" s="37">
        <v>1</v>
      </c>
      <c r="H28" s="30">
        <v>12</v>
      </c>
      <c r="I28" s="30">
        <v>2.35</v>
      </c>
      <c r="J28" s="38">
        <f>+IF(F28&lt;&gt;0,IF(I28&lt;&gt;0,(ROUNDUP(D28*F28*G28*H28*(I28),0)),(ROUNDUP(D28*F28*G28*H28,0))),0)</f>
        <v>103635000</v>
      </c>
    </row>
    <row r="29" spans="2:10" s="2" customFormat="1" x14ac:dyDescent="0.25">
      <c r="B29" s="90" t="s">
        <v>25</v>
      </c>
      <c r="C29" s="91"/>
      <c r="D29" s="32">
        <v>3465000</v>
      </c>
      <c r="E29" s="33" t="s">
        <v>14</v>
      </c>
      <c r="F29" s="28">
        <v>1</v>
      </c>
      <c r="G29" s="37">
        <v>0.7</v>
      </c>
      <c r="H29" s="30">
        <v>12</v>
      </c>
      <c r="I29" s="30">
        <v>2.35</v>
      </c>
      <c r="J29" s="38">
        <f t="shared" ref="J29:J31" si="2">+IF(F29&lt;&gt;0,IF(I29&lt;&gt;0,(ROUNDUP(D29*F29*G29*H29*(I29),0)),(ROUNDUP(D29*F29*G29*H29,0))),0)</f>
        <v>68399100</v>
      </c>
    </row>
    <row r="30" spans="2:10" s="2" customFormat="1" x14ac:dyDescent="0.25">
      <c r="B30" s="90" t="s">
        <v>26</v>
      </c>
      <c r="C30" s="91"/>
      <c r="D30" s="32">
        <v>2200000</v>
      </c>
      <c r="E30" s="33" t="s">
        <v>14</v>
      </c>
      <c r="F30" s="28">
        <v>1</v>
      </c>
      <c r="G30" s="37">
        <v>0.7</v>
      </c>
      <c r="H30" s="30">
        <v>12</v>
      </c>
      <c r="I30" s="30">
        <v>2.35</v>
      </c>
      <c r="J30" s="38">
        <f t="shared" si="2"/>
        <v>43428000</v>
      </c>
    </row>
    <row r="31" spans="2:10" s="2" customFormat="1" x14ac:dyDescent="0.25">
      <c r="B31" s="90" t="s">
        <v>27</v>
      </c>
      <c r="C31" s="91"/>
      <c r="D31" s="32">
        <v>1900000</v>
      </c>
      <c r="E31" s="33" t="s">
        <v>14</v>
      </c>
      <c r="F31" s="28">
        <v>1</v>
      </c>
      <c r="G31" s="37">
        <v>1</v>
      </c>
      <c r="H31" s="30">
        <v>12</v>
      </c>
      <c r="I31" s="30">
        <v>2.35</v>
      </c>
      <c r="J31" s="38">
        <f t="shared" si="2"/>
        <v>53580000</v>
      </c>
    </row>
    <row r="32" spans="2:10" s="17" customFormat="1" ht="25.75" customHeight="1" thickBot="1" x14ac:dyDescent="0.4">
      <c r="B32" s="103" t="s">
        <v>28</v>
      </c>
      <c r="C32" s="104"/>
      <c r="D32" s="104"/>
      <c r="E32" s="104"/>
      <c r="F32" s="104"/>
      <c r="G32" s="104"/>
      <c r="H32" s="104"/>
      <c r="I32" s="105"/>
      <c r="J32" s="39">
        <f>+ROUND(SUM(J17:J31),0)</f>
        <v>878571000</v>
      </c>
    </row>
    <row r="33" spans="2:10" s="17" customFormat="1" ht="26.15" customHeight="1" x14ac:dyDescent="0.35">
      <c r="B33" s="58"/>
      <c r="C33" s="58"/>
      <c r="D33" s="59"/>
      <c r="E33" s="60"/>
      <c r="F33" s="61"/>
      <c r="G33" s="62"/>
      <c r="H33" s="63"/>
      <c r="I33" s="63"/>
      <c r="J33" s="64"/>
    </row>
    <row r="34" spans="2:10" s="17" customFormat="1" ht="26.15" customHeight="1" x14ac:dyDescent="0.35">
      <c r="B34" s="56"/>
      <c r="C34" s="56"/>
      <c r="D34" s="56"/>
      <c r="E34" s="56"/>
      <c r="F34" s="56"/>
      <c r="G34" s="56"/>
      <c r="H34" s="56"/>
      <c r="I34" s="56"/>
      <c r="J34" s="57"/>
    </row>
    <row r="35" spans="2:10" s="2" customFormat="1" ht="13" thickBot="1" x14ac:dyDescent="0.3">
      <c r="B35" s="1"/>
      <c r="C35" s="1"/>
      <c r="D35" s="1"/>
      <c r="E35" s="1"/>
      <c r="F35" s="1"/>
      <c r="G35" s="1"/>
      <c r="H35" s="1"/>
      <c r="I35" s="1"/>
      <c r="J35" s="1"/>
    </row>
    <row r="36" spans="2:10" s="2" customFormat="1" ht="15.75" customHeight="1" x14ac:dyDescent="0.25">
      <c r="B36" s="100" t="s">
        <v>29</v>
      </c>
      <c r="C36" s="101"/>
      <c r="D36" s="101"/>
      <c r="E36" s="101"/>
      <c r="F36" s="101"/>
      <c r="G36" s="101"/>
      <c r="H36" s="101"/>
      <c r="I36" s="101"/>
      <c r="J36" s="102"/>
    </row>
    <row r="37" spans="2:10" s="2" customFormat="1" ht="32.4" customHeight="1" x14ac:dyDescent="0.25">
      <c r="B37" s="96" t="s">
        <v>30</v>
      </c>
      <c r="C37" s="97"/>
      <c r="D37" s="97"/>
      <c r="E37" s="40" t="s">
        <v>31</v>
      </c>
      <c r="F37" s="40" t="s">
        <v>7</v>
      </c>
      <c r="G37" s="40" t="s">
        <v>32</v>
      </c>
      <c r="H37" s="98" t="s">
        <v>33</v>
      </c>
      <c r="I37" s="99"/>
      <c r="J37" s="41" t="s">
        <v>11</v>
      </c>
    </row>
    <row r="38" spans="2:10" s="2" customFormat="1" ht="56.15" customHeight="1" x14ac:dyDescent="0.25">
      <c r="B38" s="106" t="s">
        <v>34</v>
      </c>
      <c r="C38" s="107"/>
      <c r="D38" s="107"/>
      <c r="E38" s="42" t="s">
        <v>35</v>
      </c>
      <c r="F38" s="42">
        <v>1</v>
      </c>
      <c r="G38" s="43">
        <v>12</v>
      </c>
      <c r="H38" s="108">
        <v>4800000</v>
      </c>
      <c r="I38" s="108"/>
      <c r="J38" s="44">
        <f>+H38*G38*F38</f>
        <v>57600000</v>
      </c>
    </row>
    <row r="39" spans="2:10" s="2" customFormat="1" ht="27" customHeight="1" x14ac:dyDescent="0.25">
      <c r="B39" s="106" t="s">
        <v>36</v>
      </c>
      <c r="C39" s="107"/>
      <c r="D39" s="107"/>
      <c r="E39" s="42" t="s">
        <v>35</v>
      </c>
      <c r="F39" s="42">
        <v>1</v>
      </c>
      <c r="G39" s="43">
        <v>12</v>
      </c>
      <c r="H39" s="108">
        <v>1000000</v>
      </c>
      <c r="I39" s="108"/>
      <c r="J39" s="44">
        <f>+ROUND(H39*G39*F39,0)</f>
        <v>12000000</v>
      </c>
    </row>
    <row r="40" spans="2:10" s="2" customFormat="1" ht="27" customHeight="1" x14ac:dyDescent="0.25">
      <c r="B40" s="109" t="s">
        <v>37</v>
      </c>
      <c r="C40" s="110"/>
      <c r="D40" s="110"/>
      <c r="E40" s="42" t="s">
        <v>35</v>
      </c>
      <c r="F40" s="42">
        <v>1</v>
      </c>
      <c r="G40" s="43">
        <v>12</v>
      </c>
      <c r="H40" s="108">
        <v>2500000</v>
      </c>
      <c r="I40" s="108"/>
      <c r="J40" s="44">
        <f>+H40*G40*F40</f>
        <v>30000000</v>
      </c>
    </row>
    <row r="41" spans="2:10" s="2" customFormat="1" ht="18" customHeight="1" x14ac:dyDescent="0.25">
      <c r="B41" s="109" t="s">
        <v>38</v>
      </c>
      <c r="C41" s="110"/>
      <c r="D41" s="110"/>
      <c r="E41" s="42" t="s">
        <v>35</v>
      </c>
      <c r="F41" s="42">
        <v>1</v>
      </c>
      <c r="G41" s="43">
        <v>12</v>
      </c>
      <c r="H41" s="108">
        <v>1000000</v>
      </c>
      <c r="I41" s="108"/>
      <c r="J41" s="44">
        <f>+H41*G41*F41</f>
        <v>12000000</v>
      </c>
    </row>
    <row r="42" spans="2:10" s="2" customFormat="1" ht="30.65" customHeight="1" x14ac:dyDescent="0.25">
      <c r="B42" s="109" t="s">
        <v>51</v>
      </c>
      <c r="C42" s="110"/>
      <c r="D42" s="110"/>
      <c r="E42" s="42" t="s">
        <v>35</v>
      </c>
      <c r="F42" s="42">
        <v>1</v>
      </c>
      <c r="G42" s="43">
        <v>6</v>
      </c>
      <c r="H42" s="108">
        <v>300000</v>
      </c>
      <c r="I42" s="108"/>
      <c r="J42" s="44">
        <f>+H42*G42*F42</f>
        <v>1800000</v>
      </c>
    </row>
    <row r="43" spans="2:10" s="17" customFormat="1" ht="26.15" customHeight="1" thickBot="1" x14ac:dyDescent="0.4">
      <c r="B43" s="103" t="s">
        <v>39</v>
      </c>
      <c r="C43" s="104"/>
      <c r="D43" s="104"/>
      <c r="E43" s="104"/>
      <c r="F43" s="104"/>
      <c r="G43" s="104"/>
      <c r="H43" s="104"/>
      <c r="I43" s="104"/>
      <c r="J43" s="45">
        <f>SUM(J38:J42)</f>
        <v>113400000</v>
      </c>
    </row>
    <row r="44" spans="2:10" s="2" customFormat="1" ht="6" customHeight="1" thickBot="1" x14ac:dyDescent="0.3">
      <c r="B44" s="1"/>
      <c r="C44" s="1"/>
      <c r="D44" s="1"/>
      <c r="E44" s="1"/>
      <c r="F44" s="1"/>
      <c r="G44" s="1"/>
      <c r="H44" s="1"/>
      <c r="I44" s="1"/>
      <c r="J44" s="1"/>
    </row>
    <row r="45" spans="2:10" s="2" customFormat="1" ht="18" customHeight="1" x14ac:dyDescent="0.25">
      <c r="B45" s="81" t="s">
        <v>40</v>
      </c>
      <c r="C45" s="82"/>
      <c r="D45" s="82"/>
      <c r="E45" s="82"/>
      <c r="F45" s="82"/>
      <c r="G45" s="82"/>
      <c r="H45" s="82"/>
      <c r="I45" s="82"/>
      <c r="J45" s="83"/>
    </row>
    <row r="46" spans="2:10" s="2" customFormat="1" ht="38.15" customHeight="1" thickBot="1" x14ac:dyDescent="0.3">
      <c r="B46" s="114" t="s">
        <v>30</v>
      </c>
      <c r="C46" s="115"/>
      <c r="D46" s="115"/>
      <c r="E46" s="46" t="s">
        <v>31</v>
      </c>
      <c r="F46" s="46" t="s">
        <v>7</v>
      </c>
      <c r="G46" s="46" t="s">
        <v>32</v>
      </c>
      <c r="H46" s="116" t="s">
        <v>33</v>
      </c>
      <c r="I46" s="117"/>
      <c r="J46" s="47" t="s">
        <v>11</v>
      </c>
    </row>
    <row r="47" spans="2:10" s="2" customFormat="1" ht="28.4" customHeight="1" x14ac:dyDescent="0.25">
      <c r="B47" s="118" t="s">
        <v>41</v>
      </c>
      <c r="C47" s="119"/>
      <c r="D47" s="119"/>
      <c r="E47" s="48" t="s">
        <v>35</v>
      </c>
      <c r="F47" s="48">
        <v>1</v>
      </c>
      <c r="G47" s="49">
        <f>+IF(F41&lt;&gt;0,Duracion,"")</f>
        <v>12</v>
      </c>
      <c r="H47" s="120">
        <v>1200000</v>
      </c>
      <c r="I47" s="120"/>
      <c r="J47" s="50">
        <f>+ROUND(H47*G47*F47,0)</f>
        <v>14400000</v>
      </c>
    </row>
    <row r="48" spans="2:10" s="17" customFormat="1" ht="25.4" customHeight="1" thickBot="1" x14ac:dyDescent="0.4">
      <c r="B48" s="103" t="s">
        <v>42</v>
      </c>
      <c r="C48" s="104"/>
      <c r="D48" s="104"/>
      <c r="E48" s="104"/>
      <c r="F48" s="104"/>
      <c r="G48" s="104"/>
      <c r="H48" s="104"/>
      <c r="I48" s="104"/>
      <c r="J48" s="39">
        <f>+J47</f>
        <v>14400000</v>
      </c>
    </row>
    <row r="49" spans="2:11" s="17" customFormat="1" ht="25.4" customHeight="1" x14ac:dyDescent="0.35">
      <c r="B49" s="56"/>
      <c r="C49" s="56"/>
      <c r="D49" s="56"/>
      <c r="E49" s="56"/>
      <c r="F49" s="56"/>
      <c r="G49" s="56"/>
      <c r="H49" s="56"/>
      <c r="I49" s="56"/>
      <c r="J49" s="57"/>
    </row>
    <row r="50" spans="2:11" s="2" customFormat="1" ht="18" customHeight="1" thickBot="1" x14ac:dyDescent="0.3"/>
    <row r="51" spans="2:11" s="2" customFormat="1" ht="16" thickBot="1" x14ac:dyDescent="0.3">
      <c r="B51" s="111" t="s">
        <v>43</v>
      </c>
      <c r="C51" s="112"/>
      <c r="D51" s="112"/>
      <c r="E51" s="112"/>
      <c r="F51" s="112"/>
      <c r="G51" s="112"/>
      <c r="H51" s="112"/>
      <c r="I51" s="112"/>
      <c r="J51" s="113"/>
    </row>
    <row r="52" spans="2:11" s="17" customFormat="1" ht="20.149999999999999" customHeight="1" thickBot="1" x14ac:dyDescent="0.4">
      <c r="B52" s="122" t="s">
        <v>44</v>
      </c>
      <c r="C52" s="123"/>
      <c r="D52" s="123"/>
      <c r="E52" s="123"/>
      <c r="F52" s="123"/>
      <c r="G52" s="123"/>
      <c r="H52" s="123"/>
      <c r="I52" s="123"/>
      <c r="J52" s="51">
        <f>+J48+J43+J32</f>
        <v>1006371000</v>
      </c>
    </row>
    <row r="53" spans="2:11" s="17" customFormat="1" ht="20.149999999999999" customHeight="1" thickBot="1" x14ac:dyDescent="0.4">
      <c r="B53" s="122" t="s">
        <v>45</v>
      </c>
      <c r="C53" s="123"/>
      <c r="D53" s="123"/>
      <c r="E53" s="123"/>
      <c r="F53" s="123"/>
      <c r="G53" s="123"/>
      <c r="H53" s="123"/>
      <c r="I53" s="123"/>
      <c r="J53" s="51">
        <f>+ROUNDDOWN(J52*0.19,0)</f>
        <v>191210490</v>
      </c>
    </row>
    <row r="54" spans="2:11" s="2" customFormat="1" ht="20.149999999999999" customHeight="1" thickBot="1" x14ac:dyDescent="0.3">
      <c r="B54" s="124" t="s">
        <v>46</v>
      </c>
      <c r="C54" s="125"/>
      <c r="D54" s="125"/>
      <c r="E54" s="125"/>
      <c r="F54" s="125"/>
      <c r="G54" s="125"/>
      <c r="H54" s="125"/>
      <c r="I54" s="125"/>
      <c r="J54" s="45">
        <f>+ROUND(J52+J53,0)</f>
        <v>1197581490</v>
      </c>
    </row>
    <row r="55" spans="2:11" s="2" customFormat="1" x14ac:dyDescent="0.25">
      <c r="B55" s="14" t="s">
        <v>56</v>
      </c>
    </row>
    <row r="56" spans="2:11" s="2" customFormat="1" x14ac:dyDescent="0.25"/>
    <row r="57" spans="2:11" s="2" customFormat="1" ht="20.149999999999999" customHeight="1" x14ac:dyDescent="0.25">
      <c r="B57" s="52" t="s">
        <v>47</v>
      </c>
      <c r="C57" s="17"/>
      <c r="D57" s="17"/>
      <c r="E57" s="17"/>
      <c r="F57" s="17"/>
      <c r="G57" s="17"/>
      <c r="H57" s="17"/>
      <c r="I57" s="17"/>
    </row>
    <row r="58" spans="2:11" s="2" customFormat="1" ht="40" customHeight="1" x14ac:dyDescent="0.25">
      <c r="B58" s="121" t="s">
        <v>57</v>
      </c>
      <c r="C58" s="121"/>
      <c r="D58" s="121"/>
      <c r="E58" s="121"/>
      <c r="F58" s="121"/>
      <c r="G58" s="121"/>
      <c r="H58" s="121"/>
      <c r="I58" s="121"/>
      <c r="J58" s="53"/>
    </row>
    <row r="59" spans="2:11" s="2" customFormat="1" ht="20.149999999999999" customHeight="1" x14ac:dyDescent="0.25">
      <c r="B59" s="126" t="s">
        <v>58</v>
      </c>
      <c r="C59" s="126"/>
      <c r="D59" s="126"/>
      <c r="E59" s="126"/>
      <c r="F59" s="126"/>
      <c r="G59" s="126"/>
      <c r="H59" s="126"/>
      <c r="I59" s="126"/>
      <c r="J59" s="54"/>
    </row>
    <row r="60" spans="2:11" s="2" customFormat="1" ht="40" customHeight="1" x14ac:dyDescent="0.25">
      <c r="B60" s="121" t="s">
        <v>48</v>
      </c>
      <c r="C60" s="121"/>
      <c r="D60" s="121"/>
      <c r="E60" s="121"/>
      <c r="F60" s="121"/>
      <c r="G60" s="121"/>
      <c r="H60" s="121"/>
      <c r="I60" s="121"/>
      <c r="J60" s="54"/>
    </row>
    <row r="61" spans="2:11" ht="40" customHeight="1" x14ac:dyDescent="0.25">
      <c r="B61" s="121" t="s">
        <v>49</v>
      </c>
      <c r="C61" s="121"/>
      <c r="D61" s="121"/>
      <c r="E61" s="121"/>
      <c r="F61" s="121"/>
      <c r="G61" s="121"/>
      <c r="H61" s="121"/>
      <c r="I61" s="121"/>
    </row>
    <row r="62" spans="2:11" s="127" customFormat="1" ht="45" customHeight="1" x14ac:dyDescent="0.25">
      <c r="B62" s="127" t="s">
        <v>59</v>
      </c>
      <c r="K62" s="128"/>
    </row>
    <row r="63" spans="2:11" s="127" customFormat="1" ht="19" customHeight="1" x14ac:dyDescent="0.3">
      <c r="B63" s="129" t="s">
        <v>60</v>
      </c>
      <c r="K63" s="128"/>
    </row>
  </sheetData>
  <sheetProtection algorithmName="SHA-512" hashValue="mU+UKtxbvGSi6MkkQatzAbP7f+H1Tsb9MDXaPMb6iNUCfLipwsBN3VDkkZWSWRtCf66eI9YcOf/bgY+rtVF8/g==" saltValue="jMTWqGecKhU5AFplDnsKgg==" spinCount="100000" sheet="1" scenarios="1" formatCells="0" formatColumns="0" formatRows="0"/>
  <mergeCells count="60">
    <mergeCell ref="B61:I61"/>
    <mergeCell ref="B52:I52"/>
    <mergeCell ref="B53:I53"/>
    <mergeCell ref="B54:I54"/>
    <mergeCell ref="B58:I58"/>
    <mergeCell ref="B59:I59"/>
    <mergeCell ref="B60:I60"/>
    <mergeCell ref="B46:D46"/>
    <mergeCell ref="H46:I46"/>
    <mergeCell ref="B47:D47"/>
    <mergeCell ref="H47:I47"/>
    <mergeCell ref="B48:I48"/>
    <mergeCell ref="B51:J51"/>
    <mergeCell ref="B41:D41"/>
    <mergeCell ref="H41:I41"/>
    <mergeCell ref="B42:D42"/>
    <mergeCell ref="H42:I42"/>
    <mergeCell ref="B43:I43"/>
    <mergeCell ref="B45:J45"/>
    <mergeCell ref="B38:D38"/>
    <mergeCell ref="H38:I38"/>
    <mergeCell ref="B39:D39"/>
    <mergeCell ref="H39:I39"/>
    <mergeCell ref="B40:D40"/>
    <mergeCell ref="H40:I40"/>
    <mergeCell ref="B30:C30"/>
    <mergeCell ref="B31:C31"/>
    <mergeCell ref="B32:I32"/>
    <mergeCell ref="B36:J36"/>
    <mergeCell ref="B37:D37"/>
    <mergeCell ref="H37:I37"/>
    <mergeCell ref="B23:C23"/>
    <mergeCell ref="B24:C24"/>
    <mergeCell ref="B25:C25"/>
    <mergeCell ref="B26:C26"/>
    <mergeCell ref="B28:C28"/>
    <mergeCell ref="B29:C29"/>
    <mergeCell ref="B17:C17"/>
    <mergeCell ref="B18:C18"/>
    <mergeCell ref="B19:C19"/>
    <mergeCell ref="B20:C20"/>
    <mergeCell ref="B21:C21"/>
    <mergeCell ref="B22:C22"/>
    <mergeCell ref="J14:J15"/>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3D7BF-9126-4950-8A7B-128A852EFDC8}">
  <sheetPr>
    <pageSetUpPr fitToPage="1"/>
  </sheetPr>
  <dimension ref="A1:K63"/>
  <sheetViews>
    <sheetView showGridLines="0" tabSelected="1" view="pageBreakPreview" topLeftCell="A43" zoomScale="59" zoomScaleNormal="40" zoomScaleSheetLayoutView="85" zoomScalePageLayoutView="70" workbookViewId="0">
      <selection activeCell="I23" sqref="I23"/>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1.6328125" style="1" customWidth="1"/>
    <col min="10" max="10" width="22.6328125" style="1" customWidth="1"/>
    <col min="11" max="11" width="2.54296875" style="2" customWidth="1"/>
    <col min="12" max="16384" width="11.453125" style="1"/>
  </cols>
  <sheetData>
    <row r="1" spans="1:11" ht="13" thickBot="1" x14ac:dyDescent="0.3"/>
    <row r="2" spans="1:11" ht="14.4" customHeight="1" x14ac:dyDescent="0.25">
      <c r="B2" s="65"/>
      <c r="C2" s="66"/>
      <c r="D2" s="71" t="s">
        <v>52</v>
      </c>
      <c r="E2" s="71"/>
      <c r="F2" s="71"/>
      <c r="G2" s="71"/>
      <c r="H2" s="71"/>
      <c r="I2" s="71"/>
      <c r="J2" s="71"/>
    </row>
    <row r="3" spans="1:11" s="4" customFormat="1" ht="14.4" customHeight="1" x14ac:dyDescent="0.35">
      <c r="A3" s="3"/>
      <c r="B3" s="67"/>
      <c r="C3" s="68"/>
      <c r="D3" s="72"/>
      <c r="E3" s="72"/>
      <c r="F3" s="72"/>
      <c r="G3" s="72"/>
      <c r="H3" s="72"/>
      <c r="I3" s="72"/>
      <c r="J3" s="72"/>
      <c r="K3" s="3"/>
    </row>
    <row r="4" spans="1:11" s="4" customFormat="1" ht="14.4" customHeight="1" x14ac:dyDescent="0.35">
      <c r="A4" s="3"/>
      <c r="B4" s="67"/>
      <c r="C4" s="68"/>
      <c r="D4" s="72"/>
      <c r="E4" s="72"/>
      <c r="F4" s="72"/>
      <c r="G4" s="72"/>
      <c r="H4" s="72"/>
      <c r="I4" s="72"/>
      <c r="J4" s="72"/>
      <c r="K4" s="3"/>
    </row>
    <row r="5" spans="1:11" s="4" customFormat="1" ht="14.4" customHeight="1" x14ac:dyDescent="0.35">
      <c r="A5" s="3"/>
      <c r="B5" s="67"/>
      <c r="C5" s="68"/>
      <c r="D5" s="72"/>
      <c r="E5" s="72"/>
      <c r="F5" s="72"/>
      <c r="G5" s="72"/>
      <c r="H5" s="72"/>
      <c r="I5" s="72"/>
      <c r="J5" s="72"/>
      <c r="K5" s="3"/>
    </row>
    <row r="6" spans="1:11" s="4" customFormat="1" ht="15" customHeight="1" thickBot="1" x14ac:dyDescent="0.4">
      <c r="A6" s="3"/>
      <c r="B6" s="69"/>
      <c r="C6" s="70"/>
      <c r="D6" s="73"/>
      <c r="E6" s="73"/>
      <c r="F6" s="73"/>
      <c r="G6" s="73"/>
      <c r="H6" s="73"/>
      <c r="I6" s="73"/>
      <c r="J6" s="73"/>
      <c r="K6" s="3"/>
    </row>
    <row r="7" spans="1:11" s="2" customFormat="1" ht="4.4000000000000004" customHeight="1" thickBot="1" x14ac:dyDescent="0.3">
      <c r="B7" s="5"/>
      <c r="J7" s="6"/>
    </row>
    <row r="8" spans="1:11" s="2" customFormat="1" ht="75" customHeight="1" thickBot="1" x14ac:dyDescent="0.3">
      <c r="B8" s="74" t="s">
        <v>55</v>
      </c>
      <c r="C8" s="75"/>
      <c r="D8" s="75"/>
      <c r="E8" s="75"/>
      <c r="F8" s="75"/>
      <c r="G8" s="75"/>
      <c r="H8" s="75"/>
      <c r="I8" s="75"/>
      <c r="J8" s="76"/>
    </row>
    <row r="9" spans="1:11" s="2" customFormat="1" ht="44.4" customHeight="1" x14ac:dyDescent="0.3">
      <c r="B9" s="77"/>
      <c r="C9" s="78"/>
      <c r="D9" s="78"/>
      <c r="E9" s="78"/>
      <c r="F9" s="79" t="s">
        <v>0</v>
      </c>
      <c r="G9" s="79"/>
      <c r="H9" s="55"/>
      <c r="J9" s="7" t="s">
        <v>1</v>
      </c>
    </row>
    <row r="10" spans="1:11" s="2" customFormat="1" ht="20.149999999999999" customHeight="1" x14ac:dyDescent="0.3">
      <c r="B10" s="8" t="s">
        <v>2</v>
      </c>
      <c r="C10" s="80" t="s">
        <v>54</v>
      </c>
      <c r="D10" s="80"/>
      <c r="E10" s="80"/>
      <c r="F10" s="79" t="s">
        <v>3</v>
      </c>
      <c r="G10" s="79"/>
      <c r="H10" s="9">
        <v>1</v>
      </c>
      <c r="J10" s="10">
        <v>12</v>
      </c>
    </row>
    <row r="11" spans="1:11" s="2" customFormat="1" ht="8.15" customHeight="1" thickBot="1" x14ac:dyDescent="0.3">
      <c r="B11" s="11"/>
      <c r="C11" s="12"/>
      <c r="D11" s="12"/>
      <c r="E11" s="12"/>
      <c r="F11" s="12"/>
      <c r="G11" s="12"/>
      <c r="H11" s="12"/>
      <c r="I11" s="12"/>
      <c r="J11" s="13"/>
    </row>
    <row r="12" spans="1:11" s="2" customFormat="1" ht="14.15" customHeight="1" thickBot="1" x14ac:dyDescent="0.3">
      <c r="B12" s="14"/>
      <c r="C12" s="14"/>
      <c r="D12" s="14"/>
      <c r="E12" s="14"/>
      <c r="F12" s="15"/>
      <c r="G12" s="15"/>
      <c r="J12" s="16"/>
    </row>
    <row r="13" spans="1:11" s="17" customFormat="1" ht="20.399999999999999" customHeight="1" x14ac:dyDescent="0.35">
      <c r="B13" s="81" t="s">
        <v>53</v>
      </c>
      <c r="C13" s="82"/>
      <c r="D13" s="82"/>
      <c r="E13" s="82"/>
      <c r="F13" s="82"/>
      <c r="G13" s="82"/>
      <c r="H13" s="82"/>
      <c r="I13" s="82"/>
      <c r="J13" s="83"/>
    </row>
    <row r="14" spans="1:11" s="2" customFormat="1" ht="25.5" customHeight="1" x14ac:dyDescent="0.25">
      <c r="B14" s="84" t="s">
        <v>4</v>
      </c>
      <c r="C14" s="85"/>
      <c r="D14" s="88" t="s">
        <v>5</v>
      </c>
      <c r="E14" s="88" t="s">
        <v>6</v>
      </c>
      <c r="F14" s="88" t="s">
        <v>7</v>
      </c>
      <c r="G14" s="88" t="s">
        <v>8</v>
      </c>
      <c r="H14" s="88" t="s">
        <v>9</v>
      </c>
      <c r="I14" s="88" t="s">
        <v>10</v>
      </c>
      <c r="J14" s="92" t="s">
        <v>11</v>
      </c>
    </row>
    <row r="15" spans="1:11" s="2" customFormat="1" ht="12.75" customHeight="1" x14ac:dyDescent="0.25">
      <c r="B15" s="86"/>
      <c r="C15" s="87"/>
      <c r="D15" s="89"/>
      <c r="E15" s="89"/>
      <c r="F15" s="89"/>
      <c r="G15" s="89"/>
      <c r="H15" s="89"/>
      <c r="I15" s="89"/>
      <c r="J15" s="93"/>
    </row>
    <row r="16" spans="1:11" s="2" customFormat="1" ht="21" customHeight="1" thickBot="1" x14ac:dyDescent="0.3">
      <c r="B16" s="18" t="s">
        <v>12</v>
      </c>
      <c r="C16" s="19"/>
      <c r="D16" s="19"/>
      <c r="E16" s="19"/>
      <c r="F16" s="19"/>
      <c r="G16" s="19"/>
      <c r="H16" s="19"/>
      <c r="I16" s="19"/>
      <c r="J16" s="20"/>
    </row>
    <row r="17" spans="2:10" s="2" customFormat="1" x14ac:dyDescent="0.25">
      <c r="B17" s="94" t="s">
        <v>13</v>
      </c>
      <c r="C17" s="95"/>
      <c r="D17" s="130"/>
      <c r="E17" s="22" t="s">
        <v>14</v>
      </c>
      <c r="F17" s="23">
        <v>1</v>
      </c>
      <c r="G17" s="24">
        <v>0.3</v>
      </c>
      <c r="H17" s="25">
        <v>12</v>
      </c>
      <c r="I17" s="132">
        <v>2.35</v>
      </c>
      <c r="J17" s="27">
        <f>+IF(F17&lt;&gt;0,IF(I17&lt;&gt;0,(ROUNDUP(D17*F17*G17*H17*(I17),0)),(ROUNDUP(D17*F17*G17*H17,0))),0)</f>
        <v>0</v>
      </c>
    </row>
    <row r="18" spans="2:10" s="2" customFormat="1" x14ac:dyDescent="0.25">
      <c r="B18" s="90" t="s">
        <v>15</v>
      </c>
      <c r="C18" s="91"/>
      <c r="D18" s="130"/>
      <c r="E18" s="22" t="s">
        <v>14</v>
      </c>
      <c r="F18" s="28">
        <v>1</v>
      </c>
      <c r="G18" s="29">
        <v>0.2</v>
      </c>
      <c r="H18" s="30">
        <v>7</v>
      </c>
      <c r="I18" s="132">
        <v>2.35</v>
      </c>
      <c r="J18" s="31">
        <f>+IF(F18&lt;&gt;0,IF(I18&lt;&gt;0,(ROUNDUP(D18*F18*G18*H18*(I18),0)),(ROUNDUP(D18*F18*G18*H18,0))),0)</f>
        <v>0</v>
      </c>
    </row>
    <row r="19" spans="2:10" s="2" customFormat="1" x14ac:dyDescent="0.25">
      <c r="B19" s="90" t="s">
        <v>16</v>
      </c>
      <c r="C19" s="91"/>
      <c r="D19" s="130"/>
      <c r="E19" s="22" t="s">
        <v>14</v>
      </c>
      <c r="F19" s="28">
        <v>1</v>
      </c>
      <c r="G19" s="29">
        <v>0.2</v>
      </c>
      <c r="H19" s="30">
        <v>10</v>
      </c>
      <c r="I19" s="132">
        <v>2.35</v>
      </c>
      <c r="J19" s="31">
        <f t="shared" ref="J19:J26" si="0">+IF(F19&lt;&gt;0,IF(I19&lt;&gt;0,(ROUNDUP(D19*F19*G19*H19*(I19),0)),(ROUNDUP(D19*F19*G19*H19,0))),0)</f>
        <v>0</v>
      </c>
    </row>
    <row r="20" spans="2:10" s="2" customFormat="1" x14ac:dyDescent="0.25">
      <c r="B20" s="90" t="s">
        <v>17</v>
      </c>
      <c r="C20" s="91"/>
      <c r="D20" s="130"/>
      <c r="E20" s="22" t="s">
        <v>14</v>
      </c>
      <c r="F20" s="28">
        <v>1</v>
      </c>
      <c r="G20" s="29">
        <v>0.2</v>
      </c>
      <c r="H20" s="30">
        <v>8</v>
      </c>
      <c r="I20" s="132">
        <v>2.35</v>
      </c>
      <c r="J20" s="31">
        <f t="shared" si="0"/>
        <v>0</v>
      </c>
    </row>
    <row r="21" spans="2:10" s="2" customFormat="1" x14ac:dyDescent="0.25">
      <c r="B21" s="90" t="s">
        <v>18</v>
      </c>
      <c r="C21" s="91"/>
      <c r="D21" s="130"/>
      <c r="E21" s="22" t="s">
        <v>14</v>
      </c>
      <c r="F21" s="28">
        <v>1</v>
      </c>
      <c r="G21" s="29">
        <v>0.4</v>
      </c>
      <c r="H21" s="30">
        <v>12</v>
      </c>
      <c r="I21" s="132">
        <v>2.35</v>
      </c>
      <c r="J21" s="31">
        <f t="shared" si="0"/>
        <v>0</v>
      </c>
    </row>
    <row r="22" spans="2:10" s="2" customFormat="1" x14ac:dyDescent="0.25">
      <c r="B22" s="90" t="s">
        <v>50</v>
      </c>
      <c r="C22" s="91"/>
      <c r="D22" s="130"/>
      <c r="E22" s="22" t="s">
        <v>14</v>
      </c>
      <c r="F22" s="28">
        <v>1</v>
      </c>
      <c r="G22" s="29">
        <v>0.2</v>
      </c>
      <c r="H22" s="30">
        <v>8</v>
      </c>
      <c r="I22" s="132">
        <v>2.35</v>
      </c>
      <c r="J22" s="31">
        <f t="shared" si="0"/>
        <v>0</v>
      </c>
    </row>
    <row r="23" spans="2:10" s="2" customFormat="1" x14ac:dyDescent="0.25">
      <c r="B23" s="90" t="s">
        <v>19</v>
      </c>
      <c r="C23" s="91"/>
      <c r="D23" s="130"/>
      <c r="E23" s="22" t="s">
        <v>14</v>
      </c>
      <c r="F23" s="28">
        <v>1</v>
      </c>
      <c r="G23" s="29">
        <v>0.1</v>
      </c>
      <c r="H23" s="30">
        <v>3</v>
      </c>
      <c r="I23" s="132">
        <v>2.35</v>
      </c>
      <c r="J23" s="31">
        <f>+IF(F23&lt;&gt;0,IF(I23&lt;&gt;0,(ROUNDUP(D23*F23*G23*H23*(I23),0)),(ROUNDUP(D23*F23*G23*H23,0))),0)</f>
        <v>0</v>
      </c>
    </row>
    <row r="24" spans="2:10" s="2" customFormat="1" x14ac:dyDescent="0.25">
      <c r="B24" s="90" t="s">
        <v>20</v>
      </c>
      <c r="C24" s="91"/>
      <c r="D24" s="130"/>
      <c r="E24" s="22" t="s">
        <v>14</v>
      </c>
      <c r="F24" s="28">
        <v>1</v>
      </c>
      <c r="G24" s="29">
        <v>0.3</v>
      </c>
      <c r="H24" s="30">
        <v>12</v>
      </c>
      <c r="I24" s="132">
        <v>2.35</v>
      </c>
      <c r="J24" s="31">
        <f t="shared" ref="J24:J31" si="1">+IF(F24&lt;&gt;0,IF(I24&lt;&gt;0,(ROUNDUP(D24*F24*G24*H24*(I24),0)),(ROUNDUP(D24*F24*G24*H24,0))),0)</f>
        <v>0</v>
      </c>
    </row>
    <row r="25" spans="2:10" s="2" customFormat="1" x14ac:dyDescent="0.25">
      <c r="B25" s="90" t="s">
        <v>21</v>
      </c>
      <c r="C25" s="91"/>
      <c r="D25" s="130"/>
      <c r="E25" s="22" t="s">
        <v>14</v>
      </c>
      <c r="F25" s="28">
        <v>1</v>
      </c>
      <c r="G25" s="29">
        <v>0.4</v>
      </c>
      <c r="H25" s="30">
        <v>12</v>
      </c>
      <c r="I25" s="132">
        <v>2.35</v>
      </c>
      <c r="J25" s="31">
        <f t="shared" si="1"/>
        <v>0</v>
      </c>
    </row>
    <row r="26" spans="2:10" s="2" customFormat="1" ht="13" thickBot="1" x14ac:dyDescent="0.3">
      <c r="B26" s="90" t="s">
        <v>22</v>
      </c>
      <c r="C26" s="91"/>
      <c r="D26" s="130"/>
      <c r="E26" s="33" t="s">
        <v>14</v>
      </c>
      <c r="F26" s="28">
        <v>1</v>
      </c>
      <c r="G26" s="29">
        <v>1</v>
      </c>
      <c r="H26" s="30">
        <v>12</v>
      </c>
      <c r="I26" s="132">
        <v>2.35</v>
      </c>
      <c r="J26" s="31">
        <f t="shared" si="1"/>
        <v>0</v>
      </c>
    </row>
    <row r="27" spans="2:10" s="2" customFormat="1" ht="20.149999999999999" customHeight="1" thickBot="1" x14ac:dyDescent="0.3">
      <c r="B27" s="34" t="s">
        <v>23</v>
      </c>
      <c r="C27" s="35"/>
      <c r="D27" s="35"/>
      <c r="E27" s="35"/>
      <c r="F27" s="35"/>
      <c r="G27" s="35"/>
      <c r="H27" s="35"/>
      <c r="I27" s="35"/>
      <c r="J27" s="36"/>
    </row>
    <row r="28" spans="2:10" s="2" customFormat="1" ht="13.4" customHeight="1" x14ac:dyDescent="0.25">
      <c r="B28" s="90" t="s">
        <v>24</v>
      </c>
      <c r="C28" s="91"/>
      <c r="D28" s="130"/>
      <c r="E28" s="33" t="s">
        <v>14</v>
      </c>
      <c r="F28" s="28">
        <v>1</v>
      </c>
      <c r="G28" s="37">
        <v>1</v>
      </c>
      <c r="H28" s="30">
        <v>12</v>
      </c>
      <c r="I28" s="132">
        <v>2.35</v>
      </c>
      <c r="J28" s="38">
        <f>+IF(F28&lt;&gt;0,IF(I28&lt;&gt;0,(ROUNDUP(D28*F28*G28*H28*(I28),0)),(ROUNDUP(D28*F28*G28*H28,0))),0)</f>
        <v>0</v>
      </c>
    </row>
    <row r="29" spans="2:10" s="2" customFormat="1" x14ac:dyDescent="0.25">
      <c r="B29" s="90" t="s">
        <v>25</v>
      </c>
      <c r="C29" s="91"/>
      <c r="D29" s="130"/>
      <c r="E29" s="33" t="s">
        <v>14</v>
      </c>
      <c r="F29" s="28">
        <v>1</v>
      </c>
      <c r="G29" s="37">
        <v>0.7</v>
      </c>
      <c r="H29" s="30">
        <v>12</v>
      </c>
      <c r="I29" s="132">
        <v>2.35</v>
      </c>
      <c r="J29" s="38">
        <f t="shared" ref="J29:J31" si="2">+IF(F29&lt;&gt;0,IF(I29&lt;&gt;0,(ROUNDUP(D29*F29*G29*H29*(I29),0)),(ROUNDUP(D29*F29*G29*H29,0))),0)</f>
        <v>0</v>
      </c>
    </row>
    <row r="30" spans="2:10" s="2" customFormat="1" x14ac:dyDescent="0.25">
      <c r="B30" s="90" t="s">
        <v>26</v>
      </c>
      <c r="C30" s="91"/>
      <c r="D30" s="130"/>
      <c r="E30" s="33" t="s">
        <v>14</v>
      </c>
      <c r="F30" s="28">
        <v>1</v>
      </c>
      <c r="G30" s="37">
        <v>0.7</v>
      </c>
      <c r="H30" s="30">
        <v>12</v>
      </c>
      <c r="I30" s="132">
        <v>2.35</v>
      </c>
      <c r="J30" s="38">
        <f t="shared" si="2"/>
        <v>0</v>
      </c>
    </row>
    <row r="31" spans="2:10" s="2" customFormat="1" x14ac:dyDescent="0.25">
      <c r="B31" s="90" t="s">
        <v>27</v>
      </c>
      <c r="C31" s="91"/>
      <c r="D31" s="130"/>
      <c r="E31" s="33" t="s">
        <v>14</v>
      </c>
      <c r="F31" s="28">
        <v>1</v>
      </c>
      <c r="G31" s="37">
        <v>1</v>
      </c>
      <c r="H31" s="30">
        <v>12</v>
      </c>
      <c r="I31" s="132">
        <v>2.35</v>
      </c>
      <c r="J31" s="38">
        <f t="shared" si="2"/>
        <v>0</v>
      </c>
    </row>
    <row r="32" spans="2:10" s="17" customFormat="1" ht="25.75" customHeight="1" thickBot="1" x14ac:dyDescent="0.4">
      <c r="B32" s="103" t="s">
        <v>28</v>
      </c>
      <c r="C32" s="104"/>
      <c r="D32" s="104"/>
      <c r="E32" s="104"/>
      <c r="F32" s="104"/>
      <c r="G32" s="104"/>
      <c r="H32" s="104"/>
      <c r="I32" s="105"/>
      <c r="J32" s="39">
        <f>+ROUND(SUM(J17:J31),0)</f>
        <v>0</v>
      </c>
    </row>
    <row r="33" spans="2:10" s="17" customFormat="1" ht="26.15" customHeight="1" x14ac:dyDescent="0.35">
      <c r="B33" s="58"/>
      <c r="C33" s="58"/>
      <c r="D33" s="59"/>
      <c r="E33" s="60"/>
      <c r="F33" s="61"/>
      <c r="G33" s="62"/>
      <c r="H33" s="63"/>
      <c r="I33" s="63"/>
      <c r="J33" s="64"/>
    </row>
    <row r="34" spans="2:10" s="17" customFormat="1" ht="26.15" customHeight="1" x14ac:dyDescent="0.35">
      <c r="B34" s="56"/>
      <c r="C34" s="56"/>
      <c r="D34" s="56"/>
      <c r="E34" s="56"/>
      <c r="F34" s="56"/>
      <c r="G34" s="56"/>
      <c r="H34" s="56"/>
      <c r="I34" s="56"/>
      <c r="J34" s="57"/>
    </row>
    <row r="35" spans="2:10" s="2" customFormat="1" ht="13" thickBot="1" x14ac:dyDescent="0.3">
      <c r="B35" s="1"/>
      <c r="C35" s="1"/>
      <c r="D35" s="1"/>
      <c r="E35" s="1"/>
      <c r="F35" s="1"/>
      <c r="G35" s="1"/>
      <c r="H35" s="1"/>
      <c r="I35" s="1"/>
      <c r="J35" s="1"/>
    </row>
    <row r="36" spans="2:10" s="2" customFormat="1" ht="15.75" customHeight="1" x14ac:dyDescent="0.25">
      <c r="B36" s="100" t="s">
        <v>29</v>
      </c>
      <c r="C36" s="101"/>
      <c r="D36" s="101"/>
      <c r="E36" s="101"/>
      <c r="F36" s="101"/>
      <c r="G36" s="101"/>
      <c r="H36" s="101"/>
      <c r="I36" s="101"/>
      <c r="J36" s="102"/>
    </row>
    <row r="37" spans="2:10" s="2" customFormat="1" ht="32.4" customHeight="1" x14ac:dyDescent="0.25">
      <c r="B37" s="96" t="s">
        <v>30</v>
      </c>
      <c r="C37" s="97"/>
      <c r="D37" s="97"/>
      <c r="E37" s="40" t="s">
        <v>31</v>
      </c>
      <c r="F37" s="40" t="s">
        <v>7</v>
      </c>
      <c r="G37" s="40" t="s">
        <v>32</v>
      </c>
      <c r="H37" s="98" t="s">
        <v>33</v>
      </c>
      <c r="I37" s="99"/>
      <c r="J37" s="41" t="s">
        <v>11</v>
      </c>
    </row>
    <row r="38" spans="2:10" s="2" customFormat="1" ht="56.15" customHeight="1" x14ac:dyDescent="0.25">
      <c r="B38" s="106" t="s">
        <v>34</v>
      </c>
      <c r="C38" s="107"/>
      <c r="D38" s="107"/>
      <c r="E38" s="42" t="s">
        <v>35</v>
      </c>
      <c r="F38" s="42">
        <v>1</v>
      </c>
      <c r="G38" s="43">
        <v>12</v>
      </c>
      <c r="H38" s="131"/>
      <c r="I38" s="131"/>
      <c r="J38" s="44">
        <f>+H38*G38*F38</f>
        <v>0</v>
      </c>
    </row>
    <row r="39" spans="2:10" s="2" customFormat="1" ht="27" customHeight="1" x14ac:dyDescent="0.25">
      <c r="B39" s="106" t="s">
        <v>36</v>
      </c>
      <c r="C39" s="107"/>
      <c r="D39" s="107"/>
      <c r="E39" s="42" t="s">
        <v>35</v>
      </c>
      <c r="F39" s="42">
        <v>1</v>
      </c>
      <c r="G39" s="43">
        <v>12</v>
      </c>
      <c r="H39" s="131"/>
      <c r="I39" s="131"/>
      <c r="J39" s="44">
        <f>+ROUND(H39*G39*F39,0)</f>
        <v>0</v>
      </c>
    </row>
    <row r="40" spans="2:10" s="2" customFormat="1" ht="27" customHeight="1" x14ac:dyDescent="0.25">
      <c r="B40" s="109" t="s">
        <v>37</v>
      </c>
      <c r="C40" s="110"/>
      <c r="D40" s="110"/>
      <c r="E40" s="42" t="s">
        <v>35</v>
      </c>
      <c r="F40" s="42">
        <v>1</v>
      </c>
      <c r="G40" s="43">
        <v>12</v>
      </c>
      <c r="H40" s="131"/>
      <c r="I40" s="131"/>
      <c r="J40" s="44">
        <f>+H40*G40*F40</f>
        <v>0</v>
      </c>
    </row>
    <row r="41" spans="2:10" s="2" customFormat="1" ht="18" customHeight="1" x14ac:dyDescent="0.25">
      <c r="B41" s="109" t="s">
        <v>38</v>
      </c>
      <c r="C41" s="110"/>
      <c r="D41" s="110"/>
      <c r="E41" s="42" t="s">
        <v>35</v>
      </c>
      <c r="F41" s="42">
        <v>1</v>
      </c>
      <c r="G41" s="43">
        <v>12</v>
      </c>
      <c r="H41" s="131"/>
      <c r="I41" s="131"/>
      <c r="J41" s="44">
        <f>+H41*G41*F41</f>
        <v>0</v>
      </c>
    </row>
    <row r="42" spans="2:10" s="2" customFormat="1" ht="30.65" customHeight="1" x14ac:dyDescent="0.25">
      <c r="B42" s="109" t="s">
        <v>51</v>
      </c>
      <c r="C42" s="110"/>
      <c r="D42" s="110"/>
      <c r="E42" s="42" t="s">
        <v>35</v>
      </c>
      <c r="F42" s="42">
        <v>1</v>
      </c>
      <c r="G42" s="43">
        <v>6</v>
      </c>
      <c r="H42" s="131"/>
      <c r="I42" s="131"/>
      <c r="J42" s="44">
        <f>+H42*G42*F42</f>
        <v>0</v>
      </c>
    </row>
    <row r="43" spans="2:10" s="17" customFormat="1" ht="26.15" customHeight="1" thickBot="1" x14ac:dyDescent="0.4">
      <c r="B43" s="103" t="s">
        <v>39</v>
      </c>
      <c r="C43" s="104"/>
      <c r="D43" s="104"/>
      <c r="E43" s="104"/>
      <c r="F43" s="104"/>
      <c r="G43" s="104"/>
      <c r="H43" s="104"/>
      <c r="I43" s="104"/>
      <c r="J43" s="45">
        <f>SUM(J38:J42)</f>
        <v>0</v>
      </c>
    </row>
    <row r="44" spans="2:10" s="2" customFormat="1" ht="6" customHeight="1" thickBot="1" x14ac:dyDescent="0.3">
      <c r="B44" s="1"/>
      <c r="C44" s="1"/>
      <c r="D44" s="1"/>
      <c r="E44" s="1"/>
      <c r="F44" s="1"/>
      <c r="G44" s="1"/>
      <c r="H44" s="1"/>
      <c r="I44" s="1"/>
      <c r="J44" s="1"/>
    </row>
    <row r="45" spans="2:10" s="2" customFormat="1" ht="18" customHeight="1" x14ac:dyDescent="0.25">
      <c r="B45" s="81" t="s">
        <v>40</v>
      </c>
      <c r="C45" s="82"/>
      <c r="D45" s="82"/>
      <c r="E45" s="82"/>
      <c r="F45" s="82"/>
      <c r="G45" s="82"/>
      <c r="H45" s="82"/>
      <c r="I45" s="82"/>
      <c r="J45" s="83"/>
    </row>
    <row r="46" spans="2:10" s="2" customFormat="1" ht="38.15" customHeight="1" thickBot="1" x14ac:dyDescent="0.3">
      <c r="B46" s="114" t="s">
        <v>30</v>
      </c>
      <c r="C46" s="115"/>
      <c r="D46" s="115"/>
      <c r="E46" s="46" t="s">
        <v>31</v>
      </c>
      <c r="F46" s="46" t="s">
        <v>7</v>
      </c>
      <c r="G46" s="46" t="s">
        <v>32</v>
      </c>
      <c r="H46" s="116" t="s">
        <v>33</v>
      </c>
      <c r="I46" s="117"/>
      <c r="J46" s="47" t="s">
        <v>11</v>
      </c>
    </row>
    <row r="47" spans="2:10" s="2" customFormat="1" ht="28.4" customHeight="1" x14ac:dyDescent="0.25">
      <c r="B47" s="118" t="s">
        <v>41</v>
      </c>
      <c r="C47" s="119"/>
      <c r="D47" s="119"/>
      <c r="E47" s="48" t="s">
        <v>35</v>
      </c>
      <c r="F47" s="48">
        <v>1</v>
      </c>
      <c r="G47" s="49">
        <f>+IF(F41&lt;&gt;0,Duracion,"")</f>
        <v>12</v>
      </c>
      <c r="H47" s="120">
        <v>1200000</v>
      </c>
      <c r="I47" s="120"/>
      <c r="J47" s="50">
        <f>+ROUND(H47*G47*F47,0)</f>
        <v>14400000</v>
      </c>
    </row>
    <row r="48" spans="2:10" s="17" customFormat="1" ht="25.4" customHeight="1" thickBot="1" x14ac:dyDescent="0.4">
      <c r="B48" s="103" t="s">
        <v>42</v>
      </c>
      <c r="C48" s="104"/>
      <c r="D48" s="104"/>
      <c r="E48" s="104"/>
      <c r="F48" s="104"/>
      <c r="G48" s="104"/>
      <c r="H48" s="104"/>
      <c r="I48" s="104"/>
      <c r="J48" s="39">
        <f>+J47</f>
        <v>14400000</v>
      </c>
    </row>
    <row r="49" spans="2:11" s="17" customFormat="1" ht="25.4" customHeight="1" x14ac:dyDescent="0.35">
      <c r="B49" s="56"/>
      <c r="C49" s="56"/>
      <c r="D49" s="56"/>
      <c r="E49" s="56"/>
      <c r="F49" s="56"/>
      <c r="G49" s="56"/>
      <c r="H49" s="56"/>
      <c r="I49" s="56"/>
      <c r="J49" s="57"/>
    </row>
    <row r="50" spans="2:11" s="2" customFormat="1" ht="18" customHeight="1" thickBot="1" x14ac:dyDescent="0.3"/>
    <row r="51" spans="2:11" s="2" customFormat="1" ht="16" thickBot="1" x14ac:dyDescent="0.3">
      <c r="B51" s="111" t="s">
        <v>43</v>
      </c>
      <c r="C51" s="112"/>
      <c r="D51" s="112"/>
      <c r="E51" s="112"/>
      <c r="F51" s="112"/>
      <c r="G51" s="112"/>
      <c r="H51" s="112"/>
      <c r="I51" s="112"/>
      <c r="J51" s="113"/>
    </row>
    <row r="52" spans="2:11" s="17" customFormat="1" ht="20.149999999999999" customHeight="1" thickBot="1" x14ac:dyDescent="0.4">
      <c r="B52" s="122" t="s">
        <v>44</v>
      </c>
      <c r="C52" s="123"/>
      <c r="D52" s="123"/>
      <c r="E52" s="123"/>
      <c r="F52" s="123"/>
      <c r="G52" s="123"/>
      <c r="H52" s="123"/>
      <c r="I52" s="123"/>
      <c r="J52" s="51">
        <f>+J48+J43+J32</f>
        <v>14400000</v>
      </c>
    </row>
    <row r="53" spans="2:11" s="17" customFormat="1" ht="20.149999999999999" customHeight="1" thickBot="1" x14ac:dyDescent="0.4">
      <c r="B53" s="122" t="s">
        <v>45</v>
      </c>
      <c r="C53" s="123"/>
      <c r="D53" s="123"/>
      <c r="E53" s="123"/>
      <c r="F53" s="123"/>
      <c r="G53" s="123"/>
      <c r="H53" s="123"/>
      <c r="I53" s="123"/>
      <c r="J53" s="51">
        <f>+ROUNDDOWN(J52*0.19,0)</f>
        <v>2736000</v>
      </c>
    </row>
    <row r="54" spans="2:11" s="2" customFormat="1" ht="20.149999999999999" customHeight="1" thickBot="1" x14ac:dyDescent="0.3">
      <c r="B54" s="124" t="s">
        <v>46</v>
      </c>
      <c r="C54" s="125"/>
      <c r="D54" s="125"/>
      <c r="E54" s="125"/>
      <c r="F54" s="125"/>
      <c r="G54" s="125"/>
      <c r="H54" s="125"/>
      <c r="I54" s="125"/>
      <c r="J54" s="45">
        <f>+ROUND(J52+J53,0)</f>
        <v>17136000</v>
      </c>
    </row>
    <row r="55" spans="2:11" s="2" customFormat="1" x14ac:dyDescent="0.25">
      <c r="B55" s="14" t="s">
        <v>56</v>
      </c>
    </row>
    <row r="56" spans="2:11" s="2" customFormat="1" x14ac:dyDescent="0.25"/>
    <row r="57" spans="2:11" s="2" customFormat="1" ht="20.149999999999999" customHeight="1" x14ac:dyDescent="0.25">
      <c r="B57" s="52" t="s">
        <v>47</v>
      </c>
      <c r="C57" s="17"/>
      <c r="D57" s="17"/>
      <c r="E57" s="17"/>
      <c r="F57" s="17"/>
      <c r="G57" s="17"/>
      <c r="H57" s="17"/>
      <c r="I57" s="17"/>
    </row>
    <row r="58" spans="2:11" s="2" customFormat="1" ht="40" customHeight="1" x14ac:dyDescent="0.25">
      <c r="B58" s="121" t="s">
        <v>57</v>
      </c>
      <c r="C58" s="121"/>
      <c r="D58" s="121"/>
      <c r="E58" s="121"/>
      <c r="F58" s="121"/>
      <c r="G58" s="121"/>
      <c r="H58" s="121"/>
      <c r="I58" s="121"/>
      <c r="J58" s="53"/>
    </row>
    <row r="59" spans="2:11" s="2" customFormat="1" ht="20.149999999999999" customHeight="1" x14ac:dyDescent="0.25">
      <c r="B59" s="126" t="s">
        <v>58</v>
      </c>
      <c r="C59" s="126"/>
      <c r="D59" s="126"/>
      <c r="E59" s="126"/>
      <c r="F59" s="126"/>
      <c r="G59" s="126"/>
      <c r="H59" s="126"/>
      <c r="I59" s="126"/>
      <c r="J59" s="54"/>
    </row>
    <row r="60" spans="2:11" s="2" customFormat="1" ht="40" customHeight="1" x14ac:dyDescent="0.25">
      <c r="B60" s="121" t="s">
        <v>48</v>
      </c>
      <c r="C60" s="121"/>
      <c r="D60" s="121"/>
      <c r="E60" s="121"/>
      <c r="F60" s="121"/>
      <c r="G60" s="121"/>
      <c r="H60" s="121"/>
      <c r="I60" s="121"/>
      <c r="J60" s="54"/>
    </row>
    <row r="61" spans="2:11" ht="40" customHeight="1" x14ac:dyDescent="0.25">
      <c r="B61" s="121" t="s">
        <v>49</v>
      </c>
      <c r="C61" s="121"/>
      <c r="D61" s="121"/>
      <c r="E61" s="121"/>
      <c r="F61" s="121"/>
      <c r="G61" s="121"/>
      <c r="H61" s="121"/>
      <c r="I61" s="121"/>
    </row>
    <row r="62" spans="2:11" s="127" customFormat="1" ht="45" customHeight="1" x14ac:dyDescent="0.25">
      <c r="B62" s="127" t="s">
        <v>59</v>
      </c>
      <c r="K62" s="128"/>
    </row>
    <row r="63" spans="2:11" s="127" customFormat="1" ht="19" customHeight="1" x14ac:dyDescent="0.3">
      <c r="B63" s="129" t="s">
        <v>60</v>
      </c>
      <c r="K63" s="128"/>
    </row>
  </sheetData>
  <sheetProtection algorithmName="SHA-512" hashValue="1KmQ/qt5Z0Au7UAz7k0j+UuNS2c5zsjhOYEdxdJOIW0N928OljAWCXlAnhFsze4PlreQdXE0hZX+v94e7DtSxw==" saltValue="95dniqVhjudLYXN7GwE8hQ==" spinCount="100000" sheet="1" scenarios="1" formatCells="0" formatColumns="0" formatRows="0"/>
  <mergeCells count="60">
    <mergeCell ref="B61:I61"/>
    <mergeCell ref="B52:I52"/>
    <mergeCell ref="B53:I53"/>
    <mergeCell ref="B54:I54"/>
    <mergeCell ref="B58:I58"/>
    <mergeCell ref="B59:I59"/>
    <mergeCell ref="B60:I60"/>
    <mergeCell ref="B46:D46"/>
    <mergeCell ref="H46:I46"/>
    <mergeCell ref="B47:D47"/>
    <mergeCell ref="H47:I47"/>
    <mergeCell ref="B48:I48"/>
    <mergeCell ref="B51:J51"/>
    <mergeCell ref="B41:D41"/>
    <mergeCell ref="H41:I41"/>
    <mergeCell ref="B42:D42"/>
    <mergeCell ref="H42:I42"/>
    <mergeCell ref="B43:I43"/>
    <mergeCell ref="B45:J45"/>
    <mergeCell ref="B38:D38"/>
    <mergeCell ref="H38:I38"/>
    <mergeCell ref="B39:D39"/>
    <mergeCell ref="H39:I39"/>
    <mergeCell ref="B40:D40"/>
    <mergeCell ref="H40:I40"/>
    <mergeCell ref="B30:C30"/>
    <mergeCell ref="B31:C31"/>
    <mergeCell ref="B32:I32"/>
    <mergeCell ref="B36:J36"/>
    <mergeCell ref="B37:D37"/>
    <mergeCell ref="H37:I37"/>
    <mergeCell ref="B23:C23"/>
    <mergeCell ref="B24:C24"/>
    <mergeCell ref="B25:C25"/>
    <mergeCell ref="B26:C26"/>
    <mergeCell ref="B28:C28"/>
    <mergeCell ref="B29:C29"/>
    <mergeCell ref="B17:C17"/>
    <mergeCell ref="B18:C18"/>
    <mergeCell ref="B19:C19"/>
    <mergeCell ref="B20:C20"/>
    <mergeCell ref="B21:C21"/>
    <mergeCell ref="B22:C22"/>
    <mergeCell ref="J14:J15"/>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conditionalFormatting sqref="D17:D26">
    <cfRule type="cellIs" dxfId="2" priority="3" operator="equal">
      <formula>0</formula>
    </cfRule>
  </conditionalFormatting>
  <conditionalFormatting sqref="D28:D31">
    <cfRule type="cellIs" dxfId="1" priority="2" operator="equal">
      <formula>0</formula>
    </cfRule>
  </conditionalFormatting>
  <conditionalFormatting sqref="H38:I42">
    <cfRule type="cellIs" dxfId="0" priority="1" operator="equal">
      <formula>0</formula>
    </cfRule>
  </conditionalFormatting>
  <dataValidations count="1">
    <dataValidation type="decimal" operator="lessThanOrEqual" allowBlank="1" showInputMessage="1" showErrorMessage="1" error="el factor multiplicador no puede ser superior a 2,35" sqref="I17:I26 I28:I31" xr:uid="{79BB54CE-0254-4D0F-98FF-A10DA4549755}">
      <formula1>2.35</formula1>
    </dataValidation>
  </dataValidations>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(Entidad)</vt:lpstr>
      <vt:lpstr>Oferta economica (Proponente)</vt:lpstr>
      <vt:lpstr>'Oferta economica (Proponente)'!Área_de_impresión</vt:lpstr>
      <vt:lpstr>'Presupuesto Oficial (Entidad)'!Área_de_impresión</vt:lpstr>
      <vt:lpstr>'Oferta economica (Proponente)'!Cargo</vt:lpstr>
      <vt:lpstr>'Presupuesto Oficial (Entidad)'!Cargo</vt:lpstr>
      <vt:lpstr>'Oferta economica (Proponente)'!Director</vt:lpstr>
      <vt:lpstr>'Presupuesto Oficial (Entidad)'!Director</vt:lpstr>
      <vt:lpstr>'Oferta economica (Proponente)'!Duracion</vt:lpstr>
      <vt:lpstr>'Presupuesto Oficial (Entidad)'!Duracion</vt:lpstr>
      <vt:lpstr>'Oferta economica (Proponente)'!Longitud</vt:lpstr>
      <vt:lpstr>'Presupuesto Oficial (Entidad)'!Longitud</vt:lpstr>
      <vt:lpstr>'Oferta economica (Proponente)'!MatProdesional</vt:lpstr>
      <vt:lpstr>'Presupuesto Oficial (Entidad)'!MatProdesional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Santiago Barrera</cp:lastModifiedBy>
  <dcterms:created xsi:type="dcterms:W3CDTF">2024-07-11T03:33:03Z</dcterms:created>
  <dcterms:modified xsi:type="dcterms:W3CDTF">2025-10-26T04:10:18Z</dcterms:modified>
</cp:coreProperties>
</file>