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F3C2E04F-0E06-46AF-85AE-AFA1C1223F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5" i="1" l="1"/>
  <c r="I24" i="1"/>
  <c r="K112" i="1"/>
  <c r="J112" i="1"/>
  <c r="K100" i="1"/>
  <c r="K102" i="1" s="1"/>
  <c r="I100" i="1"/>
  <c r="K88" i="1"/>
  <c r="I90" i="1"/>
  <c r="K90" i="1" s="1"/>
  <c r="I88" i="1"/>
  <c r="K80" i="1"/>
  <c r="K79" i="1"/>
  <c r="K81" i="1" s="1"/>
  <c r="I80" i="1"/>
  <c r="I79" i="1"/>
  <c r="K92" i="1" l="1"/>
  <c r="I67" i="1"/>
  <c r="I68" i="1"/>
  <c r="I69" i="1"/>
  <c r="K69" i="1" s="1"/>
  <c r="I70" i="1"/>
  <c r="I71" i="1"/>
  <c r="I66" i="1"/>
  <c r="K66" i="1" s="1"/>
  <c r="I65" i="1"/>
  <c r="K65" i="1" s="1"/>
  <c r="I51" i="1"/>
  <c r="K51" i="1" s="1"/>
  <c r="I50" i="1"/>
  <c r="K50" i="1" s="1"/>
  <c r="K56" i="1" s="1"/>
  <c r="K43" i="1"/>
  <c r="I28" i="1"/>
  <c r="K28" i="1" s="1"/>
  <c r="K30" i="1" s="1"/>
  <c r="I16" i="1"/>
  <c r="I15" i="1"/>
  <c r="K15" i="1" s="1"/>
  <c r="K18" i="1" s="1"/>
  <c r="I29" i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7" i="1"/>
  <c r="I7" i="1"/>
  <c r="J7" i="1" s="1"/>
  <c r="I53" i="1"/>
  <c r="J53" i="1" s="1"/>
  <c r="I52" i="1"/>
  <c r="J52" i="1" s="1"/>
  <c r="I42" i="1"/>
  <c r="J42" i="1" s="1"/>
  <c r="I41" i="1"/>
  <c r="J41" i="1" s="1"/>
  <c r="I40" i="1"/>
  <c r="I108" i="1"/>
  <c r="I109" i="1"/>
  <c r="I110" i="1"/>
  <c r="I111" i="1"/>
  <c r="I107" i="1"/>
  <c r="I106" i="1"/>
  <c r="I101" i="1"/>
  <c r="I99" i="1"/>
  <c r="J99" i="1" s="1"/>
  <c r="I98" i="1"/>
  <c r="J98" i="1" s="1"/>
  <c r="I97" i="1"/>
  <c r="J97" i="1" s="1"/>
  <c r="I96" i="1"/>
  <c r="J96" i="1" s="1"/>
  <c r="J102" i="1" s="1"/>
  <c r="I86" i="1"/>
  <c r="J86" i="1" s="1"/>
  <c r="I91" i="1"/>
  <c r="J91" i="1" s="1"/>
  <c r="I89" i="1"/>
  <c r="J89" i="1" s="1"/>
  <c r="I87" i="1"/>
  <c r="J87" i="1" s="1"/>
  <c r="I85" i="1"/>
  <c r="J85" i="1" s="1"/>
  <c r="J92" i="1" s="1"/>
  <c r="I78" i="1"/>
  <c r="I77" i="1"/>
  <c r="I76" i="1"/>
  <c r="J76" i="1" s="1"/>
  <c r="J81" i="1" s="1"/>
  <c r="I64" i="1"/>
  <c r="J64" i="1" s="1"/>
  <c r="J73" i="1" s="1"/>
  <c r="I72" i="1"/>
  <c r="I49" i="1"/>
  <c r="J49" i="1" s="1"/>
  <c r="I54" i="1"/>
  <c r="I55" i="1"/>
  <c r="I48" i="1"/>
  <c r="J48" i="1" s="1"/>
  <c r="I36" i="1"/>
  <c r="J36" i="1" s="1"/>
  <c r="I37" i="1"/>
  <c r="J37" i="1" s="1"/>
  <c r="I38" i="1"/>
  <c r="J38" i="1" s="1"/>
  <c r="I39" i="1"/>
  <c r="J39" i="1" s="1"/>
  <c r="I22" i="1"/>
  <c r="J22" i="1" s="1"/>
  <c r="I23" i="1"/>
  <c r="J23" i="1" s="1"/>
  <c r="J25" i="1"/>
  <c r="I26" i="1"/>
  <c r="J26" i="1" s="1"/>
  <c r="I27" i="1"/>
  <c r="I21" i="1"/>
  <c r="J21" i="1" s="1"/>
  <c r="K73" i="1" l="1"/>
  <c r="K116" i="1" s="1"/>
  <c r="I102" i="1"/>
  <c r="J56" i="1"/>
  <c r="J30" i="1"/>
  <c r="J43" i="1"/>
  <c r="I112" i="1"/>
  <c r="J18" i="1"/>
  <c r="I81" i="1"/>
  <c r="I56" i="1"/>
  <c r="I18" i="1"/>
  <c r="I92" i="1"/>
  <c r="I73" i="1"/>
  <c r="I43" i="1"/>
  <c r="I30" i="1"/>
  <c r="I58" i="1" s="1"/>
  <c r="I116" i="1" s="1"/>
  <c r="J116" i="1" l="1"/>
</calcChain>
</file>

<file path=xl/sharedStrings.xml><?xml version="1.0" encoding="utf-8"?>
<sst xmlns="http://schemas.openxmlformats.org/spreadsheetml/2006/main" count="217" uniqueCount="118">
  <si>
    <t>Servicio de educación informal en el marco de la conservación de la biodiversidad y los Servicios ecosistémicos (3202014)</t>
  </si>
  <si>
    <t>RUBRO</t>
  </si>
  <si>
    <t>CANTIDAD</t>
  </si>
  <si>
    <t>VLR UNITARIO</t>
  </si>
  <si>
    <t>VLR TOTAL</t>
  </si>
  <si>
    <t>Apoyar procesos de Educación ambiental a través del CIDEA</t>
  </si>
  <si>
    <t>PRODUCTO 1</t>
  </si>
  <si>
    <t>ACTIVIDAD 1.1</t>
  </si>
  <si>
    <t>SUBTOTAL</t>
  </si>
  <si>
    <t xml:space="preserve">UND </t>
  </si>
  <si>
    <t>Desarrollar acciones para el fortalecimiento del SIMAP</t>
  </si>
  <si>
    <t>Fortalecimiento de los espacios de participación de los actores ambientales del municipio</t>
  </si>
  <si>
    <t>Servicio de protección de ecosistemas (3202012)</t>
  </si>
  <si>
    <t>PRODUCTO 2</t>
  </si>
  <si>
    <t>ACTIVIDAD 2.1</t>
  </si>
  <si>
    <t>SubActividad 1.1.1</t>
  </si>
  <si>
    <t>Implementación de iniciativas ambientales PRAES, 5 proyectos</t>
  </si>
  <si>
    <t>SubActividad 1.1.2</t>
  </si>
  <si>
    <t>Realización de una feria ambiental eventos de un dia.</t>
  </si>
  <si>
    <t>Dotación camisetas mimbros del CIDEA</t>
  </si>
  <si>
    <t>Unidad</t>
  </si>
  <si>
    <t>Viajes</t>
  </si>
  <si>
    <t>Animador Evento</t>
  </si>
  <si>
    <t>Alquiler Sonidos</t>
  </si>
  <si>
    <t>Alquiler Carpas</t>
  </si>
  <si>
    <t>Dotación camiseta miembros SIMAP</t>
  </si>
  <si>
    <t xml:space="preserve">Mapa actualizado áreas SINAP, estrategicas y complementarias </t>
  </si>
  <si>
    <t>Transporte para gira de intercambio de experiencias actores simap</t>
  </si>
  <si>
    <t>Diseño y elaboración de vallas 2 x 1,5 con parales de 3 Mts</t>
  </si>
  <si>
    <t>Dotación de agendas tematicas conservación del agua actores mesa</t>
  </si>
  <si>
    <t>Instalación de vallas</t>
  </si>
  <si>
    <t>Estudios juridicos predios priorizados</t>
  </si>
  <si>
    <t>No Estudios</t>
  </si>
  <si>
    <t>Sub-Actividad 2.1.1</t>
  </si>
  <si>
    <t>No Acuerdos</t>
  </si>
  <si>
    <t>Desplazamientos</t>
  </si>
  <si>
    <t>Sub-Total-Actividad 2.1.1</t>
  </si>
  <si>
    <t>Sub-Actividad 2.1.2</t>
  </si>
  <si>
    <t>Reunión Mesa de Gobernanza PSA Cuenca del Río Riofrío</t>
  </si>
  <si>
    <t>Alimentación de integrantes de la mesa (Refrigerio y Almuerzo)</t>
  </si>
  <si>
    <t>Sub-Total-Actividad 2.1.2</t>
  </si>
  <si>
    <t>Transporte integrantes de la mesa (actores externos)</t>
  </si>
  <si>
    <t>Sub-Actividad 2.1.3</t>
  </si>
  <si>
    <t>Evento Protocolario Entrega de Insentivos</t>
  </si>
  <si>
    <t>Alimentación de participantes en el evento (Refrigerio y Almuerzo)</t>
  </si>
  <si>
    <t>Transporte integrantes de la mesa (actores locales)</t>
  </si>
  <si>
    <t>Transpote beneficiarios</t>
  </si>
  <si>
    <t>Kit Energia Solar Basico 300W / Día.  Componentes del Kit 1 Panel solar 100W (120x55cm) 1 Inversor 110v 800W 1 Controlador de 10Ah 1 Batería 12 V.Dc 32Ah1 extensión de 4m. para conexión del panel solar. 9 metros de cable para luminaria 3 bombillos LED 12V 1 Guía para el usuario</t>
  </si>
  <si>
    <t>Kit</t>
  </si>
  <si>
    <t>Kit Cerca eléctrica Solar de 100 Km. Componentes del kit 1 Impulsor 12000V, 4 Jouls, 100Km lineales,trabajo pesado 1 Panel solar 50W 1 Batería 12V-22 Ah 1 Controlador de carga 10A 1 juego de cables y protecciones eléctricas 1 Gabinete metálico</t>
  </si>
  <si>
    <t>kit</t>
  </si>
  <si>
    <t>kit Guadaña multifuncional 4 en 1 con motor a gasolina, manubrio tipo "D", 45cc / 2HP. Incluye cuchilla para corte, carrete de hilo, cortasetos, extension para cabezal, arnes completo.</t>
  </si>
  <si>
    <t>Kit Reflector Solar Led 500w IP65 Luz Blanca Con Control + Panel Solar 50w 5v</t>
  </si>
  <si>
    <t>Kit para entrega de Incentivos en especie firmantes acuerdos de conservación regulación hidrica.</t>
  </si>
  <si>
    <t>Elaboración de video promocional psa (proceso, testimonios, registro evento,) formato digital mp4, máx 2 minutos. Incluye trabajo de campo</t>
  </si>
  <si>
    <t>Sub-Actividad 2.1.4</t>
  </si>
  <si>
    <t>Equipo profesional base</t>
  </si>
  <si>
    <t>Coordinador General Profesional con experiencia en PSA</t>
  </si>
  <si>
    <t>Mes</t>
  </si>
  <si>
    <t>Profesional en el área de la biologia, recursos naturales y procesos sociales</t>
  </si>
  <si>
    <t>Tecnico local apoyo logistico y comunitario</t>
  </si>
  <si>
    <t>Profesional area comunicaciones (medio tiempo)</t>
  </si>
  <si>
    <t>Profesional Administrativo y logistico</t>
  </si>
  <si>
    <t>Contador</t>
  </si>
  <si>
    <t>Cartografia uso actual predios</t>
  </si>
  <si>
    <t>Cartografia zonificación</t>
  </si>
  <si>
    <t>Nuevos acuerdos de conservación (expedientes)</t>
  </si>
  <si>
    <t>Gestion inclusión de nuevas areas PSA</t>
  </si>
  <si>
    <t>Alimentación actores participantes gira (carbohidrato, proteína, ensalada y bebida)</t>
  </si>
  <si>
    <t>Transporte de materiales e implementos desde Tulua a Trujillo</t>
  </si>
  <si>
    <t>Dotación de camisetas miembros mesa del agua</t>
  </si>
  <si>
    <t xml:space="preserve">Kit 3 repuestos Filtro Purificador Agua 24 Litros </t>
  </si>
  <si>
    <t>Transporte de materiales e implementos Tulua - Trujillo y Trujillo a cada predio y/o sitio de instalación</t>
  </si>
  <si>
    <t>Dotación Filtros Purificador de Agua 24 Litros Ref. H-24</t>
  </si>
  <si>
    <t>Kit implementos proyecto PRAE proceso de papel. I.E. San Isidro. Este kit consta de: 1 licuadora, 6 bastidores de diferente tamaño, 2 recipientes plásticos transparentes de 37 litros con tapa - fondo plano, 2 mesas plegadizas portafolio plástica de 152 x 71 cm, 20 pinturs aclilicas varios colores, 3 juegos de pinceles artisticos planos de tamaño variado x 7 unidades cada juego, 3 juegos de pinceles artisticos redondos de tamaña variado x 7 unidades cada uno, 3 cajas sujetadoras de documentos de acero templado (41 mm), 10 nomografas de seguridad, 1 bascula electronica multifunciona 29966, 2 cajas anilina en polvo mineral o vegetal por 12 sobres, 10 recipientes plásticos transparentes salseros con tapa y 1 pie de rey.</t>
  </si>
  <si>
    <t xml:space="preserve">Kit semillas proyecto PRAE I.E. Cristobal Colón, Venecia. El kit consta de las siguientes semills: 1 lb zanahoria, 5 sobre tomate, 2 lb cilantro, 5 sobre lechuga, 5 sobre repollo, 5 sobre cebolla huevo, 10 sobre cebolla larga, 2 lb frijol de arbol, 2 lb de maíz, 5 sobre pepino cohombro, 5 lb de albaca, 5 sobres oregano, 5 sobre romero, 10 sobre manzanilla, 5 sobre pepino, 5 sobre ruda, 5 sobres calendula, 10 sobres hierba buena, 5 limones, 5 naranjos, 5 mandarinos </t>
  </si>
  <si>
    <t>Transporte de implementos desde Tulua hasta las 5 Instituciones educativas del muncipio de Trujillo</t>
  </si>
  <si>
    <t>Transporte de equipo profesional desde el municipio de Trujillo a cada uno de los nodos priorizados en el Esquema PSA</t>
  </si>
  <si>
    <t>Transporte de personal logistico a nivel interno municipio (I.E.)</t>
  </si>
  <si>
    <t>Refrigerios (refrigerio liviano con provisión de alimento y bebida)</t>
  </si>
  <si>
    <t>Institución Educativa Antonio Jose de Sucre</t>
  </si>
  <si>
    <t>Institución Educativa Manuel María Mallarino</t>
  </si>
  <si>
    <t>Institución  Educativa  Julian Trujillo</t>
  </si>
  <si>
    <t>Institución Educativa San Isidro</t>
  </si>
  <si>
    <t>Institución educativa Cristobal Colón</t>
  </si>
  <si>
    <t>Implementos de herramienta Huerta escolar Institución Educativa Antonio Jose de Sucre. El Kit esta compuesto por: 1 pala draga, 2 rastrillos plásticos de 56 cm, 4 palas redondas No. 2, 2 palas punta, 2 palas rectas (palines) 4 machetes de 22", 2 rulas, 1 carretilla plástica de 169 lts, 2 azadones, 1 zapapicos y 4 limas 8".</t>
  </si>
  <si>
    <t>Sistema de Riego línea de huerta escolar y plantas medicinales Institución Educativa Manuel María Mallarino. El kit esta compuesto por: 5 Arduino original o compatible, 5 sensores de humedad del suelo (capcitivo) 5 minibolbas de agua de 12V, 5 relé de un canal, 50 mts de manguera plastica delgada, 5 baldes plásticos, 50 mts de cable Dupont (M-M, M-H), 5 protoboard, 2 Cútter, 1 rollo de 50 mts manguera para riego de 1/2", 40 microaspersores sencillos plásticos de caudal bajo, 30 sujetadores para microaspersores, 1 paquete (100 unidades) microgoteros simples ajustables autocompensados, 30 mts de manguera/microtubo de 4/7 mm para goteros, 50 acoples/uniones/conectores para micromanguera.</t>
  </si>
  <si>
    <t>Herramientas programa residuos sólidos: 2 palas caudradas con cabo, 20 pares de guantes de carnaza, 1 bascula de platafoma de piso de 200 kg, 10 costales reutilizables de gran capacidad.</t>
  </si>
  <si>
    <t>Implementos para talleres de formación PRAE I.E  Julian Trujillo: 20 pliegos de cartulina, 4 cajas de colores de 15 unidades y 2 cajas de marcadores de 10 unidades.</t>
  </si>
  <si>
    <t>Semillas programa huerta escolar PRAE. I.E. Julian Trujillo: 1 Lb semilla de cilantro, 1/2 libra semilla cimarrón, 2 kg semilla de maiz, 10 rizomas de semilla de plátano, 5 citricos, 5 frutales, 5 arboles de aguacate.</t>
  </si>
  <si>
    <t>Herramientas e insumos programa productivo PRAE. I.E. Julian Trujillo : 1 machete, 1 palin, 1 pala, 1 azadones, 1 manguera riego x 20 metros, 1 buggy, 1 picas</t>
  </si>
  <si>
    <t>ACTIVIDAD 3.1</t>
  </si>
  <si>
    <t>PRODUCTO 3</t>
  </si>
  <si>
    <t>Servicio de restauración de ecosistemas (3202005)</t>
  </si>
  <si>
    <t>TOTAL PRODUCTOS (3202014 Y 3202005)</t>
  </si>
  <si>
    <t>Implementación de los pagos por servicios ambientales – PSA y la ejecución de acciones alineadas con las políticas ambientales y nacionales.</t>
  </si>
  <si>
    <t>INSTITUCIONES EDUCATIVAS</t>
  </si>
  <si>
    <t>APORTE ESSAL</t>
  </si>
  <si>
    <t xml:space="preserve">Papeleria e impresiones </t>
  </si>
  <si>
    <t>Global</t>
  </si>
  <si>
    <t>APORTE ALCALDÍA</t>
  </si>
  <si>
    <t xml:space="preserve">Transporte de profesionales vinculados  a la propuesta </t>
  </si>
  <si>
    <t>Alquiler de viedobeam 2 jornadas</t>
  </si>
  <si>
    <t>Hora</t>
  </si>
  <si>
    <t>Papeleria y materiales necesarios para el desarrollo del proceso de educación</t>
  </si>
  <si>
    <t xml:space="preserve">Construcción y concertación voluntaria de acuerdo de conservación </t>
  </si>
  <si>
    <t>Jornada</t>
  </si>
  <si>
    <t>Alquiler de salon de reuniones x día</t>
  </si>
  <si>
    <t>Salon</t>
  </si>
  <si>
    <t xml:space="preserve">Diseño e impresión de documentos de acuerdos voluntarios de conservación </t>
  </si>
  <si>
    <t>Acuerdos</t>
  </si>
  <si>
    <t xml:space="preserve">Alquiler de videobeam </t>
  </si>
  <si>
    <t xml:space="preserve">Materiales (papeleria, marcadores, impresiones) necesarios para el desarrollo de las reuniones. </t>
  </si>
  <si>
    <t xml:space="preserve">Transporte de quipo de profesionales </t>
  </si>
  <si>
    <t xml:space="preserve">Alquiler de equipo audivisuales y de posproducción  </t>
  </si>
  <si>
    <t xml:space="preserve">Transporte de materiales y equipo </t>
  </si>
  <si>
    <t>GRAN TOTAL</t>
  </si>
  <si>
    <t>Transporte de participantes desde sitio de de origen hasta sitio del envento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</si>
</sst>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3" fontId="0" fillId="0" borderId="1" xfId="0" applyNumberFormat="1" applyBorder="1"/>
    <xf numFmtId="0" fontId="0" fillId="0" borderId="4" xfId="0" applyBorder="1" applyAlignment="1">
      <alignment horizontal="center"/>
    </xf>
    <xf numFmtId="3" fontId="1" fillId="0" borderId="1" xfId="0" applyNumberFormat="1" applyFont="1" applyBorder="1"/>
    <xf numFmtId="0" fontId="1" fillId="0" borderId="0" xfId="0" applyFont="1" applyAlignment="1">
      <alignment horizontal="center"/>
    </xf>
    <xf numFmtId="3" fontId="1" fillId="0" borderId="0" xfId="0" applyNumberFormat="1" applyFont="1"/>
    <xf numFmtId="164" fontId="0" fillId="0" borderId="1" xfId="0" applyNumberFormat="1" applyBorder="1"/>
    <xf numFmtId="3" fontId="0" fillId="0" borderId="0" xfId="0" applyNumberFormat="1"/>
    <xf numFmtId="0" fontId="1" fillId="3" borderId="2" xfId="0" applyFont="1" applyFill="1" applyBorder="1" applyAlignment="1">
      <alignment vertical="center"/>
    </xf>
    <xf numFmtId="0" fontId="0" fillId="3" borderId="4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3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3" fontId="2" fillId="0" borderId="1" xfId="0" applyNumberFormat="1" applyFont="1" applyBorder="1"/>
    <xf numFmtId="0" fontId="0" fillId="0" borderId="1" xfId="0" applyBorder="1" applyAlignment="1">
      <alignment wrapText="1"/>
    </xf>
    <xf numFmtId="0" fontId="3" fillId="0" borderId="4" xfId="0" applyFont="1" applyBorder="1" applyAlignment="1">
      <alignment horizontal="center" vertical="top"/>
    </xf>
    <xf numFmtId="3" fontId="3" fillId="0" borderId="1" xfId="0" applyNumberFormat="1" applyFont="1" applyBorder="1" applyAlignment="1">
      <alignment horizontal="right" vertical="top"/>
    </xf>
    <xf numFmtId="3" fontId="3" fillId="0" borderId="1" xfId="0" applyNumberFormat="1" applyFont="1" applyBorder="1" applyAlignment="1">
      <alignment vertical="top"/>
    </xf>
    <xf numFmtId="3" fontId="4" fillId="0" borderId="1" xfId="0" applyNumberFormat="1" applyFont="1" applyBorder="1" applyAlignment="1">
      <alignment horizontal="center" vertical="top"/>
    </xf>
    <xf numFmtId="3" fontId="3" fillId="0" borderId="2" xfId="0" applyNumberFormat="1" applyFont="1" applyBorder="1" applyAlignment="1">
      <alignment vertical="top"/>
    </xf>
    <xf numFmtId="0" fontId="5" fillId="0" borderId="4" xfId="0" applyFont="1" applyBorder="1" applyAlignment="1">
      <alignment horizontal="center"/>
    </xf>
    <xf numFmtId="164" fontId="5" fillId="0" borderId="1" xfId="0" applyNumberFormat="1" applyFont="1" applyBorder="1"/>
    <xf numFmtId="3" fontId="5" fillId="0" borderId="1" xfId="0" applyNumberFormat="1" applyFont="1" applyBorder="1"/>
    <xf numFmtId="0" fontId="6" fillId="0" borderId="4" xfId="0" applyFont="1" applyBorder="1" applyAlignment="1">
      <alignment horizontal="center" vertical="top"/>
    </xf>
    <xf numFmtId="3" fontId="6" fillId="0" borderId="1" xfId="0" applyNumberFormat="1" applyFont="1" applyBorder="1" applyAlignment="1">
      <alignment vertical="top"/>
    </xf>
    <xf numFmtId="3" fontId="6" fillId="0" borderId="2" xfId="0" applyNumberFormat="1" applyFont="1" applyBorder="1" applyAlignment="1">
      <alignment vertical="top"/>
    </xf>
    <xf numFmtId="3" fontId="5" fillId="0" borderId="1" xfId="0" applyNumberFormat="1" applyFont="1" applyBorder="1" applyAlignment="1">
      <alignment vertical="top"/>
    </xf>
    <xf numFmtId="3" fontId="7" fillId="0" borderId="1" xfId="0" applyNumberFormat="1" applyFont="1" applyBorder="1" applyAlignment="1">
      <alignment horizontal="center" vertical="top"/>
    </xf>
    <xf numFmtId="3" fontId="5" fillId="0" borderId="1" xfId="0" applyNumberFormat="1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3" fontId="5" fillId="0" borderId="2" xfId="0" applyNumberFormat="1" applyFont="1" applyBorder="1" applyAlignment="1">
      <alignment vertical="top"/>
    </xf>
    <xf numFmtId="3" fontId="7" fillId="0" borderId="1" xfId="0" applyNumberFormat="1" applyFont="1" applyBorder="1"/>
    <xf numFmtId="0" fontId="7" fillId="2" borderId="1" xfId="0" applyFont="1" applyFill="1" applyBorder="1" applyAlignment="1">
      <alignment vertical="center"/>
    </xf>
    <xf numFmtId="0" fontId="5" fillId="0" borderId="0" xfId="0" applyFont="1"/>
    <xf numFmtId="0" fontId="5" fillId="2" borderId="4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 wrapText="1"/>
    </xf>
    <xf numFmtId="0" fontId="5" fillId="0" borderId="4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vertical="center"/>
    </xf>
    <xf numFmtId="0" fontId="5" fillId="0" borderId="1" xfId="0" applyFont="1" applyBorder="1"/>
    <xf numFmtId="3" fontId="5" fillId="0" borderId="1" xfId="0" applyNumberFormat="1" applyFont="1" applyBorder="1" applyAlignment="1">
      <alignment horizontal="right" vertical="top"/>
    </xf>
    <xf numFmtId="3" fontId="5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3" fontId="7" fillId="0" borderId="0" xfId="0" applyNumberFormat="1" applyFont="1"/>
    <xf numFmtId="0" fontId="7" fillId="3" borderId="1" xfId="0" applyFont="1" applyFill="1" applyBorder="1" applyAlignment="1">
      <alignment vertical="center"/>
    </xf>
    <xf numFmtId="0" fontId="7" fillId="3" borderId="2" xfId="0" applyFont="1" applyFill="1" applyBorder="1" applyAlignment="1">
      <alignment vertical="center"/>
    </xf>
    <xf numFmtId="0" fontId="5" fillId="3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3" fontId="8" fillId="0" borderId="1" xfId="0" applyNumberFormat="1" applyFont="1" applyBorder="1" applyAlignment="1">
      <alignment vertical="top"/>
    </xf>
    <xf numFmtId="0" fontId="8" fillId="0" borderId="4" xfId="0" applyFont="1" applyBorder="1" applyAlignment="1">
      <alignment horizontal="center" vertical="top"/>
    </xf>
    <xf numFmtId="3" fontId="8" fillId="0" borderId="2" xfId="0" applyNumberFormat="1" applyFont="1" applyBorder="1" applyAlignment="1">
      <alignment vertical="top"/>
    </xf>
    <xf numFmtId="0" fontId="2" fillId="0" borderId="1" xfId="0" applyFont="1" applyBorder="1" applyAlignment="1">
      <alignment horizontal="center"/>
    </xf>
    <xf numFmtId="0" fontId="5" fillId="0" borderId="2" xfId="0" applyFont="1" applyBorder="1" applyAlignment="1">
      <alignment horizontal="left" wrapText="1"/>
    </xf>
    <xf numFmtId="0" fontId="5" fillId="0" borderId="3" xfId="0" applyFont="1" applyBorder="1" applyAlignment="1">
      <alignment horizontal="left" wrapText="1"/>
    </xf>
    <xf numFmtId="0" fontId="5" fillId="0" borderId="4" xfId="0" applyFont="1" applyBorder="1" applyAlignment="1">
      <alignment horizontal="left" wrapText="1"/>
    </xf>
    <xf numFmtId="0" fontId="6" fillId="0" borderId="2" xfId="0" applyFont="1" applyBorder="1" applyAlignment="1">
      <alignment horizontal="justify" vertical="top" wrapText="1"/>
    </xf>
    <xf numFmtId="0" fontId="6" fillId="0" borderId="3" xfId="0" applyFont="1" applyBorder="1" applyAlignment="1">
      <alignment horizontal="justify" vertical="top" wrapText="1"/>
    </xf>
    <xf numFmtId="0" fontId="6" fillId="0" borderId="4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49" fontId="5" fillId="0" borderId="2" xfId="0" applyNumberFormat="1" applyFont="1" applyBorder="1" applyAlignment="1">
      <alignment horizontal="left" wrapText="1"/>
    </xf>
    <xf numFmtId="49" fontId="5" fillId="0" borderId="3" xfId="0" applyNumberFormat="1" applyFont="1" applyBorder="1" applyAlignment="1">
      <alignment horizontal="left" wrapText="1"/>
    </xf>
    <xf numFmtId="49" fontId="5" fillId="0" borderId="4" xfId="0" applyNumberFormat="1" applyFont="1" applyBorder="1" applyAlignment="1">
      <alignment horizontal="left" wrapText="1"/>
    </xf>
    <xf numFmtId="0" fontId="7" fillId="0" borderId="1" xfId="0" applyFont="1" applyBorder="1" applyAlignment="1">
      <alignment horizontal="center"/>
    </xf>
    <xf numFmtId="49" fontId="0" fillId="0" borderId="2" xfId="0" applyNumberFormat="1" applyBorder="1" applyAlignment="1">
      <alignment horizontal="left" vertical="top" wrapText="1"/>
    </xf>
    <xf numFmtId="49" fontId="0" fillId="0" borderId="3" xfId="0" applyNumberFormat="1" applyBorder="1" applyAlignment="1">
      <alignment horizontal="left" vertical="top" wrapText="1"/>
    </xf>
    <xf numFmtId="49" fontId="0" fillId="0" borderId="4" xfId="0" applyNumberFormat="1" applyBorder="1" applyAlignment="1">
      <alignment horizontal="left" vertical="top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49" fontId="0" fillId="0" borderId="2" xfId="0" applyNumberFormat="1" applyBorder="1" applyAlignment="1">
      <alignment horizontal="left" wrapText="1"/>
    </xf>
    <xf numFmtId="49" fontId="0" fillId="0" borderId="3" xfId="0" applyNumberFormat="1" applyBorder="1" applyAlignment="1">
      <alignment horizontal="left" wrapText="1"/>
    </xf>
    <xf numFmtId="49" fontId="0" fillId="0" borderId="4" xfId="0" applyNumberFormat="1" applyBorder="1" applyAlignment="1">
      <alignment horizontal="left" wrapText="1"/>
    </xf>
    <xf numFmtId="0" fontId="6" fillId="0" borderId="2" xfId="0" applyFont="1" applyBorder="1" applyAlignment="1">
      <alignment horizontal="left" vertical="top"/>
    </xf>
    <xf numFmtId="0" fontId="6" fillId="0" borderId="3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49" fontId="5" fillId="0" borderId="2" xfId="0" applyNumberFormat="1" applyFont="1" applyBorder="1" applyAlignment="1">
      <alignment horizontal="left" vertical="top" wrapText="1"/>
    </xf>
    <xf numFmtId="49" fontId="5" fillId="0" borderId="3" xfId="0" applyNumberFormat="1" applyFont="1" applyBorder="1" applyAlignment="1">
      <alignment horizontal="left" vertical="top" wrapText="1"/>
    </xf>
    <xf numFmtId="49" fontId="5" fillId="0" borderId="4" xfId="0" applyNumberFormat="1" applyFont="1" applyBorder="1" applyAlignment="1">
      <alignment horizontal="left" vertical="top" wrapText="1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49" fontId="3" fillId="0" borderId="4" xfId="0" applyNumberFormat="1" applyFont="1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0" fillId="0" borderId="1" xfId="0" applyBorder="1" applyAlignment="1">
      <alignment horizont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N116"/>
  <sheetViews>
    <sheetView tabSelected="1" topLeftCell="A19" zoomScale="70" zoomScaleNormal="70" workbookViewId="0">
      <selection activeCell="O46" sqref="O46"/>
    </sheetView>
  </sheetViews>
  <sheetFormatPr baseColWidth="10" defaultColWidth="9.140625" defaultRowHeight="15" x14ac:dyDescent="0.25"/>
  <cols>
    <col min="1" max="1" width="15" customWidth="1"/>
    <col min="2" max="2" width="19.42578125" customWidth="1"/>
    <col min="3" max="3" width="12.7109375" customWidth="1"/>
    <col min="4" max="4" width="16" customWidth="1"/>
    <col min="5" max="5" width="14" customWidth="1"/>
    <col min="6" max="6" width="16" customWidth="1"/>
    <col min="7" max="7" width="12.140625" customWidth="1"/>
    <col min="8" max="8" width="14" customWidth="1"/>
    <col min="9" max="9" width="17.85546875" customWidth="1"/>
    <col min="10" max="10" width="14.28515625" customWidth="1"/>
    <col min="11" max="11" width="16.28515625" customWidth="1"/>
    <col min="14" max="14" width="37.140625" customWidth="1"/>
  </cols>
  <sheetData>
    <row r="3" spans="1:11" ht="39" customHeight="1" x14ac:dyDescent="0.25">
      <c r="B3" s="34" t="s">
        <v>6</v>
      </c>
      <c r="C3" s="87" t="s">
        <v>0</v>
      </c>
      <c r="D3" s="79"/>
      <c r="E3" s="79"/>
      <c r="F3" s="79"/>
      <c r="G3" s="79"/>
      <c r="H3" s="79"/>
      <c r="I3" s="80"/>
      <c r="J3" s="35"/>
      <c r="K3" s="35"/>
    </row>
    <row r="4" spans="1:11" ht="29.25" customHeight="1" x14ac:dyDescent="0.25">
      <c r="B4" s="34" t="s">
        <v>7</v>
      </c>
      <c r="C4" s="87" t="s">
        <v>5</v>
      </c>
      <c r="D4" s="79"/>
      <c r="E4" s="79"/>
      <c r="F4" s="79"/>
      <c r="G4" s="79"/>
      <c r="H4" s="79"/>
      <c r="I4" s="80"/>
      <c r="J4" s="35"/>
      <c r="K4" s="35"/>
    </row>
    <row r="5" spans="1:11" ht="26.25" customHeight="1" x14ac:dyDescent="0.25">
      <c r="B5" s="34" t="s">
        <v>15</v>
      </c>
      <c r="C5" s="79" t="s">
        <v>16</v>
      </c>
      <c r="D5" s="79"/>
      <c r="E5" s="79"/>
      <c r="F5" s="79"/>
      <c r="G5" s="79"/>
      <c r="H5" s="79"/>
      <c r="I5" s="80"/>
      <c r="J5" s="35"/>
      <c r="K5" s="35"/>
    </row>
    <row r="6" spans="1:11" ht="30" x14ac:dyDescent="0.25">
      <c r="A6" s="16" t="s">
        <v>96</v>
      </c>
      <c r="B6" s="81" t="s">
        <v>1</v>
      </c>
      <c r="C6" s="82"/>
      <c r="D6" s="82"/>
      <c r="E6" s="83"/>
      <c r="F6" s="36" t="s">
        <v>9</v>
      </c>
      <c r="G6" s="37" t="s">
        <v>2</v>
      </c>
      <c r="H6" s="37" t="s">
        <v>3</v>
      </c>
      <c r="I6" s="37" t="s">
        <v>4</v>
      </c>
      <c r="J6" s="38" t="s">
        <v>100</v>
      </c>
      <c r="K6" s="38" t="s">
        <v>97</v>
      </c>
    </row>
    <row r="7" spans="1:11" ht="78" customHeight="1" x14ac:dyDescent="0.25">
      <c r="A7" s="16" t="s">
        <v>80</v>
      </c>
      <c r="B7" s="87" t="s">
        <v>85</v>
      </c>
      <c r="C7" s="79"/>
      <c r="D7" s="79"/>
      <c r="E7" s="80"/>
      <c r="F7" s="39" t="s">
        <v>50</v>
      </c>
      <c r="G7" s="40">
        <v>1</v>
      </c>
      <c r="H7" s="41">
        <v>1384900</v>
      </c>
      <c r="I7" s="41">
        <f t="shared" ref="I7:I14" si="0">G7*H7</f>
        <v>1384900</v>
      </c>
      <c r="J7" s="28">
        <f>I7</f>
        <v>1384900</v>
      </c>
      <c r="K7" s="42"/>
    </row>
    <row r="8" spans="1:11" ht="166.5" customHeight="1" x14ac:dyDescent="0.25">
      <c r="A8" s="16" t="s">
        <v>81</v>
      </c>
      <c r="B8" s="55" t="s">
        <v>86</v>
      </c>
      <c r="C8" s="56"/>
      <c r="D8" s="56"/>
      <c r="E8" s="57"/>
      <c r="F8" s="39" t="s">
        <v>50</v>
      </c>
      <c r="G8" s="40">
        <v>1</v>
      </c>
      <c r="H8" s="41">
        <v>2000000</v>
      </c>
      <c r="I8" s="41">
        <f t="shared" si="0"/>
        <v>2000000</v>
      </c>
      <c r="J8" s="28">
        <f t="shared" ref="J8:J14" si="1">I8</f>
        <v>2000000</v>
      </c>
      <c r="K8" s="42"/>
    </row>
    <row r="9" spans="1:11" ht="48" customHeight="1" x14ac:dyDescent="0.25">
      <c r="A9" s="113" t="s">
        <v>82</v>
      </c>
      <c r="B9" s="55" t="s">
        <v>88</v>
      </c>
      <c r="C9" s="56"/>
      <c r="D9" s="56"/>
      <c r="E9" s="57"/>
      <c r="F9" s="114" t="s">
        <v>50</v>
      </c>
      <c r="G9" s="40">
        <v>1</v>
      </c>
      <c r="H9" s="41">
        <v>220400</v>
      </c>
      <c r="I9" s="41">
        <f t="shared" si="0"/>
        <v>220400</v>
      </c>
      <c r="J9" s="28">
        <f t="shared" si="1"/>
        <v>220400</v>
      </c>
      <c r="K9" s="42"/>
    </row>
    <row r="10" spans="1:11" ht="61.5" customHeight="1" x14ac:dyDescent="0.25">
      <c r="A10" s="113"/>
      <c r="B10" s="55" t="s">
        <v>87</v>
      </c>
      <c r="C10" s="56"/>
      <c r="D10" s="56"/>
      <c r="E10" s="57"/>
      <c r="F10" s="115"/>
      <c r="G10" s="40">
        <v>1</v>
      </c>
      <c r="H10" s="41">
        <v>608000</v>
      </c>
      <c r="I10" s="41">
        <f t="shared" si="0"/>
        <v>608000</v>
      </c>
      <c r="J10" s="28">
        <f t="shared" si="1"/>
        <v>608000</v>
      </c>
      <c r="K10" s="42"/>
    </row>
    <row r="11" spans="1:11" ht="65.25" customHeight="1" x14ac:dyDescent="0.25">
      <c r="A11" s="113"/>
      <c r="B11" s="55" t="s">
        <v>89</v>
      </c>
      <c r="C11" s="56"/>
      <c r="D11" s="56"/>
      <c r="E11" s="57"/>
      <c r="F11" s="115"/>
      <c r="G11" s="40">
        <v>1</v>
      </c>
      <c r="H11" s="41">
        <v>530000</v>
      </c>
      <c r="I11" s="41">
        <f t="shared" si="0"/>
        <v>530000</v>
      </c>
      <c r="J11" s="28">
        <f t="shared" si="1"/>
        <v>530000</v>
      </c>
      <c r="K11" s="42"/>
    </row>
    <row r="12" spans="1:11" ht="45" customHeight="1" x14ac:dyDescent="0.25">
      <c r="A12" s="113"/>
      <c r="B12" s="55" t="s">
        <v>90</v>
      </c>
      <c r="C12" s="56"/>
      <c r="D12" s="56"/>
      <c r="E12" s="57"/>
      <c r="F12" s="116"/>
      <c r="G12" s="40">
        <v>1</v>
      </c>
      <c r="H12" s="41">
        <v>585000</v>
      </c>
      <c r="I12" s="41">
        <f t="shared" si="0"/>
        <v>585000</v>
      </c>
      <c r="J12" s="28">
        <f t="shared" si="1"/>
        <v>585000</v>
      </c>
      <c r="K12" s="42"/>
    </row>
    <row r="13" spans="1:11" ht="180" customHeight="1" x14ac:dyDescent="0.25">
      <c r="A13" s="16" t="s">
        <v>83</v>
      </c>
      <c r="B13" s="87" t="s">
        <v>74</v>
      </c>
      <c r="C13" s="79"/>
      <c r="D13" s="79"/>
      <c r="E13" s="80"/>
      <c r="F13" s="39" t="s">
        <v>50</v>
      </c>
      <c r="G13" s="40">
        <v>1</v>
      </c>
      <c r="H13" s="41">
        <v>1998000</v>
      </c>
      <c r="I13" s="41">
        <f t="shared" si="0"/>
        <v>1998000</v>
      </c>
      <c r="J13" s="41">
        <f t="shared" si="1"/>
        <v>1998000</v>
      </c>
      <c r="K13" s="42"/>
    </row>
    <row r="14" spans="1:11" ht="118.5" customHeight="1" x14ac:dyDescent="0.25">
      <c r="A14" s="16" t="s">
        <v>84</v>
      </c>
      <c r="B14" s="87" t="s">
        <v>75</v>
      </c>
      <c r="C14" s="79"/>
      <c r="D14" s="79"/>
      <c r="E14" s="80"/>
      <c r="F14" s="39" t="s">
        <v>50</v>
      </c>
      <c r="G14" s="40">
        <v>1</v>
      </c>
      <c r="H14" s="41">
        <v>1500000</v>
      </c>
      <c r="I14" s="41">
        <f t="shared" si="0"/>
        <v>1500000</v>
      </c>
      <c r="J14" s="41">
        <f t="shared" si="1"/>
        <v>1500000</v>
      </c>
      <c r="K14" s="42"/>
    </row>
    <row r="15" spans="1:11" ht="45" customHeight="1" x14ac:dyDescent="0.25">
      <c r="B15" s="84" t="s">
        <v>98</v>
      </c>
      <c r="C15" s="85"/>
      <c r="D15" s="85"/>
      <c r="E15" s="86"/>
      <c r="F15" s="31" t="s">
        <v>99</v>
      </c>
      <c r="G15" s="43">
        <v>1</v>
      </c>
      <c r="H15" s="28">
        <v>50000</v>
      </c>
      <c r="I15" s="28">
        <f t="shared" ref="I15:I16" si="2">G15*H15</f>
        <v>50000</v>
      </c>
      <c r="J15" s="28">
        <v>0</v>
      </c>
      <c r="K15" s="28">
        <f>I15</f>
        <v>50000</v>
      </c>
    </row>
    <row r="16" spans="1:11" x14ac:dyDescent="0.25">
      <c r="B16" s="84" t="s">
        <v>76</v>
      </c>
      <c r="C16" s="85"/>
      <c r="D16" s="85"/>
      <c r="E16" s="86"/>
      <c r="F16" s="31" t="s">
        <v>21</v>
      </c>
      <c r="G16" s="43">
        <v>5</v>
      </c>
      <c r="H16" s="28">
        <v>280000</v>
      </c>
      <c r="I16" s="28">
        <f t="shared" si="2"/>
        <v>1400000</v>
      </c>
      <c r="J16" s="28">
        <v>1173700</v>
      </c>
      <c r="K16" s="28">
        <v>226300</v>
      </c>
    </row>
    <row r="17" spans="2:14" x14ac:dyDescent="0.25">
      <c r="B17" s="84"/>
      <c r="C17" s="85"/>
      <c r="D17" s="85"/>
      <c r="E17" s="86"/>
      <c r="F17" s="39"/>
      <c r="G17" s="40"/>
      <c r="H17" s="41"/>
      <c r="I17" s="41">
        <f>G17*H17</f>
        <v>0</v>
      </c>
      <c r="J17" s="35"/>
      <c r="K17" s="35"/>
    </row>
    <row r="18" spans="2:14" x14ac:dyDescent="0.25">
      <c r="B18" s="75" t="s">
        <v>8</v>
      </c>
      <c r="C18" s="75"/>
      <c r="D18" s="75"/>
      <c r="E18" s="75"/>
      <c r="F18" s="75"/>
      <c r="G18" s="75"/>
      <c r="H18" s="75"/>
      <c r="I18" s="33">
        <f>SUM(I7:I17)</f>
        <v>10276300</v>
      </c>
      <c r="J18" s="29">
        <f>SUM(J7:J16)</f>
        <v>10000000</v>
      </c>
      <c r="K18" s="29">
        <f>SUM(K15:K16)</f>
        <v>276300</v>
      </c>
    </row>
    <row r="19" spans="2:14" ht="21.75" customHeight="1" x14ac:dyDescent="0.25">
      <c r="B19" s="34" t="s">
        <v>17</v>
      </c>
      <c r="C19" s="79" t="s">
        <v>18</v>
      </c>
      <c r="D19" s="79"/>
      <c r="E19" s="79"/>
      <c r="F19" s="79"/>
      <c r="G19" s="79"/>
      <c r="H19" s="79"/>
      <c r="I19" s="80"/>
      <c r="J19" s="35"/>
      <c r="K19" s="35"/>
    </row>
    <row r="20" spans="2:14" x14ac:dyDescent="0.25">
      <c r="B20" s="81" t="s">
        <v>1</v>
      </c>
      <c r="C20" s="82"/>
      <c r="D20" s="82"/>
      <c r="E20" s="83"/>
      <c r="F20" s="36" t="s">
        <v>9</v>
      </c>
      <c r="G20" s="37" t="s">
        <v>2</v>
      </c>
      <c r="H20" s="37" t="s">
        <v>3</v>
      </c>
      <c r="I20" s="37" t="s">
        <v>4</v>
      </c>
      <c r="J20" s="35"/>
      <c r="K20" s="35"/>
    </row>
    <row r="21" spans="2:14" x14ac:dyDescent="0.25">
      <c r="B21" s="69" t="s">
        <v>19</v>
      </c>
      <c r="C21" s="70"/>
      <c r="D21" s="70"/>
      <c r="E21" s="71"/>
      <c r="F21" s="22" t="s">
        <v>20</v>
      </c>
      <c r="G21" s="44">
        <v>25</v>
      </c>
      <c r="H21" s="24">
        <v>27000</v>
      </c>
      <c r="I21" s="24">
        <f t="shared" ref="I21:I27" si="3">G21*H21</f>
        <v>675000</v>
      </c>
      <c r="J21" s="28">
        <f>I21</f>
        <v>675000</v>
      </c>
      <c r="K21" s="28"/>
    </row>
    <row r="22" spans="2:14" x14ac:dyDescent="0.25">
      <c r="B22" s="69" t="s">
        <v>24</v>
      </c>
      <c r="C22" s="70"/>
      <c r="D22" s="70"/>
      <c r="E22" s="71"/>
      <c r="F22" s="22" t="s">
        <v>20</v>
      </c>
      <c r="G22" s="44">
        <v>3</v>
      </c>
      <c r="H22" s="24">
        <v>200000</v>
      </c>
      <c r="I22" s="24">
        <f t="shared" si="3"/>
        <v>600000</v>
      </c>
      <c r="J22" s="28">
        <f t="shared" ref="J22:J26" si="4">I22</f>
        <v>600000</v>
      </c>
      <c r="K22" s="28"/>
    </row>
    <row r="23" spans="2:14" x14ac:dyDescent="0.25">
      <c r="B23" s="69" t="s">
        <v>23</v>
      </c>
      <c r="C23" s="70"/>
      <c r="D23" s="70"/>
      <c r="E23" s="71"/>
      <c r="F23" s="22" t="s">
        <v>20</v>
      </c>
      <c r="G23" s="44">
        <v>1</v>
      </c>
      <c r="H23" s="24">
        <v>400000</v>
      </c>
      <c r="I23" s="24">
        <f t="shared" si="3"/>
        <v>400000</v>
      </c>
      <c r="J23" s="28">
        <f t="shared" si="4"/>
        <v>400000</v>
      </c>
      <c r="K23" s="28"/>
    </row>
    <row r="24" spans="2:14" x14ac:dyDescent="0.25">
      <c r="B24" s="123" t="s">
        <v>117</v>
      </c>
      <c r="C24" s="124"/>
      <c r="D24" s="124"/>
      <c r="E24" s="125"/>
      <c r="F24" s="22" t="s">
        <v>20</v>
      </c>
      <c r="G24" s="44">
        <v>50</v>
      </c>
      <c r="H24" s="24">
        <v>36000</v>
      </c>
      <c r="I24" s="24">
        <f>G24*H24</f>
        <v>1800000</v>
      </c>
      <c r="J24" s="28"/>
      <c r="K24" s="28"/>
    </row>
    <row r="25" spans="2:14" x14ac:dyDescent="0.25">
      <c r="B25" s="69" t="s">
        <v>79</v>
      </c>
      <c r="C25" s="70"/>
      <c r="D25" s="70"/>
      <c r="E25" s="71"/>
      <c r="F25" s="22" t="s">
        <v>20</v>
      </c>
      <c r="G25" s="44">
        <v>100</v>
      </c>
      <c r="H25" s="24">
        <v>10000</v>
      </c>
      <c r="I25" s="24">
        <f>G25*H25</f>
        <v>1000000</v>
      </c>
      <c r="J25" s="28">
        <f t="shared" si="4"/>
        <v>1000000</v>
      </c>
      <c r="K25" s="28"/>
    </row>
    <row r="26" spans="2:14" x14ac:dyDescent="0.25">
      <c r="B26" s="69" t="s">
        <v>22</v>
      </c>
      <c r="C26" s="70"/>
      <c r="D26" s="70"/>
      <c r="E26" s="71"/>
      <c r="F26" s="22" t="s">
        <v>20</v>
      </c>
      <c r="G26" s="44">
        <v>1</v>
      </c>
      <c r="H26" s="24">
        <v>400000</v>
      </c>
      <c r="I26" s="24">
        <f t="shared" si="3"/>
        <v>400000</v>
      </c>
      <c r="J26" s="28">
        <f t="shared" si="4"/>
        <v>400000</v>
      </c>
      <c r="K26" s="28"/>
    </row>
    <row r="27" spans="2:14" x14ac:dyDescent="0.25">
      <c r="B27" s="69" t="s">
        <v>78</v>
      </c>
      <c r="C27" s="70"/>
      <c r="D27" s="70"/>
      <c r="E27" s="71"/>
      <c r="F27" s="22" t="s">
        <v>20</v>
      </c>
      <c r="G27" s="44">
        <v>1</v>
      </c>
      <c r="H27" s="28">
        <v>250000</v>
      </c>
      <c r="I27" s="24">
        <f t="shared" si="3"/>
        <v>250000</v>
      </c>
      <c r="J27" s="28">
        <v>125000</v>
      </c>
      <c r="K27" s="28">
        <v>125000</v>
      </c>
    </row>
    <row r="28" spans="2:14" x14ac:dyDescent="0.25">
      <c r="B28" s="92" t="s">
        <v>101</v>
      </c>
      <c r="C28" s="93"/>
      <c r="D28" s="93"/>
      <c r="E28" s="94"/>
      <c r="F28" s="31" t="s">
        <v>99</v>
      </c>
      <c r="G28" s="43">
        <v>1</v>
      </c>
      <c r="H28" s="28">
        <v>250000</v>
      </c>
      <c r="I28" s="32">
        <f>H28*G28</f>
        <v>250000</v>
      </c>
      <c r="J28" s="28">
        <v>0</v>
      </c>
      <c r="K28" s="28">
        <f>I28</f>
        <v>250000</v>
      </c>
    </row>
    <row r="29" spans="2:14" x14ac:dyDescent="0.25">
      <c r="B29" s="84"/>
      <c r="C29" s="85"/>
      <c r="D29" s="85"/>
      <c r="E29" s="86"/>
      <c r="F29" s="31"/>
      <c r="G29" s="43"/>
      <c r="H29" s="24"/>
      <c r="I29" s="24">
        <f>G29*H29</f>
        <v>0</v>
      </c>
      <c r="J29" s="35"/>
      <c r="K29" s="35"/>
    </row>
    <row r="30" spans="2:14" x14ac:dyDescent="0.25">
      <c r="B30" s="75" t="s">
        <v>8</v>
      </c>
      <c r="C30" s="75"/>
      <c r="D30" s="75"/>
      <c r="E30" s="75"/>
      <c r="F30" s="75"/>
      <c r="G30" s="75"/>
      <c r="H30" s="75"/>
      <c r="I30" s="33">
        <f>SUM(I21:I29)</f>
        <v>5375000</v>
      </c>
      <c r="J30" s="29">
        <f>SUM(J21:J29)</f>
        <v>3200000</v>
      </c>
      <c r="K30" s="29">
        <f>SUM(K22:K29)</f>
        <v>375000</v>
      </c>
      <c r="N30" s="46"/>
    </row>
    <row r="31" spans="2:14" x14ac:dyDescent="0.25">
      <c r="B31" s="45"/>
      <c r="C31" s="45"/>
      <c r="D31" s="45"/>
      <c r="E31" s="45"/>
      <c r="F31" s="45"/>
      <c r="G31" s="45"/>
      <c r="H31" s="45"/>
      <c r="I31" s="46"/>
      <c r="J31" s="35"/>
      <c r="K31" s="35"/>
    </row>
    <row r="32" spans="2:14" x14ac:dyDescent="0.25">
      <c r="B32" s="35"/>
      <c r="C32" s="35"/>
      <c r="D32" s="35"/>
      <c r="E32" s="35"/>
      <c r="F32" s="35"/>
      <c r="G32" s="35"/>
      <c r="H32" s="35"/>
      <c r="I32" s="35"/>
      <c r="J32" s="35"/>
      <c r="K32" s="35"/>
    </row>
    <row r="33" spans="2:11" x14ac:dyDescent="0.25">
      <c r="B33" s="34" t="s">
        <v>13</v>
      </c>
      <c r="C33" s="35" t="s">
        <v>93</v>
      </c>
      <c r="D33" s="35"/>
      <c r="E33" s="35"/>
      <c r="F33" s="35"/>
      <c r="G33" s="35"/>
      <c r="H33" s="35"/>
      <c r="I33" s="35"/>
      <c r="J33" s="35"/>
      <c r="K33" s="35"/>
    </row>
    <row r="34" spans="2:11" ht="28.5" customHeight="1" x14ac:dyDescent="0.25">
      <c r="B34" s="34" t="s">
        <v>14</v>
      </c>
      <c r="C34" s="87" t="s">
        <v>10</v>
      </c>
      <c r="D34" s="79"/>
      <c r="E34" s="79"/>
      <c r="F34" s="79"/>
      <c r="G34" s="79"/>
      <c r="H34" s="79"/>
      <c r="I34" s="80"/>
      <c r="J34" s="35"/>
      <c r="K34" s="35"/>
    </row>
    <row r="35" spans="2:11" x14ac:dyDescent="0.25">
      <c r="B35" s="81" t="s">
        <v>1</v>
      </c>
      <c r="C35" s="82"/>
      <c r="D35" s="82"/>
      <c r="E35" s="83"/>
      <c r="F35" s="36" t="s">
        <v>9</v>
      </c>
      <c r="G35" s="37" t="s">
        <v>2</v>
      </c>
      <c r="H35" s="37" t="s">
        <v>3</v>
      </c>
      <c r="I35" s="37" t="s">
        <v>4</v>
      </c>
      <c r="J35" s="35"/>
      <c r="K35" s="35"/>
    </row>
    <row r="36" spans="2:11" x14ac:dyDescent="0.25">
      <c r="B36" s="72" t="s">
        <v>25</v>
      </c>
      <c r="C36" s="73"/>
      <c r="D36" s="73"/>
      <c r="E36" s="74"/>
      <c r="F36" s="22" t="s">
        <v>20</v>
      </c>
      <c r="G36" s="44">
        <v>20</v>
      </c>
      <c r="H36" s="24">
        <v>27000</v>
      </c>
      <c r="I36" s="24">
        <f t="shared" ref="I36:I42" si="5">G36*H36</f>
        <v>540000</v>
      </c>
      <c r="J36" s="28">
        <f>I36</f>
        <v>540000</v>
      </c>
      <c r="K36" s="28"/>
    </row>
    <row r="37" spans="2:11" x14ac:dyDescent="0.25">
      <c r="B37" s="72" t="s">
        <v>26</v>
      </c>
      <c r="C37" s="73"/>
      <c r="D37" s="73"/>
      <c r="E37" s="74"/>
      <c r="F37" s="22" t="s">
        <v>20</v>
      </c>
      <c r="G37" s="44">
        <v>1</v>
      </c>
      <c r="H37" s="24">
        <v>1150000</v>
      </c>
      <c r="I37" s="24">
        <f t="shared" si="5"/>
        <v>1150000</v>
      </c>
      <c r="J37" s="28">
        <f t="shared" ref="J37:J42" si="6">I37</f>
        <v>1150000</v>
      </c>
      <c r="K37" s="28"/>
    </row>
    <row r="38" spans="2:11" x14ac:dyDescent="0.25">
      <c r="B38" s="72" t="s">
        <v>27</v>
      </c>
      <c r="C38" s="73"/>
      <c r="D38" s="73"/>
      <c r="E38" s="74"/>
      <c r="F38" s="22" t="s">
        <v>20</v>
      </c>
      <c r="G38" s="44">
        <v>1</v>
      </c>
      <c r="H38" s="24">
        <v>1100000</v>
      </c>
      <c r="I38" s="24">
        <f t="shared" si="5"/>
        <v>1100000</v>
      </c>
      <c r="J38" s="28">
        <f t="shared" si="6"/>
        <v>1100000</v>
      </c>
      <c r="K38" s="28"/>
    </row>
    <row r="39" spans="2:11" ht="33" customHeight="1" x14ac:dyDescent="0.25">
      <c r="B39" s="89" t="s">
        <v>68</v>
      </c>
      <c r="C39" s="90"/>
      <c r="D39" s="90"/>
      <c r="E39" s="91"/>
      <c r="F39" s="39" t="s">
        <v>20</v>
      </c>
      <c r="G39" s="40">
        <v>25</v>
      </c>
      <c r="H39" s="41">
        <v>40400</v>
      </c>
      <c r="I39" s="41">
        <f t="shared" si="5"/>
        <v>1010000</v>
      </c>
      <c r="J39" s="28">
        <f t="shared" si="6"/>
        <v>1010000</v>
      </c>
      <c r="K39" s="28"/>
    </row>
    <row r="40" spans="2:11" ht="18.75" customHeight="1" x14ac:dyDescent="0.25">
      <c r="B40" s="69" t="s">
        <v>28</v>
      </c>
      <c r="C40" s="70"/>
      <c r="D40" s="70"/>
      <c r="E40" s="71"/>
      <c r="F40" s="22" t="s">
        <v>20</v>
      </c>
      <c r="G40" s="44">
        <v>7</v>
      </c>
      <c r="H40" s="24">
        <v>1000000</v>
      </c>
      <c r="I40" s="24">
        <f t="shared" si="5"/>
        <v>7000000</v>
      </c>
      <c r="J40" s="28">
        <v>4760000</v>
      </c>
      <c r="K40" s="28">
        <v>2240000</v>
      </c>
    </row>
    <row r="41" spans="2:11" ht="18.75" customHeight="1" x14ac:dyDescent="0.25">
      <c r="B41" s="69" t="s">
        <v>30</v>
      </c>
      <c r="C41" s="70"/>
      <c r="D41" s="70"/>
      <c r="E41" s="71"/>
      <c r="F41" s="22" t="s">
        <v>20</v>
      </c>
      <c r="G41" s="44">
        <v>7</v>
      </c>
      <c r="H41" s="24">
        <v>120000</v>
      </c>
      <c r="I41" s="24">
        <f t="shared" si="5"/>
        <v>840000</v>
      </c>
      <c r="J41" s="28">
        <f t="shared" si="6"/>
        <v>840000</v>
      </c>
      <c r="K41" s="28"/>
    </row>
    <row r="42" spans="2:11" ht="30.75" customHeight="1" x14ac:dyDescent="0.25">
      <c r="B42" s="87" t="s">
        <v>72</v>
      </c>
      <c r="C42" s="79"/>
      <c r="D42" s="79"/>
      <c r="E42" s="80"/>
      <c r="F42" s="39" t="s">
        <v>20</v>
      </c>
      <c r="G42" s="40">
        <v>2</v>
      </c>
      <c r="H42" s="41">
        <v>300000</v>
      </c>
      <c r="I42" s="41">
        <f t="shared" si="5"/>
        <v>600000</v>
      </c>
      <c r="J42" s="28">
        <f t="shared" si="6"/>
        <v>600000</v>
      </c>
      <c r="K42" s="28"/>
    </row>
    <row r="43" spans="2:11" x14ac:dyDescent="0.25">
      <c r="B43" s="75" t="s">
        <v>8</v>
      </c>
      <c r="C43" s="75"/>
      <c r="D43" s="75"/>
      <c r="E43" s="75"/>
      <c r="F43" s="75"/>
      <c r="G43" s="75"/>
      <c r="H43" s="75"/>
      <c r="I43" s="33">
        <f>SUM(I36:I42)</f>
        <v>12240000</v>
      </c>
      <c r="J43" s="29">
        <f>SUM(J36:J42)</f>
        <v>10000000</v>
      </c>
      <c r="K43" s="29">
        <f>SUM(K36:K42)</f>
        <v>2240000</v>
      </c>
    </row>
    <row r="44" spans="2:11" x14ac:dyDescent="0.25">
      <c r="B44" s="45"/>
      <c r="C44" s="45"/>
      <c r="D44" s="45"/>
      <c r="E44" s="45"/>
      <c r="F44" s="45"/>
      <c r="G44" s="45"/>
      <c r="H44" s="45"/>
      <c r="I44" s="46"/>
      <c r="J44" s="35"/>
      <c r="K44" s="35"/>
    </row>
    <row r="45" spans="2:11" x14ac:dyDescent="0.25">
      <c r="B45" s="34" t="s">
        <v>92</v>
      </c>
      <c r="C45" s="35" t="s">
        <v>0</v>
      </c>
      <c r="D45" s="35"/>
      <c r="E45" s="35"/>
      <c r="F45" s="35"/>
      <c r="G45" s="35"/>
      <c r="H45" s="35"/>
      <c r="I45" s="35"/>
      <c r="J45" s="35"/>
      <c r="K45" s="35"/>
    </row>
    <row r="46" spans="2:11" ht="19.5" customHeight="1" x14ac:dyDescent="0.25">
      <c r="B46" s="34" t="s">
        <v>91</v>
      </c>
      <c r="C46" s="87" t="s">
        <v>11</v>
      </c>
      <c r="D46" s="79"/>
      <c r="E46" s="79"/>
      <c r="F46" s="79"/>
      <c r="G46" s="79"/>
      <c r="H46" s="79"/>
      <c r="I46" s="80"/>
      <c r="J46" s="35"/>
      <c r="K46" s="35"/>
    </row>
    <row r="47" spans="2:11" x14ac:dyDescent="0.25">
      <c r="B47" s="81" t="s">
        <v>1</v>
      </c>
      <c r="C47" s="82"/>
      <c r="D47" s="82"/>
      <c r="E47" s="83"/>
      <c r="F47" s="36" t="s">
        <v>9</v>
      </c>
      <c r="G47" s="37" t="s">
        <v>2</v>
      </c>
      <c r="H47" s="37" t="s">
        <v>3</v>
      </c>
      <c r="I47" s="37" t="s">
        <v>4</v>
      </c>
      <c r="J47" s="35"/>
      <c r="K47" s="35"/>
    </row>
    <row r="48" spans="2:11" x14ac:dyDescent="0.25">
      <c r="B48" s="69" t="s">
        <v>70</v>
      </c>
      <c r="C48" s="70"/>
      <c r="D48" s="70"/>
      <c r="E48" s="71"/>
      <c r="F48" s="22" t="s">
        <v>20</v>
      </c>
      <c r="G48" s="44">
        <v>30</v>
      </c>
      <c r="H48" s="24">
        <v>27000</v>
      </c>
      <c r="I48" s="24">
        <f>G48*H48</f>
        <v>810000</v>
      </c>
      <c r="J48" s="28">
        <f>I48</f>
        <v>810000</v>
      </c>
      <c r="K48" s="28"/>
    </row>
    <row r="49" spans="2:11" x14ac:dyDescent="0.25">
      <c r="B49" s="69" t="s">
        <v>29</v>
      </c>
      <c r="C49" s="70"/>
      <c r="D49" s="70"/>
      <c r="E49" s="71"/>
      <c r="F49" s="22" t="s">
        <v>20</v>
      </c>
      <c r="G49" s="44">
        <v>30</v>
      </c>
      <c r="H49" s="24">
        <v>40000</v>
      </c>
      <c r="I49" s="24">
        <f>G49*H49</f>
        <v>1200000</v>
      </c>
      <c r="J49" s="28">
        <f t="shared" ref="J49:J53" si="7">I49</f>
        <v>1200000</v>
      </c>
      <c r="K49" s="28"/>
    </row>
    <row r="50" spans="2:11" x14ac:dyDescent="0.25">
      <c r="B50" s="92" t="s">
        <v>102</v>
      </c>
      <c r="C50" s="93"/>
      <c r="D50" s="93"/>
      <c r="E50" s="94"/>
      <c r="F50" s="31" t="s">
        <v>103</v>
      </c>
      <c r="G50" s="30">
        <v>20</v>
      </c>
      <c r="H50" s="28">
        <v>30000</v>
      </c>
      <c r="I50" s="32">
        <f t="shared" ref="I50:I51" si="8">G50*H50</f>
        <v>600000</v>
      </c>
      <c r="J50" s="28">
        <v>0</v>
      </c>
      <c r="K50" s="28">
        <f>I50</f>
        <v>600000</v>
      </c>
    </row>
    <row r="51" spans="2:11" x14ac:dyDescent="0.25">
      <c r="B51" s="92" t="s">
        <v>104</v>
      </c>
      <c r="C51" s="93"/>
      <c r="D51" s="93"/>
      <c r="E51" s="94"/>
      <c r="F51" s="31" t="s">
        <v>99</v>
      </c>
      <c r="G51" s="30">
        <v>1</v>
      </c>
      <c r="H51" s="28">
        <v>150000</v>
      </c>
      <c r="I51" s="32">
        <f t="shared" si="8"/>
        <v>150000</v>
      </c>
      <c r="J51" s="28">
        <v>0</v>
      </c>
      <c r="K51" s="28">
        <f>I51</f>
        <v>150000</v>
      </c>
    </row>
    <row r="52" spans="2:11" x14ac:dyDescent="0.25">
      <c r="B52" s="69" t="s">
        <v>73</v>
      </c>
      <c r="C52" s="70"/>
      <c r="D52" s="70"/>
      <c r="E52" s="71"/>
      <c r="F52" s="22" t="s">
        <v>20</v>
      </c>
      <c r="G52" s="44">
        <v>34</v>
      </c>
      <c r="H52" s="24">
        <v>249900</v>
      </c>
      <c r="I52" s="24">
        <f>G52*H52</f>
        <v>8496600</v>
      </c>
      <c r="J52" s="28">
        <f t="shared" si="7"/>
        <v>8496600</v>
      </c>
      <c r="K52" s="28"/>
    </row>
    <row r="53" spans="2:11" x14ac:dyDescent="0.25">
      <c r="B53" s="69" t="s">
        <v>71</v>
      </c>
      <c r="C53" s="70"/>
      <c r="D53" s="70"/>
      <c r="E53" s="71"/>
      <c r="F53" s="22" t="s">
        <v>20</v>
      </c>
      <c r="G53" s="44">
        <v>34</v>
      </c>
      <c r="H53" s="24">
        <v>124800</v>
      </c>
      <c r="I53" s="24">
        <f>G53*H53</f>
        <v>4243200</v>
      </c>
      <c r="J53" s="28">
        <f t="shared" si="7"/>
        <v>4243200</v>
      </c>
      <c r="K53" s="28"/>
    </row>
    <row r="54" spans="2:11" x14ac:dyDescent="0.25">
      <c r="B54" s="69" t="s">
        <v>69</v>
      </c>
      <c r="C54" s="70"/>
      <c r="D54" s="70"/>
      <c r="E54" s="71"/>
      <c r="F54" s="22" t="s">
        <v>20</v>
      </c>
      <c r="G54" s="44">
        <v>2</v>
      </c>
      <c r="H54" s="24">
        <v>250200</v>
      </c>
      <c r="I54" s="24">
        <f>G54*H54</f>
        <v>500400</v>
      </c>
      <c r="J54" s="28">
        <v>250200</v>
      </c>
      <c r="K54" s="28">
        <v>250200</v>
      </c>
    </row>
    <row r="55" spans="2:11" x14ac:dyDescent="0.25">
      <c r="B55" s="69"/>
      <c r="C55" s="70"/>
      <c r="D55" s="70"/>
      <c r="E55" s="71"/>
      <c r="F55" s="22"/>
      <c r="G55" s="44"/>
      <c r="H55" s="24"/>
      <c r="I55" s="24">
        <f>G55*H55</f>
        <v>0</v>
      </c>
      <c r="J55" s="35"/>
      <c r="K55" s="35"/>
    </row>
    <row r="56" spans="2:11" ht="15.75" x14ac:dyDescent="0.25">
      <c r="B56" s="61" t="s">
        <v>8</v>
      </c>
      <c r="C56" s="61"/>
      <c r="D56" s="61"/>
      <c r="E56" s="61"/>
      <c r="F56" s="61"/>
      <c r="G56" s="61"/>
      <c r="H56" s="61"/>
      <c r="I56" s="3">
        <f>SUM(I48:I55)</f>
        <v>16000200</v>
      </c>
      <c r="J56" s="20">
        <f>SUM(J48:J55)</f>
        <v>15000000</v>
      </c>
      <c r="K56" s="20">
        <f>SUM(K49:K55)</f>
        <v>1000200</v>
      </c>
    </row>
    <row r="57" spans="2:11" x14ac:dyDescent="0.25">
      <c r="J57" s="7"/>
    </row>
    <row r="58" spans="2:11" x14ac:dyDescent="0.25">
      <c r="B58" s="61" t="s">
        <v>94</v>
      </c>
      <c r="C58" s="61"/>
      <c r="D58" s="61"/>
      <c r="E58" s="61"/>
      <c r="F58" s="61"/>
      <c r="G58" s="61"/>
      <c r="H58" s="61"/>
      <c r="I58" s="3">
        <f>I18+I30+I43+I56</f>
        <v>43891500</v>
      </c>
    </row>
    <row r="59" spans="2:11" x14ac:dyDescent="0.25">
      <c r="B59" s="35"/>
      <c r="C59" s="35"/>
      <c r="D59" s="35"/>
      <c r="E59" s="35"/>
      <c r="F59" s="35"/>
      <c r="G59" s="35"/>
      <c r="H59" s="35"/>
      <c r="I59" s="35"/>
      <c r="J59" s="35"/>
      <c r="K59" s="35"/>
    </row>
    <row r="60" spans="2:11" ht="33.75" customHeight="1" x14ac:dyDescent="0.25">
      <c r="B60" s="47" t="s">
        <v>13</v>
      </c>
      <c r="C60" s="117" t="s">
        <v>12</v>
      </c>
      <c r="D60" s="118"/>
      <c r="E60" s="118"/>
      <c r="F60" s="118"/>
      <c r="G60" s="118"/>
      <c r="H60" s="118"/>
      <c r="I60" s="119"/>
      <c r="J60" s="35"/>
      <c r="K60" s="35"/>
    </row>
    <row r="61" spans="2:11" ht="33" customHeight="1" x14ac:dyDescent="0.25">
      <c r="B61" s="47" t="s">
        <v>14</v>
      </c>
      <c r="C61" s="87" t="s">
        <v>95</v>
      </c>
      <c r="D61" s="79"/>
      <c r="E61" s="79"/>
      <c r="F61" s="79"/>
      <c r="G61" s="79"/>
      <c r="H61" s="79"/>
      <c r="I61" s="80"/>
      <c r="J61" s="35"/>
      <c r="K61" s="35"/>
    </row>
    <row r="62" spans="2:11" ht="26.25" customHeight="1" x14ac:dyDescent="0.25">
      <c r="B62" s="48" t="s">
        <v>33</v>
      </c>
      <c r="C62" s="88" t="s">
        <v>67</v>
      </c>
      <c r="D62" s="88"/>
      <c r="E62" s="88"/>
      <c r="F62" s="88"/>
      <c r="G62" s="88"/>
      <c r="H62" s="88"/>
      <c r="I62" s="88"/>
      <c r="J62" s="35"/>
      <c r="K62" s="35"/>
    </row>
    <row r="63" spans="2:11" x14ac:dyDescent="0.25">
      <c r="B63" s="120" t="s">
        <v>1</v>
      </c>
      <c r="C63" s="121"/>
      <c r="D63" s="121"/>
      <c r="E63" s="122"/>
      <c r="F63" s="49" t="s">
        <v>9</v>
      </c>
      <c r="G63" s="50" t="s">
        <v>2</v>
      </c>
      <c r="H63" s="50" t="s">
        <v>3</v>
      </c>
      <c r="I63" s="50" t="s">
        <v>4</v>
      </c>
      <c r="J63" s="35"/>
      <c r="K63" s="35"/>
    </row>
    <row r="64" spans="2:11" x14ac:dyDescent="0.25">
      <c r="B64" s="55" t="s">
        <v>31</v>
      </c>
      <c r="C64" s="56"/>
      <c r="D64" s="56"/>
      <c r="E64" s="57"/>
      <c r="F64" s="22" t="s">
        <v>32</v>
      </c>
      <c r="G64" s="23">
        <v>15</v>
      </c>
      <c r="H64" s="24">
        <v>320000</v>
      </c>
      <c r="I64" s="24">
        <f>H64*G64</f>
        <v>4800000</v>
      </c>
      <c r="J64" s="51">
        <f>I64</f>
        <v>4800000</v>
      </c>
      <c r="K64" s="51">
        <v>0</v>
      </c>
    </row>
    <row r="65" spans="2:11" x14ac:dyDescent="0.25">
      <c r="B65" s="110" t="s">
        <v>105</v>
      </c>
      <c r="C65" s="111"/>
      <c r="D65" s="111"/>
      <c r="E65" s="112"/>
      <c r="F65" s="52" t="s">
        <v>106</v>
      </c>
      <c r="G65" s="51">
        <v>1</v>
      </c>
      <c r="H65" s="51">
        <v>1200000</v>
      </c>
      <c r="I65" s="53">
        <f t="shared" ref="I65:I71" si="9">H65*G65</f>
        <v>1200000</v>
      </c>
      <c r="J65" s="51">
        <v>0</v>
      </c>
      <c r="K65" s="51">
        <f>I65</f>
        <v>1200000</v>
      </c>
    </row>
    <row r="66" spans="2:11" x14ac:dyDescent="0.25">
      <c r="B66" s="110" t="s">
        <v>107</v>
      </c>
      <c r="C66" s="111"/>
      <c r="D66" s="111"/>
      <c r="E66" s="112"/>
      <c r="F66" s="52" t="s">
        <v>108</v>
      </c>
      <c r="G66" s="51">
        <v>2</v>
      </c>
      <c r="H66" s="51">
        <v>250000</v>
      </c>
      <c r="I66" s="53">
        <f t="shared" si="9"/>
        <v>500000</v>
      </c>
      <c r="J66" s="51"/>
      <c r="K66" s="51">
        <f>I66</f>
        <v>500000</v>
      </c>
    </row>
    <row r="67" spans="2:11" x14ac:dyDescent="0.25">
      <c r="B67" s="55" t="s">
        <v>64</v>
      </c>
      <c r="C67" s="56"/>
      <c r="D67" s="56"/>
      <c r="E67" s="57"/>
      <c r="F67" s="22" t="s">
        <v>20</v>
      </c>
      <c r="G67" s="23">
        <v>10</v>
      </c>
      <c r="H67" s="24">
        <v>830000</v>
      </c>
      <c r="I67" s="53">
        <f t="shared" si="9"/>
        <v>8300000</v>
      </c>
      <c r="J67" s="51">
        <v>8000000</v>
      </c>
      <c r="K67" s="51">
        <v>300000</v>
      </c>
    </row>
    <row r="68" spans="2:11" x14ac:dyDescent="0.25">
      <c r="B68" s="55" t="s">
        <v>65</v>
      </c>
      <c r="C68" s="56"/>
      <c r="D68" s="56"/>
      <c r="E68" s="57"/>
      <c r="F68" s="22" t="s">
        <v>20</v>
      </c>
      <c r="G68" s="23">
        <v>10</v>
      </c>
      <c r="H68" s="24">
        <v>430000</v>
      </c>
      <c r="I68" s="53">
        <f t="shared" si="9"/>
        <v>4300000</v>
      </c>
      <c r="J68" s="51">
        <v>4000000</v>
      </c>
      <c r="K68" s="51">
        <v>300000</v>
      </c>
    </row>
    <row r="69" spans="2:11" x14ac:dyDescent="0.25">
      <c r="B69" s="110" t="s">
        <v>109</v>
      </c>
      <c r="C69" s="111"/>
      <c r="D69" s="111"/>
      <c r="E69" s="112"/>
      <c r="F69" s="52" t="s">
        <v>110</v>
      </c>
      <c r="G69" s="51">
        <v>10</v>
      </c>
      <c r="H69" s="51">
        <v>100000</v>
      </c>
      <c r="I69" s="53">
        <f t="shared" si="9"/>
        <v>1000000</v>
      </c>
      <c r="J69" s="51">
        <v>0</v>
      </c>
      <c r="K69" s="51">
        <f>I69</f>
        <v>1000000</v>
      </c>
    </row>
    <row r="70" spans="2:11" x14ac:dyDescent="0.25">
      <c r="B70" s="55" t="s">
        <v>66</v>
      </c>
      <c r="C70" s="56"/>
      <c r="D70" s="56"/>
      <c r="E70" s="57"/>
      <c r="F70" s="22" t="s">
        <v>34</v>
      </c>
      <c r="G70" s="23">
        <v>10</v>
      </c>
      <c r="H70" s="24">
        <v>70000</v>
      </c>
      <c r="I70" s="53">
        <f t="shared" si="9"/>
        <v>700000</v>
      </c>
      <c r="J70" s="51">
        <v>500000</v>
      </c>
      <c r="K70" s="51">
        <v>200000</v>
      </c>
    </row>
    <row r="71" spans="2:11" ht="35.25" customHeight="1" x14ac:dyDescent="0.25">
      <c r="B71" s="55" t="s">
        <v>77</v>
      </c>
      <c r="C71" s="56"/>
      <c r="D71" s="56"/>
      <c r="E71" s="57"/>
      <c r="F71" s="22" t="s">
        <v>35</v>
      </c>
      <c r="G71" s="23">
        <v>18</v>
      </c>
      <c r="H71" s="24">
        <v>180000</v>
      </c>
      <c r="I71" s="53">
        <f t="shared" si="9"/>
        <v>3240000</v>
      </c>
      <c r="J71" s="51">
        <v>2160000</v>
      </c>
      <c r="K71" s="51">
        <v>1080000</v>
      </c>
    </row>
    <row r="72" spans="2:11" x14ac:dyDescent="0.25">
      <c r="B72" s="107"/>
      <c r="C72" s="108"/>
      <c r="D72" s="108"/>
      <c r="E72" s="109"/>
      <c r="F72" s="2"/>
      <c r="G72" s="6"/>
      <c r="H72" s="1"/>
      <c r="I72" s="1">
        <f>H72*G72</f>
        <v>0</v>
      </c>
    </row>
    <row r="73" spans="2:11" x14ac:dyDescent="0.25">
      <c r="B73" s="61" t="s">
        <v>36</v>
      </c>
      <c r="C73" s="61"/>
      <c r="D73" s="61"/>
      <c r="E73" s="61"/>
      <c r="F73" s="61"/>
      <c r="G73" s="61"/>
      <c r="H73" s="61"/>
      <c r="I73" s="3">
        <f>SUM(I64:I72)</f>
        <v>24040000</v>
      </c>
      <c r="J73" s="3">
        <f t="shared" ref="J73:K73" si="10">SUM(J64:J72)</f>
        <v>19460000</v>
      </c>
      <c r="K73" s="3">
        <f t="shared" si="10"/>
        <v>4580000</v>
      </c>
    </row>
    <row r="74" spans="2:11" x14ac:dyDescent="0.25">
      <c r="B74" s="8" t="s">
        <v>37</v>
      </c>
      <c r="C74" s="62" t="s">
        <v>38</v>
      </c>
      <c r="D74" s="62"/>
      <c r="E74" s="62"/>
      <c r="F74" s="62"/>
      <c r="G74" s="62"/>
      <c r="H74" s="62"/>
      <c r="I74" s="62"/>
    </row>
    <row r="75" spans="2:11" x14ac:dyDescent="0.25">
      <c r="B75" s="63" t="s">
        <v>1</v>
      </c>
      <c r="C75" s="64"/>
      <c r="D75" s="64"/>
      <c r="E75" s="65"/>
      <c r="F75" s="9" t="s">
        <v>9</v>
      </c>
      <c r="G75" s="10" t="s">
        <v>2</v>
      </c>
      <c r="H75" s="10" t="s">
        <v>3</v>
      </c>
      <c r="I75" s="10" t="s">
        <v>4</v>
      </c>
    </row>
    <row r="76" spans="2:11" x14ac:dyDescent="0.25">
      <c r="B76" s="66" t="s">
        <v>39</v>
      </c>
      <c r="C76" s="67"/>
      <c r="D76" s="67"/>
      <c r="E76" s="68"/>
      <c r="F76" s="2" t="s">
        <v>20</v>
      </c>
      <c r="G76" s="6">
        <v>18</v>
      </c>
      <c r="H76" s="1">
        <v>40400</v>
      </c>
      <c r="I76" s="1">
        <f>H76*G76</f>
        <v>727200</v>
      </c>
      <c r="J76" s="30">
        <f>I76</f>
        <v>727200</v>
      </c>
      <c r="K76" s="30"/>
    </row>
    <row r="77" spans="2:11" x14ac:dyDescent="0.25">
      <c r="B77" s="66" t="s">
        <v>45</v>
      </c>
      <c r="C77" s="67"/>
      <c r="D77" s="67"/>
      <c r="E77" s="68"/>
      <c r="F77" s="2" t="s">
        <v>20</v>
      </c>
      <c r="G77" s="6">
        <v>19</v>
      </c>
      <c r="H77" s="1">
        <v>25000</v>
      </c>
      <c r="I77" s="1">
        <f>H77*G77</f>
        <v>475000</v>
      </c>
      <c r="J77" s="30">
        <v>375000</v>
      </c>
      <c r="K77" s="30">
        <v>100000</v>
      </c>
    </row>
    <row r="78" spans="2:11" x14ac:dyDescent="0.25">
      <c r="B78" s="69" t="s">
        <v>41</v>
      </c>
      <c r="C78" s="70"/>
      <c r="D78" s="70"/>
      <c r="E78" s="71"/>
      <c r="F78" s="22" t="s">
        <v>20</v>
      </c>
      <c r="G78" s="23">
        <v>5</v>
      </c>
      <c r="H78" s="24">
        <v>74000</v>
      </c>
      <c r="I78" s="24">
        <f>H78*G78</f>
        <v>370000</v>
      </c>
      <c r="J78" s="30">
        <v>270000</v>
      </c>
      <c r="K78" s="30">
        <v>100000</v>
      </c>
    </row>
    <row r="79" spans="2:11" x14ac:dyDescent="0.25">
      <c r="B79" s="98" t="s">
        <v>111</v>
      </c>
      <c r="C79" s="99"/>
      <c r="D79" s="99"/>
      <c r="E79" s="100"/>
      <c r="F79" s="25" t="s">
        <v>103</v>
      </c>
      <c r="G79" s="26">
        <v>11</v>
      </c>
      <c r="H79" s="26">
        <v>30000</v>
      </c>
      <c r="I79" s="27">
        <f t="shared" ref="I79:I80" si="11">H79*G79</f>
        <v>330000</v>
      </c>
      <c r="J79" s="30">
        <v>0</v>
      </c>
      <c r="K79" s="30">
        <f>H79*G79</f>
        <v>330000</v>
      </c>
    </row>
    <row r="80" spans="2:11" x14ac:dyDescent="0.25">
      <c r="B80" s="58" t="s">
        <v>112</v>
      </c>
      <c r="C80" s="59"/>
      <c r="D80" s="59"/>
      <c r="E80" s="60"/>
      <c r="F80" s="25" t="s">
        <v>99</v>
      </c>
      <c r="G80" s="26">
        <v>1</v>
      </c>
      <c r="H80" s="26">
        <v>150000</v>
      </c>
      <c r="I80" s="27">
        <f t="shared" si="11"/>
        <v>150000</v>
      </c>
      <c r="J80" s="30">
        <v>0</v>
      </c>
      <c r="K80" s="30">
        <f>H80</f>
        <v>150000</v>
      </c>
    </row>
    <row r="81" spans="2:11" x14ac:dyDescent="0.25">
      <c r="B81" s="61" t="s">
        <v>40</v>
      </c>
      <c r="C81" s="61"/>
      <c r="D81" s="61"/>
      <c r="E81" s="61"/>
      <c r="F81" s="61"/>
      <c r="G81" s="61"/>
      <c r="H81" s="61"/>
      <c r="I81" s="3">
        <f>SUM(I76:I80)</f>
        <v>2052200</v>
      </c>
      <c r="J81" s="29">
        <f>SUM(J76:J80)</f>
        <v>1372200</v>
      </c>
      <c r="K81" s="29">
        <f>SUM(K76:K80)</f>
        <v>680000</v>
      </c>
    </row>
    <row r="82" spans="2:11" x14ac:dyDescent="0.25">
      <c r="B82" s="4"/>
      <c r="C82" s="4"/>
      <c r="D82" s="4"/>
      <c r="E82" s="4"/>
      <c r="F82" s="4"/>
      <c r="G82" s="4"/>
      <c r="H82" s="4"/>
      <c r="I82" s="7"/>
    </row>
    <row r="83" spans="2:11" x14ac:dyDescent="0.25">
      <c r="B83" s="8" t="s">
        <v>42</v>
      </c>
      <c r="C83" s="62" t="s">
        <v>43</v>
      </c>
      <c r="D83" s="62"/>
      <c r="E83" s="62"/>
      <c r="F83" s="62"/>
      <c r="G83" s="62"/>
      <c r="H83" s="62"/>
      <c r="I83" s="62"/>
    </row>
    <row r="84" spans="2:11" x14ac:dyDescent="0.25">
      <c r="B84" s="63" t="s">
        <v>1</v>
      </c>
      <c r="C84" s="64"/>
      <c r="D84" s="64"/>
      <c r="E84" s="65"/>
      <c r="F84" s="9" t="s">
        <v>9</v>
      </c>
      <c r="G84" s="10" t="s">
        <v>2</v>
      </c>
      <c r="H84" s="10" t="s">
        <v>3</v>
      </c>
      <c r="I84" s="10" t="s">
        <v>4</v>
      </c>
    </row>
    <row r="85" spans="2:11" x14ac:dyDescent="0.25">
      <c r="B85" s="72" t="s">
        <v>44</v>
      </c>
      <c r="C85" s="73"/>
      <c r="D85" s="73"/>
      <c r="E85" s="74"/>
      <c r="F85" s="22" t="s">
        <v>20</v>
      </c>
      <c r="G85" s="23">
        <v>28</v>
      </c>
      <c r="H85" s="24">
        <v>40400</v>
      </c>
      <c r="I85" s="24">
        <f>H85*G85</f>
        <v>1131200</v>
      </c>
      <c r="J85" s="28">
        <f>I85</f>
        <v>1131200</v>
      </c>
      <c r="K85" s="28"/>
    </row>
    <row r="86" spans="2:11" x14ac:dyDescent="0.25">
      <c r="B86" s="72" t="s">
        <v>46</v>
      </c>
      <c r="C86" s="73"/>
      <c r="D86" s="73"/>
      <c r="E86" s="74"/>
      <c r="F86" s="22" t="s">
        <v>20</v>
      </c>
      <c r="G86" s="23">
        <v>10</v>
      </c>
      <c r="H86" s="24">
        <v>25000</v>
      </c>
      <c r="I86" s="24">
        <f>H86*G86</f>
        <v>250000</v>
      </c>
      <c r="J86" s="28">
        <f t="shared" ref="J86:J91" si="12">I86</f>
        <v>250000</v>
      </c>
      <c r="K86" s="28"/>
    </row>
    <row r="87" spans="2:11" x14ac:dyDescent="0.25">
      <c r="B87" s="72" t="s">
        <v>45</v>
      </c>
      <c r="C87" s="73"/>
      <c r="D87" s="73"/>
      <c r="E87" s="74"/>
      <c r="F87" s="22" t="s">
        <v>20</v>
      </c>
      <c r="G87" s="23">
        <v>15</v>
      </c>
      <c r="H87" s="24">
        <v>25000</v>
      </c>
      <c r="I87" s="24">
        <f>H87*G87</f>
        <v>375000</v>
      </c>
      <c r="J87" s="28">
        <f t="shared" si="12"/>
        <v>375000</v>
      </c>
      <c r="K87" s="28"/>
    </row>
    <row r="88" spans="2:11" x14ac:dyDescent="0.25">
      <c r="B88" s="101" t="s">
        <v>113</v>
      </c>
      <c r="C88" s="102"/>
      <c r="D88" s="102"/>
      <c r="E88" s="103"/>
      <c r="F88" s="31" t="s">
        <v>99</v>
      </c>
      <c r="G88" s="28">
        <v>1</v>
      </c>
      <c r="H88" s="28">
        <v>250000</v>
      </c>
      <c r="I88" s="32">
        <f t="shared" ref="I88" si="13">H88*G88</f>
        <v>250000</v>
      </c>
      <c r="J88" s="28">
        <v>0</v>
      </c>
      <c r="K88" s="28">
        <f>H88</f>
        <v>250000</v>
      </c>
    </row>
    <row r="89" spans="2:11" x14ac:dyDescent="0.25">
      <c r="B89" s="72" t="s">
        <v>41</v>
      </c>
      <c r="C89" s="73"/>
      <c r="D89" s="73"/>
      <c r="E89" s="74"/>
      <c r="F89" s="22" t="s">
        <v>20</v>
      </c>
      <c r="G89" s="23">
        <v>3</v>
      </c>
      <c r="H89" s="24">
        <v>90000</v>
      </c>
      <c r="I89" s="24">
        <f>H89*G89</f>
        <v>270000</v>
      </c>
      <c r="J89" s="28">
        <f t="shared" si="12"/>
        <v>270000</v>
      </c>
      <c r="K89" s="28"/>
    </row>
    <row r="90" spans="2:11" x14ac:dyDescent="0.25">
      <c r="B90" s="101" t="s">
        <v>114</v>
      </c>
      <c r="C90" s="102"/>
      <c r="D90" s="102"/>
      <c r="E90" s="103"/>
      <c r="F90" s="31" t="s">
        <v>99</v>
      </c>
      <c r="G90" s="28">
        <v>1</v>
      </c>
      <c r="H90" s="28">
        <v>600000</v>
      </c>
      <c r="I90" s="32">
        <f t="shared" ref="I90" si="14">H90*G90</f>
        <v>600000</v>
      </c>
      <c r="J90" s="28"/>
      <c r="K90" s="28">
        <f>I90</f>
        <v>600000</v>
      </c>
    </row>
    <row r="91" spans="2:11" ht="42.75" customHeight="1" x14ac:dyDescent="0.25">
      <c r="B91" s="72" t="s">
        <v>54</v>
      </c>
      <c r="C91" s="73"/>
      <c r="D91" s="73"/>
      <c r="E91" s="74"/>
      <c r="F91" s="22" t="s">
        <v>20</v>
      </c>
      <c r="G91" s="23">
        <v>1</v>
      </c>
      <c r="H91" s="24">
        <v>207311</v>
      </c>
      <c r="I91" s="24">
        <f>H91*G91</f>
        <v>207311</v>
      </c>
      <c r="J91" s="28">
        <f t="shared" si="12"/>
        <v>207311</v>
      </c>
      <c r="K91" s="28"/>
    </row>
    <row r="92" spans="2:11" x14ac:dyDescent="0.25">
      <c r="B92" s="75" t="s">
        <v>40</v>
      </c>
      <c r="C92" s="75"/>
      <c r="D92" s="75"/>
      <c r="E92" s="75"/>
      <c r="F92" s="75"/>
      <c r="G92" s="75"/>
      <c r="H92" s="75"/>
      <c r="I92" s="33">
        <f>SUM(I85:I91)</f>
        <v>3083511</v>
      </c>
      <c r="J92" s="29">
        <f>SUM(J85:J91)</f>
        <v>2233511</v>
      </c>
      <c r="K92" s="29">
        <f>SUM(K85:K91)</f>
        <v>850000</v>
      </c>
    </row>
    <row r="93" spans="2:11" x14ac:dyDescent="0.25">
      <c r="B93" s="4"/>
      <c r="C93" s="4"/>
      <c r="D93" s="4"/>
      <c r="E93" s="4"/>
      <c r="F93" s="4"/>
      <c r="G93" s="4"/>
      <c r="H93" s="4"/>
      <c r="I93" s="7"/>
    </row>
    <row r="94" spans="2:11" x14ac:dyDescent="0.25">
      <c r="B94" s="8" t="s">
        <v>42</v>
      </c>
      <c r="C94" s="62" t="s">
        <v>53</v>
      </c>
      <c r="D94" s="62"/>
      <c r="E94" s="62"/>
      <c r="F94" s="62"/>
      <c r="G94" s="62"/>
      <c r="H94" s="62"/>
      <c r="I94" s="62"/>
    </row>
    <row r="95" spans="2:11" x14ac:dyDescent="0.25">
      <c r="B95" s="63" t="s">
        <v>1</v>
      </c>
      <c r="C95" s="64"/>
      <c r="D95" s="64"/>
      <c r="E95" s="65"/>
      <c r="F95" s="9" t="s">
        <v>9</v>
      </c>
      <c r="G95" s="10" t="s">
        <v>2</v>
      </c>
      <c r="H95" s="10" t="s">
        <v>3</v>
      </c>
      <c r="I95" s="10" t="s">
        <v>4</v>
      </c>
    </row>
    <row r="96" spans="2:11" ht="78" customHeight="1" x14ac:dyDescent="0.25">
      <c r="B96" s="76" t="s">
        <v>47</v>
      </c>
      <c r="C96" s="77"/>
      <c r="D96" s="77"/>
      <c r="E96" s="78"/>
      <c r="F96" s="11" t="s">
        <v>48</v>
      </c>
      <c r="G96" s="13">
        <v>1</v>
      </c>
      <c r="H96" s="12">
        <v>3000000</v>
      </c>
      <c r="I96" s="12">
        <f t="shared" ref="I96:I101" si="15">H96*G96</f>
        <v>3000000</v>
      </c>
      <c r="J96" s="19">
        <f>I96</f>
        <v>3000000</v>
      </c>
      <c r="K96" s="19"/>
    </row>
    <row r="97" spans="2:11" ht="65.25" customHeight="1" x14ac:dyDescent="0.25">
      <c r="B97" s="76" t="s">
        <v>49</v>
      </c>
      <c r="C97" s="77"/>
      <c r="D97" s="77"/>
      <c r="E97" s="78"/>
      <c r="F97" s="11" t="s">
        <v>50</v>
      </c>
      <c r="G97" s="13">
        <v>5</v>
      </c>
      <c r="H97" s="12">
        <v>2848788</v>
      </c>
      <c r="I97" s="12">
        <f t="shared" si="15"/>
        <v>14243940</v>
      </c>
      <c r="J97" s="19">
        <f t="shared" ref="J97:J99" si="16">I97</f>
        <v>14243940</v>
      </c>
      <c r="K97" s="19"/>
    </row>
    <row r="98" spans="2:11" ht="48" customHeight="1" x14ac:dyDescent="0.25">
      <c r="B98" s="95" t="s">
        <v>51</v>
      </c>
      <c r="C98" s="96"/>
      <c r="D98" s="96"/>
      <c r="E98" s="97"/>
      <c r="F98" s="11" t="s">
        <v>48</v>
      </c>
      <c r="G98" s="13">
        <v>5</v>
      </c>
      <c r="H98" s="12">
        <v>2000000</v>
      </c>
      <c r="I98" s="12">
        <f t="shared" si="15"/>
        <v>10000000</v>
      </c>
      <c r="J98" s="19">
        <f t="shared" si="16"/>
        <v>10000000</v>
      </c>
      <c r="K98" s="19"/>
    </row>
    <row r="99" spans="2:11" ht="34.5" customHeight="1" x14ac:dyDescent="0.25">
      <c r="B99" s="95" t="s">
        <v>52</v>
      </c>
      <c r="C99" s="96"/>
      <c r="D99" s="96"/>
      <c r="E99" s="97"/>
      <c r="F99" s="11" t="s">
        <v>48</v>
      </c>
      <c r="G99" s="13">
        <v>10</v>
      </c>
      <c r="H99" s="12">
        <v>500000</v>
      </c>
      <c r="I99" s="12">
        <f t="shared" si="15"/>
        <v>5000000</v>
      </c>
      <c r="J99" s="19">
        <f t="shared" si="16"/>
        <v>5000000</v>
      </c>
      <c r="K99" s="19"/>
    </row>
    <row r="100" spans="2:11" ht="34.5" customHeight="1" x14ac:dyDescent="0.25">
      <c r="B100" s="104" t="s">
        <v>115</v>
      </c>
      <c r="C100" s="105"/>
      <c r="D100" s="105"/>
      <c r="E100" s="106"/>
      <c r="F100" s="17" t="s">
        <v>99</v>
      </c>
      <c r="G100" s="18">
        <v>1</v>
      </c>
      <c r="H100" s="19">
        <v>500000</v>
      </c>
      <c r="I100" s="21">
        <f t="shared" si="15"/>
        <v>500000</v>
      </c>
      <c r="J100" s="19">
        <v>0</v>
      </c>
      <c r="K100" s="19">
        <f>H100</f>
        <v>500000</v>
      </c>
    </row>
    <row r="101" spans="2:11" x14ac:dyDescent="0.25">
      <c r="B101" s="95"/>
      <c r="C101" s="96"/>
      <c r="D101" s="96"/>
      <c r="E101" s="97"/>
      <c r="F101" s="2"/>
      <c r="G101" s="14"/>
      <c r="H101" s="1"/>
      <c r="I101" s="1">
        <f t="shared" si="15"/>
        <v>0</v>
      </c>
    </row>
    <row r="102" spans="2:11" x14ac:dyDescent="0.25">
      <c r="B102" s="61" t="s">
        <v>40</v>
      </c>
      <c r="C102" s="61"/>
      <c r="D102" s="61"/>
      <c r="E102" s="61"/>
      <c r="F102" s="61"/>
      <c r="G102" s="61"/>
      <c r="H102" s="61"/>
      <c r="I102" s="3">
        <f>SUM(I96:I101)</f>
        <v>32743940</v>
      </c>
      <c r="J102" s="7">
        <f>SUM(J96:J100)</f>
        <v>32243940</v>
      </c>
      <c r="K102" s="7">
        <f>K100</f>
        <v>500000</v>
      </c>
    </row>
    <row r="103" spans="2:11" x14ac:dyDescent="0.25">
      <c r="B103" s="4"/>
      <c r="C103" s="4"/>
      <c r="D103" s="4"/>
      <c r="E103" s="4"/>
      <c r="F103" s="4"/>
      <c r="G103" s="4"/>
      <c r="H103" s="4"/>
      <c r="I103" s="5"/>
      <c r="J103" s="7"/>
    </row>
    <row r="104" spans="2:11" x14ac:dyDescent="0.25">
      <c r="B104" s="8" t="s">
        <v>55</v>
      </c>
      <c r="C104" s="62" t="s">
        <v>56</v>
      </c>
      <c r="D104" s="62"/>
      <c r="E104" s="62"/>
      <c r="F104" s="62"/>
      <c r="G104" s="62"/>
      <c r="H104" s="62"/>
      <c r="I104" s="62"/>
      <c r="J104" s="7"/>
    </row>
    <row r="105" spans="2:11" x14ac:dyDescent="0.25">
      <c r="B105" s="63" t="s">
        <v>1</v>
      </c>
      <c r="C105" s="64"/>
      <c r="D105" s="64"/>
      <c r="E105" s="65"/>
      <c r="F105" s="9" t="s">
        <v>9</v>
      </c>
      <c r="G105" s="10" t="s">
        <v>2</v>
      </c>
      <c r="H105" s="10" t="s">
        <v>3</v>
      </c>
      <c r="I105" s="10" t="s">
        <v>4</v>
      </c>
      <c r="J105" s="7"/>
    </row>
    <row r="106" spans="2:11" x14ac:dyDescent="0.25">
      <c r="B106" s="76" t="s">
        <v>57</v>
      </c>
      <c r="C106" s="77"/>
      <c r="D106" s="77"/>
      <c r="E106" s="78"/>
      <c r="F106" s="11" t="s">
        <v>58</v>
      </c>
      <c r="G106" s="13">
        <v>2</v>
      </c>
      <c r="H106" s="12">
        <v>6000000</v>
      </c>
      <c r="I106" s="12">
        <f t="shared" ref="I106:I111" si="17">H106*G106</f>
        <v>12000000</v>
      </c>
      <c r="J106" s="28">
        <v>11000000</v>
      </c>
      <c r="K106" s="28">
        <v>1000000</v>
      </c>
    </row>
    <row r="107" spans="2:11" ht="32.25" customHeight="1" x14ac:dyDescent="0.25">
      <c r="B107" s="95" t="s">
        <v>59</v>
      </c>
      <c r="C107" s="96"/>
      <c r="D107" s="96"/>
      <c r="E107" s="97"/>
      <c r="F107" s="11" t="s">
        <v>58</v>
      </c>
      <c r="G107" s="13">
        <v>2</v>
      </c>
      <c r="H107" s="12">
        <v>6000000</v>
      </c>
      <c r="I107" s="12">
        <f t="shared" si="17"/>
        <v>12000000</v>
      </c>
      <c r="J107" s="28">
        <v>11000000</v>
      </c>
      <c r="K107" s="28">
        <v>1000000</v>
      </c>
    </row>
    <row r="108" spans="2:11" x14ac:dyDescent="0.25">
      <c r="B108" s="95" t="s">
        <v>60</v>
      </c>
      <c r="C108" s="96"/>
      <c r="D108" s="96"/>
      <c r="E108" s="97"/>
      <c r="F108" s="11" t="s">
        <v>58</v>
      </c>
      <c r="G108" s="13">
        <v>2</v>
      </c>
      <c r="H108" s="12">
        <v>1700000</v>
      </c>
      <c r="I108" s="12">
        <f t="shared" si="17"/>
        <v>3400000</v>
      </c>
      <c r="J108" s="28">
        <v>3400000</v>
      </c>
      <c r="K108" s="28">
        <v>0</v>
      </c>
    </row>
    <row r="109" spans="2:11" x14ac:dyDescent="0.25">
      <c r="B109" s="95" t="s">
        <v>61</v>
      </c>
      <c r="C109" s="96"/>
      <c r="D109" s="96"/>
      <c r="E109" s="97"/>
      <c r="F109" s="11" t="s">
        <v>58</v>
      </c>
      <c r="G109" s="13">
        <v>2</v>
      </c>
      <c r="H109" s="12">
        <v>2150000</v>
      </c>
      <c r="I109" s="12">
        <f t="shared" si="17"/>
        <v>4300000</v>
      </c>
      <c r="J109" s="28">
        <v>4300000</v>
      </c>
      <c r="K109" s="28">
        <v>0</v>
      </c>
    </row>
    <row r="110" spans="2:11" x14ac:dyDescent="0.25">
      <c r="B110" s="95" t="s">
        <v>62</v>
      </c>
      <c r="C110" s="96"/>
      <c r="D110" s="96"/>
      <c r="E110" s="97"/>
      <c r="F110" s="11" t="s">
        <v>58</v>
      </c>
      <c r="G110" s="13">
        <v>2</v>
      </c>
      <c r="H110" s="12">
        <v>1800000</v>
      </c>
      <c r="I110" s="12">
        <f t="shared" si="17"/>
        <v>3600000</v>
      </c>
      <c r="J110" s="28">
        <v>3000000</v>
      </c>
      <c r="K110" s="28">
        <v>600000</v>
      </c>
    </row>
    <row r="111" spans="2:11" x14ac:dyDescent="0.25">
      <c r="B111" s="95" t="s">
        <v>63</v>
      </c>
      <c r="C111" s="96"/>
      <c r="D111" s="96"/>
      <c r="E111" s="97"/>
      <c r="F111" s="2" t="s">
        <v>58</v>
      </c>
      <c r="G111" s="13">
        <v>2</v>
      </c>
      <c r="H111" s="1">
        <v>1500000</v>
      </c>
      <c r="I111" s="1">
        <f t="shared" si="17"/>
        <v>3000000</v>
      </c>
      <c r="J111" s="28">
        <v>3000000</v>
      </c>
      <c r="K111" s="28">
        <v>0</v>
      </c>
    </row>
    <row r="112" spans="2:11" x14ac:dyDescent="0.25">
      <c r="B112" s="61" t="s">
        <v>40</v>
      </c>
      <c r="C112" s="61"/>
      <c r="D112" s="61"/>
      <c r="E112" s="61"/>
      <c r="F112" s="61"/>
      <c r="G112" s="61"/>
      <c r="H112" s="61"/>
      <c r="I112" s="3">
        <f>SUM(I106:I111)</f>
        <v>38300000</v>
      </c>
      <c r="J112" s="29">
        <f>SUM(J106:J111)</f>
        <v>35700000</v>
      </c>
      <c r="K112" s="29">
        <f>SUM(K106:K111)</f>
        <v>2600000</v>
      </c>
    </row>
    <row r="113" spans="2:11" x14ac:dyDescent="0.25">
      <c r="B113" s="4"/>
      <c r="C113" s="4"/>
      <c r="D113" s="4"/>
      <c r="E113" s="4"/>
      <c r="F113" s="4"/>
      <c r="G113" s="4"/>
      <c r="H113" s="4"/>
      <c r="I113" s="5"/>
      <c r="J113" s="7"/>
    </row>
    <row r="114" spans="2:11" x14ac:dyDescent="0.25">
      <c r="B114" s="61"/>
      <c r="C114" s="61"/>
      <c r="D114" s="61"/>
      <c r="E114" s="61"/>
      <c r="F114" s="61"/>
      <c r="G114" s="61"/>
      <c r="H114" s="61"/>
      <c r="I114" s="3"/>
      <c r="J114" s="7"/>
    </row>
    <row r="115" spans="2:11" x14ac:dyDescent="0.25">
      <c r="B115" s="4"/>
      <c r="C115" s="4"/>
      <c r="D115" s="4"/>
      <c r="E115" s="4"/>
      <c r="F115" s="4"/>
      <c r="G115" s="4"/>
      <c r="H115" s="4"/>
      <c r="I115" s="5"/>
      <c r="J115" s="7"/>
    </row>
    <row r="116" spans="2:11" ht="15.75" x14ac:dyDescent="0.25">
      <c r="B116" s="54" t="s">
        <v>116</v>
      </c>
      <c r="C116" s="54"/>
      <c r="D116" s="54"/>
      <c r="E116" s="54"/>
      <c r="F116" s="54"/>
      <c r="G116" s="54"/>
      <c r="H116" s="54"/>
      <c r="I116" s="15">
        <f>I58+I73+I81+I92+I102+I112</f>
        <v>144111151</v>
      </c>
      <c r="J116" s="7">
        <f>SUM(J18+J43+J56+J73+J81+J92+J102+J112+J30)</f>
        <v>129209651</v>
      </c>
      <c r="K116" s="7">
        <f>SUM(K18+K30+K43+K56+K73+K81+K92+K102+K112)</f>
        <v>13101500</v>
      </c>
    </row>
  </sheetData>
  <mergeCells count="104">
    <mergeCell ref="B65:E65"/>
    <mergeCell ref="B66:E66"/>
    <mergeCell ref="B69:E69"/>
    <mergeCell ref="A9:A12"/>
    <mergeCell ref="F9:F12"/>
    <mergeCell ref="B25:E25"/>
    <mergeCell ref="B64:E64"/>
    <mergeCell ref="B56:H56"/>
    <mergeCell ref="B58:H58"/>
    <mergeCell ref="C60:I60"/>
    <mergeCell ref="C61:I61"/>
    <mergeCell ref="B63:E63"/>
    <mergeCell ref="B49:E49"/>
    <mergeCell ref="B52:E52"/>
    <mergeCell ref="B53:E53"/>
    <mergeCell ref="B54:E54"/>
    <mergeCell ref="B48:E48"/>
    <mergeCell ref="B36:E36"/>
    <mergeCell ref="B37:E37"/>
    <mergeCell ref="B40:E40"/>
    <mergeCell ref="B42:E42"/>
    <mergeCell ref="B24:E24"/>
    <mergeCell ref="B67:E67"/>
    <mergeCell ref="B70:E70"/>
    <mergeCell ref="B110:E110"/>
    <mergeCell ref="B111:E111"/>
    <mergeCell ref="B112:H112"/>
    <mergeCell ref="B109:E109"/>
    <mergeCell ref="B108:E108"/>
    <mergeCell ref="C104:I104"/>
    <mergeCell ref="B105:E105"/>
    <mergeCell ref="B106:E106"/>
    <mergeCell ref="B107:E107"/>
    <mergeCell ref="B97:E97"/>
    <mergeCell ref="B98:E98"/>
    <mergeCell ref="B99:E99"/>
    <mergeCell ref="B101:E101"/>
    <mergeCell ref="B79:E79"/>
    <mergeCell ref="B88:E88"/>
    <mergeCell ref="B90:E90"/>
    <mergeCell ref="B100:E100"/>
    <mergeCell ref="B72:E72"/>
    <mergeCell ref="B73:H73"/>
    <mergeCell ref="C3:I3"/>
    <mergeCell ref="C4:I4"/>
    <mergeCell ref="B6:E6"/>
    <mergeCell ref="B7:E7"/>
    <mergeCell ref="C62:I62"/>
    <mergeCell ref="B38:E38"/>
    <mergeCell ref="B39:E39"/>
    <mergeCell ref="B17:E17"/>
    <mergeCell ref="B18:H18"/>
    <mergeCell ref="C19:I19"/>
    <mergeCell ref="C34:I34"/>
    <mergeCell ref="B35:E35"/>
    <mergeCell ref="B26:E26"/>
    <mergeCell ref="B27:E27"/>
    <mergeCell ref="B28:E28"/>
    <mergeCell ref="B29:E29"/>
    <mergeCell ref="B55:E55"/>
    <mergeCell ref="B50:E50"/>
    <mergeCell ref="B51:E51"/>
    <mergeCell ref="B30:H30"/>
    <mergeCell ref="B41:E41"/>
    <mergeCell ref="B43:H43"/>
    <mergeCell ref="C46:I46"/>
    <mergeCell ref="B47:E47"/>
    <mergeCell ref="C5:I5"/>
    <mergeCell ref="B20:E20"/>
    <mergeCell ref="B21:E21"/>
    <mergeCell ref="B22:E22"/>
    <mergeCell ref="B23:E23"/>
    <mergeCell ref="B8:E8"/>
    <mergeCell ref="B9:E9"/>
    <mergeCell ref="B10:E10"/>
    <mergeCell ref="B11:E11"/>
    <mergeCell ref="B12:E12"/>
    <mergeCell ref="B16:E16"/>
    <mergeCell ref="B13:E13"/>
    <mergeCell ref="B14:E14"/>
    <mergeCell ref="B15:E15"/>
    <mergeCell ref="B116:H116"/>
    <mergeCell ref="B71:E71"/>
    <mergeCell ref="B68:E68"/>
    <mergeCell ref="B80:E80"/>
    <mergeCell ref="B81:H81"/>
    <mergeCell ref="C83:I83"/>
    <mergeCell ref="C74:I74"/>
    <mergeCell ref="B75:E75"/>
    <mergeCell ref="B76:E76"/>
    <mergeCell ref="B77:E77"/>
    <mergeCell ref="B78:E78"/>
    <mergeCell ref="B84:E84"/>
    <mergeCell ref="B85:E85"/>
    <mergeCell ref="B87:E87"/>
    <mergeCell ref="B89:E89"/>
    <mergeCell ref="B91:E91"/>
    <mergeCell ref="B102:H102"/>
    <mergeCell ref="B92:H92"/>
    <mergeCell ref="B86:E86"/>
    <mergeCell ref="C94:I94"/>
    <mergeCell ref="B95:E95"/>
    <mergeCell ref="B96:E96"/>
    <mergeCell ref="B114:H1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2025-11-12T19:43:21Z</dcterms:modified>
</cp:coreProperties>
</file>