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acarj\AppData\Local\Temp\Rar$DIa19976.22582.rartemp\"/>
    </mc:Choice>
  </mc:AlternateContent>
  <xr:revisionPtr revIDLastSave="0" documentId="13_ncr:1_{81E57178-6F73-45E3-990E-1E00DC1038EC}" xr6:coauthVersionLast="47" xr6:coauthVersionMax="47" xr10:uidLastSave="{00000000-0000-0000-0000-000000000000}"/>
  <bookViews>
    <workbookView xWindow="-108" yWindow="-108" windowWidth="23256" windowHeight="12456" firstSheet="1" activeTab="14" xr2:uid="{404D86BB-8D31-48A2-8D2D-016A27C47748}"/>
  </bookViews>
  <sheets>
    <sheet name="ANALISIS COMPARATIVO V U" sheetId="66" state="hidden" r:id="rId1"/>
    <sheet name="Presupuesto Dotaciones" sheetId="65" state="hidden" r:id="rId2"/>
    <sheet name="RFI" sheetId="67" state="hidden" r:id="rId3"/>
    <sheet name="Lote 3" sheetId="63" state="hidden" r:id="rId4"/>
    <sheet name="Lote 4" sheetId="64" state="hidden" r:id="rId5"/>
    <sheet name="Total Dotaciones" sheetId="60" state="hidden" r:id="rId6"/>
    <sheet name="KIT" sheetId="1" state="hidden" r:id="rId7"/>
    <sheet name="ESTUDIO DE MERCADO " sheetId="3" state="hidden" r:id="rId8"/>
    <sheet name="VALORES ITEMS" sheetId="57" state="hidden" r:id="rId9"/>
    <sheet name="PRESUPUESTO" sheetId="56" state="hidden" r:id="rId10"/>
    <sheet name="Ficha Técnica. Bandeja " sheetId="82" r:id="rId11"/>
    <sheet name="Ficha Técnica. Rodillo" sheetId="80" r:id="rId12"/>
    <sheet name="Ficha Técnica. VINILO" sheetId="79" r:id="rId13"/>
    <sheet name="Ficha Técnica. Brochas" sheetId="81" r:id="rId14"/>
    <sheet name="Ficha Técnica. Aerosol " sheetId="8" r:id="rId15"/>
    <sheet name="Ficha Técnica. 3 Video Beam " sheetId="25" state="hidden" r:id="rId16"/>
    <sheet name="Ficha Técnica 4. Portatil " sheetId="26" state="hidden" r:id="rId17"/>
    <sheet name="Ficha Técnica 5. Impresora" sheetId="29" state="hidden" r:id="rId18"/>
    <sheet name="Ficha Técnica 8. Sillas" sheetId="32" state="hidden" r:id="rId19"/>
    <sheet name="Ficha Técnica 9. Planta" sheetId="33" state="hidden" r:id="rId20"/>
    <sheet name="Ficha Técnica 10. Extensión" sheetId="34" state="hidden" r:id="rId21"/>
    <sheet name="Ficha Técnica 12. Reflector" sheetId="36" state="hidden" r:id="rId22"/>
    <sheet name="Ficha Técnica. Guadaña" sheetId="27" state="hidden" r:id="rId23"/>
    <sheet name="Ficha Técnica. Machetes" sheetId="44" state="hidden" r:id="rId24"/>
    <sheet name="Ficha Técnica. Carretilla" sheetId="37" state="hidden" r:id="rId25"/>
    <sheet name="Ficha Técnica. Azadon" sheetId="38" state="hidden" r:id="rId26"/>
    <sheet name="Ficha Técnica. Picas" sheetId="42" state="hidden" r:id="rId27"/>
    <sheet name="Ficha Tecnica. Palas" sheetId="43" state="hidden" r:id="rId28"/>
    <sheet name="Ficha Técnica. Trompo" sheetId="48" state="hidden" r:id="rId29"/>
    <sheet name="Ficha Técnica. Rana" sheetId="49" state="hidden" r:id="rId30"/>
    <sheet name="Ficha Tecnica. Motosierra" sheetId="40" state="hidden" r:id="rId31"/>
    <sheet name="Ficha Técnica. Rastrillos" sheetId="39" state="hidden" r:id="rId32"/>
    <sheet name="Ficha Técnica. Manila" sheetId="46" state="hidden" r:id="rId33"/>
    <sheet name="Ficha Técnica. Botiquin " sheetId="52" state="hidden" r:id="rId34"/>
    <sheet name="Ficha Técnica. Extintor" sheetId="54" state="hidden" r:id="rId35"/>
    <sheet name="Ficha Técnica. Camilla" sheetId="53"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A" localSheetId="10">#REF!</definedName>
    <definedName name="\A" localSheetId="11">#REF!</definedName>
    <definedName name="\A" localSheetId="12">#REF!</definedName>
    <definedName name="\A">#REF!</definedName>
    <definedName name="\B">[11]DATOS!$F$109</definedName>
    <definedName name="\C" localSheetId="10">[2]DATOS!#REF!</definedName>
    <definedName name="\C" localSheetId="11">[2]DATOS!#REF!</definedName>
    <definedName name="\C" localSheetId="12">[2]DATOS!#REF!</definedName>
    <definedName name="\C">[2]DATOS!#REF!</definedName>
    <definedName name="\D" localSheetId="10">#REF!</definedName>
    <definedName name="\D" localSheetId="11">#REF!</definedName>
    <definedName name="\D" localSheetId="12">#REF!</definedName>
    <definedName name="\D">#REF!</definedName>
    <definedName name="\E" localSheetId="10">[11]DATOS!#REF!</definedName>
    <definedName name="\E" localSheetId="11">[11]DATOS!#REF!</definedName>
    <definedName name="\E" localSheetId="12">[11]DATOS!#REF!</definedName>
    <definedName name="\E">[11]DATOS!#REF!</definedName>
    <definedName name="\L" localSheetId="10">#REF!</definedName>
    <definedName name="\L" localSheetId="11">#REF!</definedName>
    <definedName name="\L" localSheetId="12">#REF!</definedName>
    <definedName name="\L">#REF!</definedName>
    <definedName name="\P" localSheetId="10">#REF!</definedName>
    <definedName name="\P" localSheetId="11">#REF!</definedName>
    <definedName name="\P" localSheetId="12">#REF!</definedName>
    <definedName name="\P">#REF!</definedName>
    <definedName name="\Z" localSheetId="10">#REF!</definedName>
    <definedName name="\Z" localSheetId="11">#REF!</definedName>
    <definedName name="\Z" localSheetId="12">#REF!</definedName>
    <definedName name="\Z">#REF!</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PJ50" localSheetId="10">#REF!</definedName>
    <definedName name="_____PJ50" localSheetId="11">#REF!</definedName>
    <definedName name="_____PJ50" localSheetId="12">#REF!</definedName>
    <definedName name="_____PJ50">#REF!</definedName>
    <definedName name="_____pj51" localSheetId="10">#REF!</definedName>
    <definedName name="_____pj51" localSheetId="11">#REF!</definedName>
    <definedName name="_____pj51" localSheetId="12">#REF!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PJ50" localSheetId="10">#REF!</definedName>
    <definedName name="____PJ50" localSheetId="11">#REF!</definedName>
    <definedName name="____PJ50" localSheetId="12">#REF!</definedName>
    <definedName name="____PJ50">#REF!</definedName>
    <definedName name="____pj51" localSheetId="10">#REF!</definedName>
    <definedName name="____pj51" localSheetId="11">#REF!</definedName>
    <definedName name="____pj51" localSheetId="12">#REF!</definedName>
    <definedName name="____pj51">#REF!</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PJ50" localSheetId="10">#REF!</definedName>
    <definedName name="___PJ50" localSheetId="11">#REF!</definedName>
    <definedName name="___PJ50" localSheetId="12">#REF!</definedName>
    <definedName name="___PJ50">#REF!</definedName>
    <definedName name="___pj51" localSheetId="10">#REF!</definedName>
    <definedName name="___pj51" localSheetId="11">#REF!</definedName>
    <definedName name="___pj51" localSheetId="12">#REF!</definedName>
    <definedName name="___pj51">#REF!</definedName>
    <definedName name="___SBC1">[1]INV!$A$12:$D$15</definedName>
    <definedName name="___SBC3">[1]INV!$F$12:$I$15</definedName>
    <definedName name="___SBC5">[1]INV!$K$12:$N$15</definedName>
    <definedName name="__123Graph_A" localSheetId="10" hidden="1">[2]DATOS!#REF!</definedName>
    <definedName name="__123Graph_A" localSheetId="11" hidden="1">[2]DATOS!#REF!</definedName>
    <definedName name="__123Graph_A" localSheetId="12" hidden="1">[2]DATOS!#REF!</definedName>
    <definedName name="__123Graph_A" hidden="1">[2]DATOS!#REF!</definedName>
    <definedName name="__123Graph_B" localSheetId="10" hidden="1">[2]DATOS!#REF!</definedName>
    <definedName name="__123Graph_B" localSheetId="11" hidden="1">[2]DATOS!#REF!</definedName>
    <definedName name="__123Graph_B" localSheetId="12" hidden="1">[2]DATOS!#REF!</definedName>
    <definedName name="__123Graph_B" hidden="1">[2]DATOS!#REF!</definedName>
    <definedName name="__123Graph_BGDPTRKRTM" localSheetId="10" hidden="1">'[3]PSM Monthly'!#REF!</definedName>
    <definedName name="__123Graph_BGDPTRKRTM" localSheetId="11" hidden="1">'[3]PSM Monthly'!#REF!</definedName>
    <definedName name="__123Graph_BGDPTRKRTM" localSheetId="12" hidden="1">'[3]PSM Monthly'!#REF!</definedName>
    <definedName name="__123Graph_BGDPTRKRTM" hidden="1">'[3]PSM Monthly'!#REF!</definedName>
    <definedName name="__123Graph_C" localSheetId="10" hidden="1">[2]DATOS!#REF!</definedName>
    <definedName name="__123Graph_C" localSheetId="11" hidden="1">[2]DATOS!#REF!</definedName>
    <definedName name="__123Graph_C" localSheetId="12" hidden="1">[2]DATOS!#REF!</definedName>
    <definedName name="__123Graph_C" hidden="1">[2]DATOS!#REF!</definedName>
    <definedName name="__123Graph_CINDICES" localSheetId="10" hidden="1">'[3]PSM Monthly'!#REF!</definedName>
    <definedName name="__123Graph_CINDICES" localSheetId="11" hidden="1">'[3]PSM Monthly'!#REF!</definedName>
    <definedName name="__123Graph_CINDICES" localSheetId="12" hidden="1">'[3]PSM Monthly'!#REF!</definedName>
    <definedName name="__123Graph_CINDICES" hidden="1">'[3]PSM Monthly'!#REF!</definedName>
    <definedName name="__123Graph_D" localSheetId="10" hidden="1">[2]DATOS!#REF!</definedName>
    <definedName name="__123Graph_D" localSheetId="11" hidden="1">[2]DATOS!#REF!</definedName>
    <definedName name="__123Graph_D" localSheetId="12" hidden="1">[2]DATOS!#REF!</definedName>
    <definedName name="__123Graph_D" hidden="1">[2]DATOS!#REF!</definedName>
    <definedName name="__123Graph_X" localSheetId="10" hidden="1">[2]DATOS!#REF!</definedName>
    <definedName name="__123Graph_X" localSheetId="11" hidden="1">[2]DATOS!#REF!</definedName>
    <definedName name="__123Graph_X" localSheetId="12" hidden="1">[2]DATOS!#REF!</definedName>
    <definedName name="__123Graph_X" hidden="1">[2]DATOS!#REF!</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PJ50" localSheetId="10">#REF!</definedName>
    <definedName name="__PJ50" localSheetId="11">#REF!</definedName>
    <definedName name="__PJ50" localSheetId="12">#REF!</definedName>
    <definedName name="__PJ50">#REF!</definedName>
    <definedName name="__pj51" localSheetId="10">#REF!</definedName>
    <definedName name="__pj51" localSheetId="11">#REF!</definedName>
    <definedName name="__pj51" localSheetId="12">#REF!</definedName>
    <definedName name="__pj51">#REF!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API93">[4]API93!$B$1:$H$70</definedName>
    <definedName name="_API98">[5]API93!$B$1:$H$70</definedName>
    <definedName name="_APU221" localSheetId="10">#REF!</definedName>
    <definedName name="_APU221" localSheetId="11">#REF!</definedName>
    <definedName name="_APU221" localSheetId="12">#REF!</definedName>
    <definedName name="_APU221">#REF!</definedName>
    <definedName name="_APU465" localSheetId="10">[6]!absc</definedName>
    <definedName name="_APU465" localSheetId="11">[6]!absc</definedName>
    <definedName name="_APU465" localSheetId="12">[6]!absc</definedName>
    <definedName name="_APU465" localSheetId="2">[6]!absc</definedName>
    <definedName name="_APU465">[6]!absc</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ist_Bin" localSheetId="10" hidden="1">[7]SABANA!#REF!</definedName>
    <definedName name="_Dist_Bin" localSheetId="11" hidden="1">[7]SABANA!#REF!</definedName>
    <definedName name="_Dist_Bin" localSheetId="12" hidden="1">[7]SABANA!#REF!</definedName>
    <definedName name="_Dist_Bin" hidden="1">[7]SABANA!#REF!</definedName>
    <definedName name="_f" hidden="1">{"EVA",#N/A,FALSE,"SMT2";#N/A,#N/A,FALSE,"Summary";#N/A,#N/A,FALSE,"Graphs";#N/A,#N/A,FALSE,"4 Panel"}</definedName>
    <definedName name="_Fill" localSheetId="10" hidden="1">'[8]OPCIONES DE SIMULACION'!#REF!</definedName>
    <definedName name="_Fill" localSheetId="11" hidden="1">'[8]OPCIONES DE SIMULACION'!#REF!</definedName>
    <definedName name="_Fill" localSheetId="12" hidden="1">'[8]OPCIONES DE SIMULACION'!#REF!</definedName>
    <definedName name="_Fill" hidden="1">'[8]OPCIONES DE SIMULACION'!#REF!</definedName>
    <definedName name="_fill0" localSheetId="10">#REF!</definedName>
    <definedName name="_fill0" localSheetId="11">#REF!</definedName>
    <definedName name="_fill0" localSheetId="12">#REF!</definedName>
    <definedName name="_fill0">#REF!</definedName>
    <definedName name="_xlnm._FilterDatabase" localSheetId="0" hidden="1">'ANALISIS COMPARATIVO V U'!$A$6:$C$21</definedName>
    <definedName name="_Hlk170063146" localSheetId="6">KIT!#REF!</definedName>
    <definedName name="_Key1" localSheetId="10" hidden="1">#REF!</definedName>
    <definedName name="_Key1" localSheetId="11" hidden="1">#REF!</definedName>
    <definedName name="_Key1" localSheetId="12" hidden="1">#REF!</definedName>
    <definedName name="_Key1" hidden="1">#REF!</definedName>
    <definedName name="_NDI2" localSheetId="10">#REF!</definedName>
    <definedName name="_NDI2" localSheetId="11">#REF!</definedName>
    <definedName name="_NDI2" localSheetId="12">#REF!</definedName>
    <definedName name="_NDI2">#REF!</definedName>
    <definedName name="_NDI3" localSheetId="10">#REF!</definedName>
    <definedName name="_NDI3" localSheetId="11">#REF!</definedName>
    <definedName name="_NDI3" localSheetId="12">#REF!</definedName>
    <definedName name="_NDI3">#REF!</definedName>
    <definedName name="_NDI4" localSheetId="10">#REF!</definedName>
    <definedName name="_NDI4" localSheetId="11">#REF!</definedName>
    <definedName name="_NDI4" localSheetId="12">#REF!</definedName>
    <definedName name="_NDI4">#REF!</definedName>
    <definedName name="_new10" hidden="1">{#N/A,#N/A,FALSE,"SMT1";#N/A,#N/A,FALSE,"SMT2";#N/A,#N/A,FALSE,"Summary";#N/A,#N/A,FALSE,"Graphs";#N/A,#N/A,FALSE,"4 Panel"}</definedName>
    <definedName name="_NEW2" localSheetId="10">[9]Tabla5!#REF!</definedName>
    <definedName name="_NEW2" localSheetId="11">[9]Tabla5!#REF!</definedName>
    <definedName name="_NEW2" localSheetId="12">[9]Tabla5!#REF!</definedName>
    <definedName name="_NEW2">[9]Tabla5!#REF!</definedName>
    <definedName name="_NEW3" localSheetId="10">[10]Tabla5!#REF!</definedName>
    <definedName name="_NEW3" localSheetId="11">[10]Tabla5!#REF!</definedName>
    <definedName name="_NEW3" localSheetId="12">[10]Tabla5!#REF!</definedName>
    <definedName name="_NEW3">[10]Tabla5!#REF!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PJ50" localSheetId="10">#REF!</definedName>
    <definedName name="_PJ50" localSheetId="11">#REF!</definedName>
    <definedName name="_PJ50" localSheetId="12">#REF!</definedName>
    <definedName name="_PJ50">#REF!</definedName>
    <definedName name="_pj51" localSheetId="10">#REF!</definedName>
    <definedName name="_pj51" localSheetId="11">#REF!</definedName>
    <definedName name="_pj51" localSheetId="12">#REF!</definedName>
    <definedName name="_pj51">#REF!</definedName>
    <definedName name="_r" hidden="1">{#N/A,#N/A,FALSE,"Full";#N/A,#N/A,FALSE,"Half";#N/A,#N/A,FALSE,"Op Expenses";#N/A,#N/A,FALSE,"Cap Charge";#N/A,#N/A,FALSE,"Cost C";#N/A,#N/A,FALSE,"PP&amp;E";#N/A,#N/A,FALSE,"R&amp;D"}</definedName>
    <definedName name="_Regression_Out" localSheetId="10" hidden="1">[7]SABANA!#REF!</definedName>
    <definedName name="_Regression_Out" localSheetId="11" hidden="1">[7]SABANA!#REF!</definedName>
    <definedName name="_Regression_Out" localSheetId="12" hidden="1">[7]SABANA!#REF!</definedName>
    <definedName name="_Regression_Out" hidden="1">[7]SABANA!#REF!</definedName>
    <definedName name="_SBC1">[1]INV!$A$12:$D$15</definedName>
    <definedName name="_SBC3">[1]INV!$F$12:$I$15</definedName>
    <definedName name="_SBC5">[1]INV!$K$12:$N$15</definedName>
    <definedName name="_Sort" localSheetId="10" hidden="1">'[8]OPCIONES DE SIMULACION'!#REF!</definedName>
    <definedName name="_Sort" localSheetId="11" hidden="1">'[8]OPCIONES DE SIMULACION'!#REF!</definedName>
    <definedName name="_Sort" localSheetId="12" hidden="1">'[8]OPCIONES DE SIMULACION'!#REF!</definedName>
    <definedName name="_Sort" hidden="1">'[8]OPCIONES DE SIMULACION'!#REF!</definedName>
    <definedName name="_TRM98" localSheetId="10">#REF!</definedName>
    <definedName name="_TRM98" localSheetId="11">#REF!</definedName>
    <definedName name="_TRM98" localSheetId="12">#REF!</definedName>
    <definedName name="_TRM98">#REF!</definedName>
    <definedName name="_VEX1" hidden="1">{#N/A,#N/A,FALSE,"Costos Contables CIB A 12 1994";#N/A,#N/A,FALSE,"Cuadre Contab. y C. OP"}</definedName>
    <definedName name="_XDI2" localSheetId="10">#REF!</definedName>
    <definedName name="_XDI2" localSheetId="11">#REF!</definedName>
    <definedName name="_XDI2" localSheetId="12">#REF!</definedName>
    <definedName name="_XDI2">#REF!</definedName>
    <definedName name="_XDI3" localSheetId="10">#REF!</definedName>
    <definedName name="_XDI3" localSheetId="11">#REF!</definedName>
    <definedName name="_XDI3" localSheetId="12">#REF!</definedName>
    <definedName name="_XDI3">#REF!</definedName>
    <definedName name="_XDI4" localSheetId="10">#REF!</definedName>
    <definedName name="_XDI4" localSheetId="11">#REF!</definedName>
    <definedName name="_XDI4" localSheetId="12">#REF!</definedName>
    <definedName name="_XDI4">#REF!</definedName>
    <definedName name="a" hidden="1">{#N/A,#N/A,FALSE,"Costos Productos 6A";#N/A,#N/A,FALSE,"Costo Unitario Total H-94-12"}</definedName>
    <definedName name="A_impresión_IM" localSheetId="10">#REF!</definedName>
    <definedName name="A_impresión_IM" localSheetId="11">#REF!</definedName>
    <definedName name="A_impresión_IM" localSheetId="12">#REF!</definedName>
    <definedName name="A_impresión_IM">#REF!</definedName>
    <definedName name="a6d" hidden="1">{#N/A,#N/A,FALSE,"DITCAR";#N/A,#N/A,FALSE,"a1";#N/A,#N/A,FALSE,"a2";#N/A,#N/A,FALSE,"a3";#N/A,#N/A,FALSE,"a4";#N/A,#N/A,FALSE,"a4a";#N/A,#N/A,FALSE,"a4B";#N/A,#N/A,FALSE,"a4C";#N/A,#N/A,FALSE,"A5a ";#N/A,#N/A,FALSE,"A5b";#N/A,#N/A,FALSE,"A6A";#N/A,#N/A,FALSE,"A6B";#N/A,#N/A,FALSE,"A6C";#N/A,#N/A,FALSE,"04PG12NB"}</definedName>
    <definedName name="AA" localSheetId="10" hidden="1">[12]DATOS!#REF!</definedName>
    <definedName name="AA" localSheetId="11" hidden="1">[12]DATOS!#REF!</definedName>
    <definedName name="AA" localSheetId="12" hidden="1">[12]DATOS!#REF!</definedName>
    <definedName name="AA" hidden="1">[12]DATOS!#REF!</definedName>
    <definedName name="aaa" hidden="1">{#N/A,#N/A,FALSE,"Costos Productos 6A";#N/A,#N/A,FALSE,"Costo Unitario Total H-94-12"}</definedName>
    <definedName name="AAAA" localSheetId="10">[13]!AAAA</definedName>
    <definedName name="AAAA" localSheetId="11">[13]!AAAA</definedName>
    <definedName name="AAAA" localSheetId="12">[13]!AAAA</definedName>
    <definedName name="AAAA" localSheetId="2">[13]!AAAA</definedName>
    <definedName name="AAAA">[13]!AAAA</definedName>
    <definedName name="aaaaa" localSheetId="10">[13]!Guardar_del_Dia</definedName>
    <definedName name="aaaaa" localSheetId="11">[13]!Guardar_del_Dia</definedName>
    <definedName name="aaaaa" localSheetId="12">[13]!Guardar_del_Dia</definedName>
    <definedName name="aaaaa" localSheetId="2">[13]!Guardar_del_Dia</definedName>
    <definedName name="aaaaa">[13]!Guardar_del_Dia</definedName>
    <definedName name="aaaaaaa" localSheetId="10">#REF!</definedName>
    <definedName name="aaaaaaa" localSheetId="11">#REF!</definedName>
    <definedName name="aaaaaaa" localSheetId="12">#REF!</definedName>
    <definedName name="aaaaaaa">#REF!</definedName>
    <definedName name="AAAAAAAA" localSheetId="10">#REF!</definedName>
    <definedName name="AAAAAAAA" localSheetId="11">#REF!</definedName>
    <definedName name="AAAAAAAA" localSheetId="12">#REF!</definedName>
    <definedName name="AAAAAAAA">#REF!</definedName>
    <definedName name="aaaaaaaaa" localSheetId="10">#REF!</definedName>
    <definedName name="aaaaaaaaa" localSheetId="11">#REF!</definedName>
    <definedName name="aaaaaaaaa" localSheetId="12">#REF!</definedName>
    <definedName name="aaaaaaaaa">#REF!</definedName>
    <definedName name="aaaaaaaaaa" localSheetId="10">#REF!</definedName>
    <definedName name="aaaaaaaaaa" localSheetId="11">#REF!</definedName>
    <definedName name="aaaaaaaaaa" localSheetId="12">#REF!</definedName>
    <definedName name="aaaaaaaaaa">#REF!</definedName>
    <definedName name="AAC">[1]AASHTO!$A$14:$F$17</definedName>
    <definedName name="AARB_" localSheetId="10">#REF!</definedName>
    <definedName name="AARB_" localSheetId="11">#REF!</definedName>
    <definedName name="AARB_" localSheetId="12">#REF!</definedName>
    <definedName name="AARB_">#REF!</definedName>
    <definedName name="ABG">[1]AASHTO!$A$2:$F$5</definedName>
    <definedName name="abr" localSheetId="10" hidden="1">[14]DATOS!#REF!</definedName>
    <definedName name="abr" localSheetId="11" hidden="1">[14]DATOS!#REF!</definedName>
    <definedName name="abr" localSheetId="12" hidden="1">[14]DATOS!#REF!</definedName>
    <definedName name="abr" hidden="1">[14]DATOS!#REF!</definedName>
    <definedName name="absc">#N/A</definedName>
    <definedName name="ACEB_" localSheetId="10">#REF!</definedName>
    <definedName name="ACEB_" localSheetId="11">#REF!</definedName>
    <definedName name="ACEB_" localSheetId="12">#REF!</definedName>
    <definedName name="ACEB_">#REF!</definedName>
    <definedName name="ACEEP" localSheetId="10">#REF!</definedName>
    <definedName name="ACEEP" localSheetId="11">#REF!</definedName>
    <definedName name="ACEEP" localSheetId="12">#REF!</definedName>
    <definedName name="ACEEP">#REF!</definedName>
    <definedName name="ACETATOS" localSheetId="10">[2]DATOS!#REF!</definedName>
    <definedName name="ACETATOS" localSheetId="11">[2]DATOS!#REF!</definedName>
    <definedName name="ACETATOS" localSheetId="12">[2]DATOS!#REF!</definedName>
    <definedName name="ACETATOS">[2]DATOS!#REF!</definedName>
    <definedName name="ACPA_" localSheetId="10">#REF!</definedName>
    <definedName name="ACPA_" localSheetId="11">#REF!</definedName>
    <definedName name="ACPA_" localSheetId="12">#REF!</definedName>
    <definedName name="ACPA_">#REF!</definedName>
    <definedName name="ACPB_" localSheetId="10">#REF!</definedName>
    <definedName name="ACPB_" localSheetId="11">#REF!</definedName>
    <definedName name="ACPB_" localSheetId="12">#REF!</definedName>
    <definedName name="ACPB_">#REF!</definedName>
    <definedName name="ACPBAS_" localSheetId="10">#REF!</definedName>
    <definedName name="ACPBAS_" localSheetId="11">#REF!</definedName>
    <definedName name="ACPBAS_" localSheetId="12">#REF!</definedName>
    <definedName name="ACPBAS_">#REF!</definedName>
    <definedName name="ACT" localSheetId="10">[15]Puntos!#REF!</definedName>
    <definedName name="ACT" localSheetId="11">[15]Puntos!#REF!</definedName>
    <definedName name="ACT" localSheetId="12">[15]Puntos!#REF!</definedName>
    <definedName name="ACT">[15]Puntos!#REF!</definedName>
    <definedName name="AcumularBalance" localSheetId="10">[16]!AcumularBalance</definedName>
    <definedName name="AcumularBalance" localSheetId="11">[16]!AcumularBalance</definedName>
    <definedName name="AcumularBalance" localSheetId="12">[16]!AcumularBalance</definedName>
    <definedName name="AcumularBalance" localSheetId="2">[16]!AcumularBalance</definedName>
    <definedName name="AcumularBalance">[16]!AcumularBalance</definedName>
    <definedName name="ADI" localSheetId="10">#REF!</definedName>
    <definedName name="ADI" localSheetId="11">#REF!</definedName>
    <definedName name="ADI" localSheetId="12">#REF!</definedName>
    <definedName name="ADI">#REF!</definedName>
    <definedName name="adoq" localSheetId="10">[17]!absc</definedName>
    <definedName name="adoq" localSheetId="11">[17]!absc</definedName>
    <definedName name="adoq" localSheetId="12">[17]!absc</definedName>
    <definedName name="adoq" localSheetId="2">[17]!absc</definedName>
    <definedName name="adoq">[17]!absc</definedName>
    <definedName name="ago" localSheetId="10">#REF!</definedName>
    <definedName name="ago" localSheetId="11">#REF!</definedName>
    <definedName name="ago" localSheetId="12">#REF!</definedName>
    <definedName name="ago">#REF!</definedName>
    <definedName name="Ajusteinf" hidden="1">{#N/A,#N/A,FALSE,"Costos Productos 6A";#N/A,#N/A,FALSE,"Costo Unitario Total H-94-12"}</definedName>
    <definedName name="AJUSTPTO" hidden="1">{#N/A,#N/A,FALSE,"Costos Productos 6A";#N/A,#N/A,FALSE,"Costo Unitario Total H-94-12"}</definedName>
    <definedName name="ALBAN" localSheetId="10">#REF!</definedName>
    <definedName name="ALBAN" localSheetId="11">#REF!</definedName>
    <definedName name="ALBAN" localSheetId="12">#REF!</definedName>
    <definedName name="ALBAN">#REF!</definedName>
    <definedName name="ALBAN1" localSheetId="10">#REF!</definedName>
    <definedName name="ALBAN1" localSheetId="11">#REF!</definedName>
    <definedName name="ALBAN1" localSheetId="12">#REF!</definedName>
    <definedName name="ALBAN1">#REF!</definedName>
    <definedName name="ALBANXCIENTO" localSheetId="10">#REF!</definedName>
    <definedName name="ALBANXCIENTO" localSheetId="11">#REF!</definedName>
    <definedName name="ALBANXCIENTO" localSheetId="12">#REF!</definedName>
    <definedName name="ALBANXCIENTO">#REF!</definedName>
    <definedName name="alc" localSheetId="10">[18]!absc</definedName>
    <definedName name="alc" localSheetId="11">[18]!absc</definedName>
    <definedName name="alc" localSheetId="12">[18]!absc</definedName>
    <definedName name="alc" localSheetId="2">[18]!absc</definedName>
    <definedName name="alc">[18]!absc</definedName>
    <definedName name="ALCABS_" localSheetId="10">#REF!</definedName>
    <definedName name="ALCABS_" localSheetId="11">#REF!</definedName>
    <definedName name="ALCABS_" localSheetId="12">#REF!</definedName>
    <definedName name="ALCABS_">#REF!</definedName>
    <definedName name="ALCEP" localSheetId="10">#REF!</definedName>
    <definedName name="ALCEP" localSheetId="11">#REF!</definedName>
    <definedName name="ALCEP" localSheetId="12">#REF!</definedName>
    <definedName name="ALCEP">#REF!</definedName>
    <definedName name="anex7" localSheetId="10">#REF!</definedName>
    <definedName name="anex7" localSheetId="11">#REF!</definedName>
    <definedName name="anex7" localSheetId="12">#REF!</definedName>
    <definedName name="anex7">#REF!</definedName>
    <definedName name="anex8" localSheetId="10">#REF!</definedName>
    <definedName name="anex8" localSheetId="11">#REF!</definedName>
    <definedName name="anex8" localSheetId="12">#REF!</definedName>
    <definedName name="anex8">#REF!</definedName>
    <definedName name="ANEXO1" hidden="1">{#N/A,#N/A,FALSE,"Costos Contables CIB A 12 1994";#N/A,#N/A,FALSE,"Cuadre Contab. y C. OP"}</definedName>
    <definedName name="anexo10" localSheetId="10">#REF!</definedName>
    <definedName name="anexo10" localSheetId="11">#REF!</definedName>
    <definedName name="anexo10" localSheetId="12">#REF!</definedName>
    <definedName name="anexo10">#REF!</definedName>
    <definedName name="anexo11" localSheetId="10">#REF!</definedName>
    <definedName name="anexo11" localSheetId="11">#REF!</definedName>
    <definedName name="anexo11" localSheetId="12">#REF!</definedName>
    <definedName name="anexo11">#REF!</definedName>
    <definedName name="anexo12" localSheetId="10">#REF!</definedName>
    <definedName name="anexo12" localSheetId="11">#REF!</definedName>
    <definedName name="anexo12" localSheetId="12">#REF!</definedName>
    <definedName name="anexo12">#REF!</definedName>
    <definedName name="anexo13" localSheetId="10">#REF!</definedName>
    <definedName name="anexo13" localSheetId="11">#REF!</definedName>
    <definedName name="anexo13" localSheetId="12">#REF!</definedName>
    <definedName name="anexo13">#REF!</definedName>
    <definedName name="anexo14" localSheetId="10">#REF!</definedName>
    <definedName name="anexo14" localSheetId="11">#REF!</definedName>
    <definedName name="anexo14" localSheetId="12">#REF!</definedName>
    <definedName name="anexo14">#REF!</definedName>
    <definedName name="anexo15" localSheetId="10">#REF!</definedName>
    <definedName name="anexo15" localSheetId="11">#REF!</definedName>
    <definedName name="anexo15" localSheetId="12">#REF!</definedName>
    <definedName name="anexo15">#REF!</definedName>
    <definedName name="anexo2" localSheetId="10">#REF!</definedName>
    <definedName name="anexo2" localSheetId="11">#REF!</definedName>
    <definedName name="anexo2" localSheetId="12">#REF!</definedName>
    <definedName name="anexo2">#REF!</definedName>
    <definedName name="anexo3" localSheetId="10">#REF!</definedName>
    <definedName name="anexo3" localSheetId="11">#REF!</definedName>
    <definedName name="anexo3" localSheetId="12">#REF!</definedName>
    <definedName name="anexo3">#REF!</definedName>
    <definedName name="anexo4" localSheetId="10">#REF!</definedName>
    <definedName name="anexo4" localSheetId="11">#REF!</definedName>
    <definedName name="anexo4" localSheetId="12">#REF!</definedName>
    <definedName name="anexo4">#REF!</definedName>
    <definedName name="anexo5" localSheetId="10">#REF!</definedName>
    <definedName name="anexo5" localSheetId="11">#REF!</definedName>
    <definedName name="anexo5" localSheetId="12">#REF!</definedName>
    <definedName name="anexo5">#REF!</definedName>
    <definedName name="anexo6" localSheetId="10">#REF!</definedName>
    <definedName name="anexo6" localSheetId="11">#REF!</definedName>
    <definedName name="anexo6" localSheetId="12">#REF!</definedName>
    <definedName name="anexo6">#REF!</definedName>
    <definedName name="anexo7" localSheetId="10">#REF!</definedName>
    <definedName name="anexo7" localSheetId="11">#REF!</definedName>
    <definedName name="anexo7" localSheetId="12">#REF!</definedName>
    <definedName name="anexo7">#REF!</definedName>
    <definedName name="anexo8" localSheetId="10">#REF!</definedName>
    <definedName name="anexo8" localSheetId="11">#REF!</definedName>
    <definedName name="anexo8" localSheetId="12">#REF!</definedName>
    <definedName name="anexo8">#REF!</definedName>
    <definedName name="anexo9" localSheetId="10">#REF!</definedName>
    <definedName name="anexo9" localSheetId="11">#REF!</definedName>
    <definedName name="anexo9" localSheetId="12">#REF!</definedName>
    <definedName name="anexo9">#REF!</definedName>
    <definedName name="anscount" hidden="1">1</definedName>
    <definedName name="AÑOWUIE">'[19]Res-Accide-10'!$R$2:$R$7</definedName>
    <definedName name="APIAY" localSheetId="10">'[20]CRUDOS MES EVALUADO'!#REF!</definedName>
    <definedName name="APIAY" localSheetId="11">'[20]CRUDOS MES EVALUADO'!#REF!</definedName>
    <definedName name="APIAY" localSheetId="12">'[20]CRUDOS MES EVALUADO'!#REF!</definedName>
    <definedName name="APIAY">'[20]CRUDOS MES EVALUADO'!#REF!</definedName>
    <definedName name="APIAY_" localSheetId="10">'[20]CRUDOS MES EVALUADO'!#REF!</definedName>
    <definedName name="APIAY_" localSheetId="11">'[20]CRUDOS MES EVALUADO'!#REF!</definedName>
    <definedName name="APIAY_" localSheetId="12">'[20]CRUDOS MES EVALUADO'!#REF!</definedName>
    <definedName name="APIAY_">'[20]CRUDOS MES EVALUADO'!#REF!</definedName>
    <definedName name="APU" localSheetId="10">[21]!absc</definedName>
    <definedName name="APU" localSheetId="11">[21]!absc</definedName>
    <definedName name="APU" localSheetId="12">[21]!absc</definedName>
    <definedName name="APU" localSheetId="2">[21]!absc</definedName>
    <definedName name="APU">[21]!absc</definedName>
    <definedName name="APU221.1" localSheetId="10">#REF!</definedName>
    <definedName name="APU221.1" localSheetId="11">#REF!</definedName>
    <definedName name="APU221.1" localSheetId="12">#REF!</definedName>
    <definedName name="APU221.1">#REF!</definedName>
    <definedName name="APU221.2" localSheetId="10">#REF!</definedName>
    <definedName name="APU221.2" localSheetId="11">#REF!</definedName>
    <definedName name="APU221.2" localSheetId="12">#REF!</definedName>
    <definedName name="APU221.2">#REF!</definedName>
    <definedName name="ÁREA" localSheetId="10">#REF!</definedName>
    <definedName name="ÁREA" localSheetId="11">#REF!</definedName>
    <definedName name="ÁREA" localSheetId="12">#REF!</definedName>
    <definedName name="ÁREA">#REF!</definedName>
    <definedName name="_xlnm.Print_Area" localSheetId="0">'ANALISIS COMPARATIVO V U'!$A$1:$AV$31</definedName>
    <definedName name="_xlnm.Print_Area" localSheetId="16">'Ficha Técnica 4. Portatil '!$A$1:$G$38</definedName>
    <definedName name="_xlnm.Print_Area" localSheetId="18">'Ficha Técnica 8. Sillas'!$B$2:$H$38</definedName>
    <definedName name="_xlnm.Print_Area" localSheetId="15">'Ficha Técnica. 3 Video Beam '!$A$1:$G$38</definedName>
    <definedName name="_xlnm.Print_Area" localSheetId="14">'Ficha Técnica. Aerosol '!$B$2:$H$38</definedName>
    <definedName name="_xlnm.Print_Area" localSheetId="10">#REF!</definedName>
    <definedName name="_xlnm.Print_Area" localSheetId="11">'Ficha Técnica. Rodillo'!$B$2:$H$38</definedName>
    <definedName name="_xlnm.Print_Area" localSheetId="12">'Ficha Técnica. VINILO'!$B$2:$H$38</definedName>
    <definedName name="_xlnm.Print_Area">#REF!</definedName>
    <definedName name="ARM_" localSheetId="10">#REF!</definedName>
    <definedName name="ARM_" localSheetId="11">#REF!</definedName>
    <definedName name="ARM_" localSheetId="12">#REF!</definedName>
    <definedName name="ARM_">#REF!</definedName>
    <definedName name="as">'[22]POA-1'!$S$2:$S$35</definedName>
    <definedName name="ASB">[1]AASHTO!$A$8:$F$11</definedName>
    <definedName name="ASESORÍA" localSheetId="10">#REF!</definedName>
    <definedName name="ASESORÍA" localSheetId="11">#REF!</definedName>
    <definedName name="ASESORÍA" localSheetId="12">#REF!</definedName>
    <definedName name="ASESORÍA">#REF!</definedName>
    <definedName name="ASESORÍA1" localSheetId="10">#REF!</definedName>
    <definedName name="ASESORÍA1" localSheetId="11">#REF!</definedName>
    <definedName name="ASESORÍA1" localSheetId="12">#REF!</definedName>
    <definedName name="ASESORÍA1">#REF!</definedName>
    <definedName name="ASFA_" localSheetId="10">#REF!</definedName>
    <definedName name="ASFA_" localSheetId="11">#REF!</definedName>
    <definedName name="ASFA_" localSheetId="12">#REF!</definedName>
    <definedName name="ASFA_">#REF!</definedName>
    <definedName name="ASFB_" localSheetId="10">#REF!</definedName>
    <definedName name="ASFB_" localSheetId="11">#REF!</definedName>
    <definedName name="ASFB_" localSheetId="12">#REF!</definedName>
    <definedName name="ASFB_">#REF!</definedName>
    <definedName name="auto1" localSheetId="10">#REF!</definedName>
    <definedName name="auto1" localSheetId="11">#REF!</definedName>
    <definedName name="auto1" localSheetId="12">#REF!</definedName>
    <definedName name="auto1">#REF!</definedName>
    <definedName name="auto2" localSheetId="10">#REF!</definedName>
    <definedName name="auto2" localSheetId="11">#REF!</definedName>
    <definedName name="auto2" localSheetId="12">#REF!</definedName>
    <definedName name="auto2">#REF!</definedName>
    <definedName name="AVAN" localSheetId="10">#REF!</definedName>
    <definedName name="AVAN" localSheetId="11">#REF!</definedName>
    <definedName name="AVAN" localSheetId="12">#REF!</definedName>
    <definedName name="AVAN">#REF!</definedName>
    <definedName name="AVGA_" localSheetId="10">#REF!</definedName>
    <definedName name="AVGA_" localSheetId="11">#REF!</definedName>
    <definedName name="AVGA_" localSheetId="12">#REF!</definedName>
    <definedName name="AVGA_">#REF!</definedName>
    <definedName name="AvgCflow" localSheetId="10">'[23]280000 Crude'!#REF!</definedName>
    <definedName name="AvgCflow" localSheetId="11">'[23]280000 Crude'!#REF!</definedName>
    <definedName name="AvgCflow" localSheetId="12">'[23]280000 Crude'!#REF!</definedName>
    <definedName name="AvgCflow">'[23]280000 Crude'!#REF!</definedName>
    <definedName name="AYACUCHO" localSheetId="10">'[24]CAÑO LIMON'!#REF!</definedName>
    <definedName name="AYACUCHO" localSheetId="11">'[24]CAÑO LIMON'!#REF!</definedName>
    <definedName name="AYACUCHO" localSheetId="12">'[24]CAÑO LIMON'!#REF!</definedName>
    <definedName name="AYACUCHO">'[24]CAÑO LIMON'!#REF!</definedName>
    <definedName name="AYACUCHO_COVEÑAS" localSheetId="10">'[24]CAÑO LIMON'!#REF!</definedName>
    <definedName name="AYACUCHO_COVEÑAS" localSheetId="11">'[24]CAÑO LIMON'!#REF!</definedName>
    <definedName name="AYACUCHO_COVEÑAS" localSheetId="12">'[24]CAÑO LIMON'!#REF!</definedName>
    <definedName name="AYACUCHO_COVEÑAS">'[24]CAÑO LIMON'!#REF!</definedName>
    <definedName name="b" localSheetId="10">[13]!b</definedName>
    <definedName name="b" localSheetId="11">[13]!b</definedName>
    <definedName name="b" localSheetId="12">[13]!b</definedName>
    <definedName name="b" localSheetId="2">[13]!b</definedName>
    <definedName name="b">[13]!b</definedName>
    <definedName name="BALCRUDO" localSheetId="10">#REF!</definedName>
    <definedName name="BALCRUDO" localSheetId="11">#REF!</definedName>
    <definedName name="BALCRUDO" localSheetId="12">#REF!</definedName>
    <definedName name="BALCRUDO">#REF!</definedName>
    <definedName name="BANADIA" localSheetId="10">'[24]CAÑO LIMON'!#REF!</definedName>
    <definedName name="BANADIA" localSheetId="11">'[24]CAÑO LIMON'!#REF!</definedName>
    <definedName name="BANADIA" localSheetId="12">'[24]CAÑO LIMON'!#REF!</definedName>
    <definedName name="BANADIA">'[24]CAÑO LIMON'!#REF!</definedName>
    <definedName name="base">1</definedName>
    <definedName name="_xlnm.Database">[25]TOVFEB.!$A$1:$P$1008</definedName>
    <definedName name="BBBBBBBBBB" localSheetId="10">#REF!</definedName>
    <definedName name="BBBBBBBBBB" localSheetId="11">#REF!</definedName>
    <definedName name="BBBBBBBBBB" localSheetId="12">#REF!</definedName>
    <definedName name="BBBBBBBBBB">#REF!</definedName>
    <definedName name="begavg" localSheetId="10">IF(averagecheck,2,1)</definedName>
    <definedName name="begavg" localSheetId="11">IF(averagecheck,2,1)</definedName>
    <definedName name="begavg" localSheetId="12">IF(averagecheck,2,1)</definedName>
    <definedName name="begavg" localSheetId="2">IF(averagecheck,2,1)</definedName>
    <definedName name="begavg">IF(averagecheck,2,1)</definedName>
    <definedName name="begavgatl" localSheetId="10">IF(averagecheck,2,1)</definedName>
    <definedName name="begavgatl" localSheetId="11">IF(averagecheck,2,1)</definedName>
    <definedName name="begavgatl" localSheetId="12">IF(averagecheck,2,1)</definedName>
    <definedName name="begavgatl" localSheetId="2">IF(averagecheck,2,1)</definedName>
    <definedName name="begavgatl">IF(averagecheck,2,1)</definedName>
    <definedName name="BEIA_" localSheetId="10">#REF!</definedName>
    <definedName name="BEIA_" localSheetId="11">#REF!</definedName>
    <definedName name="BEIA_" localSheetId="12">#REF!</definedName>
    <definedName name="BEIA_">#REF!</definedName>
    <definedName name="BEN_" localSheetId="10">#REF!</definedName>
    <definedName name="BEN_" localSheetId="11">#REF!</definedName>
    <definedName name="BEN_" localSheetId="12">#REF!</definedName>
    <definedName name="BEN_">#REF!</definedName>
    <definedName name="BENE_" localSheetId="10">#REF!</definedName>
    <definedName name="BENE_" localSheetId="11">#REF!</definedName>
    <definedName name="BENE_" localSheetId="12">#REF!</definedName>
    <definedName name="BENE_">#REF!</definedName>
    <definedName name="ber" localSheetId="10">#REF!</definedName>
    <definedName name="ber" localSheetId="11">#REF!</definedName>
    <definedName name="ber" localSheetId="12">#REF!</definedName>
    <definedName name="ber">#REF!</definedName>
    <definedName name="bimestre">'[26]ESTADO RED'!$E$8</definedName>
    <definedName name="BMC_" localSheetId="10">#REF!</definedName>
    <definedName name="BMC_" localSheetId="11">#REF!</definedName>
    <definedName name="BMC_" localSheetId="12">#REF!</definedName>
    <definedName name="BMC_">#REF!</definedName>
    <definedName name="BNP_" localSheetId="10">#REF!</definedName>
    <definedName name="BNP_" localSheetId="11">#REF!</definedName>
    <definedName name="BNP_" localSheetId="12">#REF!</definedName>
    <definedName name="BNP_">#REF!</definedName>
    <definedName name="Borrador" localSheetId="10">#REF!</definedName>
    <definedName name="Borrador" localSheetId="11">#REF!</definedName>
    <definedName name="Borrador" localSheetId="12">#REF!</definedName>
    <definedName name="Borrador">#REF!</definedName>
    <definedName name="BPDC" localSheetId="10">#REF!</definedName>
    <definedName name="BPDC" localSheetId="11">#REF!</definedName>
    <definedName name="BPDC" localSheetId="12">#REF!</definedName>
    <definedName name="BPDC">#REF!</definedName>
    <definedName name="BPP_" localSheetId="10">#REF!</definedName>
    <definedName name="BPP_" localSheetId="11">#REF!</definedName>
    <definedName name="BPP_" localSheetId="12">#REF!</definedName>
    <definedName name="BPP_">#REF!</definedName>
    <definedName name="BRD" localSheetId="10">'[20]CRUDOS MES EVALUADO'!#REF!</definedName>
    <definedName name="BRD" localSheetId="11">'[20]CRUDOS MES EVALUADO'!#REF!</definedName>
    <definedName name="BRD" localSheetId="12">'[20]CRUDOS MES EVALUADO'!#REF!</definedName>
    <definedName name="BRD">'[20]CRUDOS MES EVALUADO'!#REF!</definedName>
    <definedName name="BUEEP" localSheetId="10">#REF!</definedName>
    <definedName name="BUEEP" localSheetId="11">#REF!</definedName>
    <definedName name="BUEEP" localSheetId="12">#REF!</definedName>
    <definedName name="BUEEP">#REF!</definedName>
    <definedName name="C_" localSheetId="10">#REF!</definedName>
    <definedName name="C_" localSheetId="11">#REF!</definedName>
    <definedName name="C_" localSheetId="12">#REF!</definedName>
    <definedName name="C_">#REF!</definedName>
    <definedName name="CA" localSheetId="10" hidden="1">[14]DATOS!#REF!</definedName>
    <definedName name="CA" localSheetId="11" hidden="1">[14]DATOS!#REF!</definedName>
    <definedName name="CA" localSheetId="12" hidden="1">[14]DATOS!#REF!</definedName>
    <definedName name="CA" hidden="1">[14]DATOS!#REF!</definedName>
    <definedName name="CABCELAR" hidden="1">{#N/A,#N/A,FALSE,"Costos Productos 6A";#N/A,#N/A,FALSE,"Costo Unitario Total H-94-12"}</definedName>
    <definedName name="CALCANN3" localSheetId="10">'[3]PSM Monthly'!#REF!</definedName>
    <definedName name="CALCANN3" localSheetId="11">'[3]PSM Monthly'!#REF!</definedName>
    <definedName name="CALCANN3" localSheetId="12">'[3]PSM Monthly'!#REF!</definedName>
    <definedName name="CALCANN3">'[3]PSM Monthly'!#REF!</definedName>
    <definedName name="CALIDAD3" hidden="1">{#N/A,#N/A,FALSE,"Costos Productos 6A";#N/A,#N/A,FALSE,"Costo Unitario Total H-94-12"}</definedName>
    <definedName name="CANT" localSheetId="10">#REF!</definedName>
    <definedName name="CANT" localSheetId="11">#REF!</definedName>
    <definedName name="CANT" localSheetId="12">#REF!</definedName>
    <definedName name="CANT">#REF!</definedName>
    <definedName name="CAÑOLIM_COVEÑAS" localSheetId="10">'[24]CAÑO LIMON'!#REF!</definedName>
    <definedName name="CAÑOLIM_COVEÑAS" localSheetId="11">'[24]CAÑO LIMON'!#REF!</definedName>
    <definedName name="CAÑOLIM_COVEÑAS" localSheetId="12">'[24]CAÑO LIMON'!#REF!</definedName>
    <definedName name="CAÑOLIM_COVEÑAS">'[24]CAÑO LIMON'!#REF!</definedName>
    <definedName name="CAÑOLIMON">'[24]CAÑO LIMON'!$A$1:$F$392</definedName>
    <definedName name="CapOpCost" localSheetId="10">'[23]280000 Crude'!#REF!</definedName>
    <definedName name="CapOpCost" localSheetId="11">'[23]280000 Crude'!#REF!</definedName>
    <definedName name="CapOpCost" localSheetId="12">'[23]280000 Crude'!#REF!</definedName>
    <definedName name="CapOpCost">'[23]280000 Crude'!#REF!</definedName>
    <definedName name="CapOpCostHi" localSheetId="10">'[23]280000 Crude'!#REF!</definedName>
    <definedName name="CapOpCostHi" localSheetId="11">'[23]280000 Crude'!#REF!</definedName>
    <definedName name="CapOpCostHi" localSheetId="12">'[23]280000 Crude'!#REF!</definedName>
    <definedName name="CapOpCostHi">'[23]280000 Crude'!#REF!</definedName>
    <definedName name="Cargar_Automaticamente" localSheetId="10">[27]!Cargar_Automaticamente</definedName>
    <definedName name="Cargar_Automaticamente" localSheetId="11">[27]!Cargar_Automaticamente</definedName>
    <definedName name="Cargar_Automaticamente" localSheetId="12">[27]!Cargar_Automaticamente</definedName>
    <definedName name="Cargar_Automaticamente" localSheetId="2">[27]!Cargar_Automaticamente</definedName>
    <definedName name="Cargar_Automaticamente">[27]!Cargar_Automaticamente</definedName>
    <definedName name="CBWorkbookPriority" hidden="1">-74887307</definedName>
    <definedName name="CCCCCC" localSheetId="10">'[28]A. P. U.'!#REF!</definedName>
    <definedName name="CCCCCC" localSheetId="11">'[28]A. P. U.'!#REF!</definedName>
    <definedName name="CCCCCC" localSheetId="12">'[28]A. P. U.'!#REF!</definedName>
    <definedName name="CCCCCC">'[28]A. P. U.'!#REF!</definedName>
    <definedName name="ccccccc" localSheetId="10">#REF!</definedName>
    <definedName name="ccccccc" localSheetId="11">#REF!</definedName>
    <definedName name="ccccccc" localSheetId="12">#REF!</definedName>
    <definedName name="ccccccc">#REF!</definedName>
    <definedName name="CCCCCCCCCCC" localSheetId="10">'[29]Ejec-1'!#REF!</definedName>
    <definedName name="CCCCCCCCCCC" localSheetId="11">'[29]Ejec-1'!#REF!</definedName>
    <definedName name="CCCCCCCCCCC" localSheetId="12">'[29]Ejec-1'!#REF!</definedName>
    <definedName name="CCCCCCCCCCC">'[29]Ejec-1'!#REF!</definedName>
    <definedName name="cccccccccccc" localSheetId="10">#REF!</definedName>
    <definedName name="cccccccccccc" localSheetId="11">#REF!</definedName>
    <definedName name="cccccccccccc" localSheetId="12">#REF!</definedName>
    <definedName name="cccccccccccc">#REF!</definedName>
    <definedName name="ccccccccccccc" localSheetId="10">#REF!</definedName>
    <definedName name="ccccccccccccc" localSheetId="11">#REF!</definedName>
    <definedName name="ccccccccccccc" localSheetId="12">#REF!</definedName>
    <definedName name="ccccccccccccc">#REF!</definedName>
    <definedName name="CCNASO_" localSheetId="10">'[20]CRUDOS MES EVALUADO'!#REF!</definedName>
    <definedName name="CCNASO_" localSheetId="11">'[20]CRUDOS MES EVALUADO'!#REF!</definedName>
    <definedName name="CCNASO_" localSheetId="12">'[20]CRUDOS MES EVALUADO'!#REF!</definedName>
    <definedName name="CCNASO_">'[20]CRUDOS MES EVALUADO'!#REF!</definedName>
    <definedName name="CCNCON" localSheetId="10">'[20]CRUDOS MES EVALUADO'!#REF!</definedName>
    <definedName name="CCNCON" localSheetId="11">'[20]CRUDOS MES EVALUADO'!#REF!</definedName>
    <definedName name="CCNCON" localSheetId="12">'[20]CRUDOS MES EVALUADO'!#REF!</definedName>
    <definedName name="CCNCON">'[20]CRUDOS MES EVALUADO'!#REF!</definedName>
    <definedName name="CCNCON_" localSheetId="10">'[20]CRUDOS MES EVALUADO'!#REF!</definedName>
    <definedName name="CCNCON_" localSheetId="11">'[20]CRUDOS MES EVALUADO'!#REF!</definedName>
    <definedName name="CCNCON_" localSheetId="12">'[20]CRUDOS MES EVALUADO'!#REF!</definedName>
    <definedName name="CCNCON_">'[20]CRUDOS MES EVALUADO'!#REF!</definedName>
    <definedName name="CCNLDI" localSheetId="10">'[20]CRUDOS MES EVALUADO'!#REF!</definedName>
    <definedName name="CCNLDI" localSheetId="11">'[20]CRUDOS MES EVALUADO'!#REF!</definedName>
    <definedName name="CCNLDI" localSheetId="12">'[20]CRUDOS MES EVALUADO'!#REF!</definedName>
    <definedName name="CCNLDI">'[20]CRUDOS MES EVALUADO'!#REF!</definedName>
    <definedName name="CCNLSU" localSheetId="10">'[20]CRUDOS MES EVALUADO'!#REF!</definedName>
    <definedName name="CCNLSU" localSheetId="11">'[20]CRUDOS MES EVALUADO'!#REF!</definedName>
    <definedName name="CCNLSU" localSheetId="12">'[20]CRUDOS MES EVALUADO'!#REF!</definedName>
    <definedName name="CCNLSU">'[20]CRUDOS MES EVALUADO'!#REF!</definedName>
    <definedName name="ccto210" localSheetId="10">#REF!</definedName>
    <definedName name="ccto210" localSheetId="11">#REF!</definedName>
    <definedName name="ccto210" localSheetId="12">#REF!</definedName>
    <definedName name="ccto210">#REF!</definedName>
    <definedName name="CCX_" localSheetId="10">#REF!</definedName>
    <definedName name="CCX_" localSheetId="11">#REF!</definedName>
    <definedName name="CCX_" localSheetId="12">#REF!</definedName>
    <definedName name="CCX_">#REF!</definedName>
    <definedName name="CCXE_" localSheetId="10">#REF!</definedName>
    <definedName name="CCXE_" localSheetId="11">#REF!</definedName>
    <definedName name="CCXE_" localSheetId="12">#REF!</definedName>
    <definedName name="CCXE_">#REF!</definedName>
    <definedName name="CDNIP" localSheetId="10">#REF!</definedName>
    <definedName name="CDNIP" localSheetId="11">#REF!</definedName>
    <definedName name="CDNIP" localSheetId="12">#REF!</definedName>
    <definedName name="CDNIP">#REF!</definedName>
    <definedName name="CESAR" hidden="1">{#N/A,#N/A,FALSE,"Costos Productos 6A";#N/A,#N/A,FALSE,"Costo Unitario Total H-94-12"}</definedName>
    <definedName name="CHACA" localSheetId="10" hidden="1">[14]DATOS!#REF!</definedName>
    <definedName name="CHACA" localSheetId="11" hidden="1">[14]DATOS!#REF!</definedName>
    <definedName name="CHACA" localSheetId="12" hidden="1">[14]DATOS!#REF!</definedName>
    <definedName name="CHACA" hidden="1">[14]DATOS!#REF!</definedName>
    <definedName name="ClaseOfer">[30]Validaciones!$K$3:$K$11</definedName>
    <definedName name="CLE_" localSheetId="10">#REF!</definedName>
    <definedName name="CLE_" localSheetId="11">#REF!</definedName>
    <definedName name="CLE_" localSheetId="12">#REF!</definedName>
    <definedName name="CLE_">#REF!</definedName>
    <definedName name="COD_IND_IMPACTO" localSheetId="10">#REF!</definedName>
    <definedName name="COD_IND_IMPACTO" localSheetId="11">#REF!</definedName>
    <definedName name="COD_IND_IMPACTO" localSheetId="12">#REF!</definedName>
    <definedName name="COD_IND_IMPACTO">#REF!</definedName>
    <definedName name="CodAPU">[30]Validaciones!$AR$3:$AR$185</definedName>
    <definedName name="COEB_" localSheetId="10">#REF!</definedName>
    <definedName name="COEB_" localSheetId="11">#REF!</definedName>
    <definedName name="COEB_" localSheetId="12">#REF!</definedName>
    <definedName name="COEB_">#REF!</definedName>
    <definedName name="COK_" localSheetId="10">#REF!</definedName>
    <definedName name="COK_" localSheetId="11">#REF!</definedName>
    <definedName name="COK_" localSheetId="12">#REF!</definedName>
    <definedName name="COK_">#REF!</definedName>
    <definedName name="colcibpql_">'[8]COSTOS DE TRANSPORTE'!$D$61</definedName>
    <definedName name="colcibpqs_">'[8]COSTOS DE TRANSPORTE'!$D$62</definedName>
    <definedName name="COLUSGARO_" localSheetId="10">#REF!</definedName>
    <definedName name="COLUSGARO_" localSheetId="11">#REF!</definedName>
    <definedName name="COLUSGARO_" localSheetId="12">#REF!</definedName>
    <definedName name="COLUSGARO_">#REF!</definedName>
    <definedName name="Company">[31]Info!$D$9</definedName>
    <definedName name="completa_ab">[30]Validaciones!$AM$3:$AM$1157</definedName>
    <definedName name="CONSOLIDADO" localSheetId="10">#REF!</definedName>
    <definedName name="CONSOLIDADO" localSheetId="11">#REF!</definedName>
    <definedName name="CONSOLIDADO" localSheetId="12">#REF!</definedName>
    <definedName name="CONSOLIDADO">#REF!</definedName>
    <definedName name="CONSOLIDADO1" localSheetId="10">#REF!</definedName>
    <definedName name="CONSOLIDADO1" localSheetId="11">#REF!</definedName>
    <definedName name="CONSOLIDADO1" localSheetId="12">#REF!</definedName>
    <definedName name="CONSOLIDADO1">#REF!</definedName>
    <definedName name="consulta_mes" localSheetId="10">[13]!consulta_mes</definedName>
    <definedName name="consulta_mes" localSheetId="11">[13]!consulta_mes</definedName>
    <definedName name="consulta_mes" localSheetId="12">[13]!consulta_mes</definedName>
    <definedName name="consulta_mes" localSheetId="2">[13]!consulta_mes</definedName>
    <definedName name="consulta_mes">[13]!consulta_mes</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PA_" localSheetId="10">#REF!</definedName>
    <definedName name="COPA_" localSheetId="11">#REF!</definedName>
    <definedName name="COPA_" localSheetId="12">#REF!</definedName>
    <definedName name="COPA_">#REF!</definedName>
    <definedName name="CORP">[32]Hoja2!$O$2:$O$34</definedName>
    <definedName name="cortes">'[29]Ejec-1'!$AL$1:$AL$4</definedName>
    <definedName name="cost04" hidden="1">{#N/A,#N/A,FALSE,"Costos Productos 6A";#N/A,#N/A,FALSE,"Costo Unitario Total H-94-12"}</definedName>
    <definedName name="COSTCONTAB" hidden="1">{#N/A,#N/A,FALSE,"Costos Productos 6A";#N/A,#N/A,FALSE,"Costo Unitario Total H-94-12"}</definedName>
    <definedName name="CostEsc" localSheetId="10">'[23]280000 Crude'!#REF!</definedName>
    <definedName name="CostEsc" localSheetId="11">'[23]280000 Crude'!#REF!</definedName>
    <definedName name="CostEsc" localSheetId="12">'[23]280000 Crude'!#REF!</definedName>
    <definedName name="CostEsc">'[23]280000 Crude'!#REF!</definedName>
    <definedName name="costivos" hidden="1">{#N/A,#N/A,FALSE,"Costos Productos 6A";#N/A,#N/A,FALSE,"Costo Unitario Total H-94-12"}</definedName>
    <definedName name="COSTO_EQUIPO">[33]Equipo!$B$6:$D$112</definedName>
    <definedName name="COSTO_MATERIAL">[33]materiales!$B$6:$D$228</definedName>
    <definedName name="COSTO_PERSONAL">[33]ManoObra!$A$38:$G$57</definedName>
    <definedName name="COSTO_TRANSPORTE">[33]Distanc!$B$5:$E$19</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 localSheetId="10">'[24]CAÑO LIMON'!#REF!</definedName>
    <definedName name="COVEÑAS" localSheetId="11">'[24]CAÑO LIMON'!#REF!</definedName>
    <definedName name="COVEÑAS" localSheetId="12">'[24]CAÑO LIMON'!#REF!</definedName>
    <definedName name="COVEÑAS">'[24]CAÑO LIMON'!#REF!</definedName>
    <definedName name="CPP_" localSheetId="10">#REF!</definedName>
    <definedName name="CPP_" localSheetId="11">#REF!</definedName>
    <definedName name="CPP_" localSheetId="12">#REF!</definedName>
    <definedName name="CPP_">#REF!</definedName>
    <definedName name="CRDCOVCARS_" localSheetId="10">#REF!</definedName>
    <definedName name="CRDCOVCARS_" localSheetId="11">#REF!</definedName>
    <definedName name="CRDCOVCARS_" localSheetId="12">#REF!</definedName>
    <definedName name="CRDCOVCARS_">#REF!</definedName>
    <definedName name="crdcovvasCUS" localSheetId="10">#REF!</definedName>
    <definedName name="crdcovvasCUS" localSheetId="11">#REF!</definedName>
    <definedName name="crdcovvasCUS" localSheetId="12">#REF!</definedName>
    <definedName name="crdcovvasCUS">#REF!</definedName>
    <definedName name="_xlnm.Criteria" localSheetId="10">#REF!</definedName>
    <definedName name="_xlnm.Criteria" localSheetId="11">#REF!</definedName>
    <definedName name="_xlnm.Criteria" localSheetId="12">#REF!</definedName>
    <definedName name="_xlnm.Criteria">#REF!</definedName>
    <definedName name="CRUDOS" hidden="1">{#N/A,#N/A,FALSE,"CIBHA05A";#N/A,#N/A,FALSE,"CIBHA05B"}</definedName>
    <definedName name="CSNM" localSheetId="10">'[20]CRUDOS MES EVALUADO'!#REF!</definedName>
    <definedName name="CSNM" localSheetId="11">'[20]CRUDOS MES EVALUADO'!#REF!</definedName>
    <definedName name="CSNM" localSheetId="12">'[20]CRUDOS MES EVALUADO'!#REF!</definedName>
    <definedName name="CSNM">'[20]CRUDOS MES EVALUADO'!#REF!</definedName>
    <definedName name="CSNM_" localSheetId="10">'[20]CRUDOS MES EVALUADO'!#REF!</definedName>
    <definedName name="CSNM_" localSheetId="11">'[20]CRUDOS MES EVALUADO'!#REF!</definedName>
    <definedName name="CSNM_" localSheetId="12">'[20]CRUDOS MES EVALUADO'!#REF!</definedName>
    <definedName name="CSNM_">'[20]CRUDOS MES EVALUADO'!#REF!</definedName>
    <definedName name="CST" localSheetId="10">'[20]CRUDOS MES EVALUADO'!#REF!</definedName>
    <definedName name="CST" localSheetId="11">'[20]CRUDOS MES EVALUADO'!#REF!</definedName>
    <definedName name="CST" localSheetId="12">'[20]CRUDOS MES EVALUADO'!#REF!</definedName>
    <definedName name="CST">'[20]CRUDOS MES EVALUADO'!#REF!</definedName>
    <definedName name="d" hidden="1">{#N/A,#N/A,FALSE,"SMT1";#N/A,#N/A,FALSE,"SMT2";#N/A,#N/A,FALSE,"Summary";#N/A,#N/A,FALSE,"Graphs";#N/A,#N/A,FALSE,"4 Panel"}</definedName>
    <definedName name="DailyRunOld" localSheetId="10">'[23]280000 Crude'!#REF!</definedName>
    <definedName name="DailyRunOld" localSheetId="11">'[23]280000 Crude'!#REF!</definedName>
    <definedName name="DailyRunOld" localSheetId="12">'[23]280000 Crude'!#REF!</definedName>
    <definedName name="DailyRunOld">'[23]280000 Crude'!#REF!</definedName>
    <definedName name="DAT" localSheetId="10">#REF!</definedName>
    <definedName name="DAT" localSheetId="11">#REF!</definedName>
    <definedName name="DAT" localSheetId="12">#REF!</definedName>
    <definedName name="DAT">#REF!</definedName>
    <definedName name="Datos" localSheetId="10">[13]!Datos</definedName>
    <definedName name="Datos" localSheetId="11">[13]!Datos</definedName>
    <definedName name="Datos" localSheetId="12">[13]!Datos</definedName>
    <definedName name="Datos" localSheetId="2">[13]!Datos</definedName>
    <definedName name="Datos">[13]!Datos</definedName>
    <definedName name="Datos_aroma" localSheetId="10">[13]!Datos_aroma</definedName>
    <definedName name="Datos_aroma" localSheetId="11">[13]!Datos_aroma</definedName>
    <definedName name="Datos_aroma" localSheetId="12">[13]!Datos_aroma</definedName>
    <definedName name="Datos_aroma" localSheetId="2">[13]!Datos_aroma</definedName>
    <definedName name="Datos_aroma">[13]!Datos_aroma</definedName>
    <definedName name="dd" hidden="1">{"EVA",#N/A,FALSE,"SMT2";#N/A,#N/A,FALSE,"Summary";#N/A,#N/A,FALSE,"Graphs";#N/A,#N/A,FALSE,"4 Panel"}</definedName>
    <definedName name="DEMANDAS">[34]RESUMEN!$A$6:$G$29</definedName>
    <definedName name="departamentos">'[32]POA-1'!$T$30:$T$56</definedName>
    <definedName name="Deptos">[29]Hoja2!$J$2:$J$33</definedName>
    <definedName name="dfdfdfzhdf" localSheetId="10">#REF!</definedName>
    <definedName name="dfdfdfzhdf" localSheetId="11">#REF!</definedName>
    <definedName name="dfdfdfzhdf" localSheetId="12">#REF!</definedName>
    <definedName name="dfdfdfzhdf">#REF!</definedName>
    <definedName name="DFDSFDSSD">[35]Hoja2!$H$2:$H$85</definedName>
    <definedName name="dfe" localSheetId="10">[36]Puntos!#REF!</definedName>
    <definedName name="dfe" localSheetId="11">[36]Puntos!#REF!</definedName>
    <definedName name="dfe" localSheetId="12">[36]Puntos!#REF!</definedName>
    <definedName name="dfe">[36]Puntos!#REF!</definedName>
    <definedName name="dffFAASF" localSheetId="10">'[20]BOUNDS &amp; ROWS'!#REF!</definedName>
    <definedName name="dffFAASF" localSheetId="11">'[20]BOUNDS &amp; ROWS'!#REF!</definedName>
    <definedName name="dffFAASF" localSheetId="12">'[20]BOUNDS &amp; ROWS'!#REF!</definedName>
    <definedName name="dffFAASF">'[20]BOUNDS &amp; ROWS'!#REF!</definedName>
    <definedName name="dfg" localSheetId="10">#REF!</definedName>
    <definedName name="dfg" localSheetId="11">#REF!</definedName>
    <definedName name="dfg" localSheetId="12">#REF!</definedName>
    <definedName name="dfg">#REF!</definedName>
    <definedName name="DI2_" localSheetId="10">#REF!</definedName>
    <definedName name="DI2_" localSheetId="11">#REF!</definedName>
    <definedName name="DI2_" localSheetId="12">#REF!</definedName>
    <definedName name="DI2_">#REF!</definedName>
    <definedName name="DI3_" localSheetId="10">#REF!</definedName>
    <definedName name="DI3_" localSheetId="11">#REF!</definedName>
    <definedName name="DI3_" localSheetId="12">#REF!</definedName>
    <definedName name="DI3_">#REF!</definedName>
    <definedName name="DI4_" localSheetId="10">#REF!</definedName>
    <definedName name="DI4_" localSheetId="11">#REF!</definedName>
    <definedName name="DI4_" localSheetId="12">#REF!</definedName>
    <definedName name="DI4_">#REF!</definedName>
    <definedName name="DIAS" localSheetId="10">#REF!</definedName>
    <definedName name="DIAS" localSheetId="11">#REF!</definedName>
    <definedName name="DIAS" localSheetId="12">#REF!</definedName>
    <definedName name="DIAS">#REF!</definedName>
    <definedName name="diego" localSheetId="10">#REF!</definedName>
    <definedName name="diego" localSheetId="11">#REF!</definedName>
    <definedName name="diego" localSheetId="12">#REF!</definedName>
    <definedName name="diego">#REF!</definedName>
    <definedName name="diego1" localSheetId="10">#REF!</definedName>
    <definedName name="diego1" localSheetId="11">#REF!</definedName>
    <definedName name="diego1" localSheetId="12">#REF!</definedName>
    <definedName name="diego1">#REF!</definedName>
    <definedName name="DIS_" localSheetId="10">#REF!</definedName>
    <definedName name="DIS_" localSheetId="11">#REF!</definedName>
    <definedName name="DIS_" localSheetId="12">#REF!</definedName>
    <definedName name="DIS_">#REF!</definedName>
    <definedName name="DOS" localSheetId="10">#REF!</definedName>
    <definedName name="DOS" localSheetId="11">#REF!</definedName>
    <definedName name="DOS" localSheetId="12">#REF!</definedName>
    <definedName name="DOS">#REF!</definedName>
    <definedName name="DUARTE_HERNANDEZ___ARMINE">#N/A</definedName>
    <definedName name="dURACION">[30]Validaciones!$Y$3:$Y$10</definedName>
    <definedName name="ECONOMIA" localSheetId="10">[7]RESUMEN!#REF!</definedName>
    <definedName name="ECONOMIA" localSheetId="11">[7]RESUMEN!#REF!</definedName>
    <definedName name="ECONOMIA" localSheetId="12">[7]RESUMEN!#REF!</definedName>
    <definedName name="ECONOMIA">[7]RESUMEN!#REF!</definedName>
    <definedName name="ee" localSheetId="10">IF(averagecheck,2,1)</definedName>
    <definedName name="ee" localSheetId="11">IF(averagecheck,2,1)</definedName>
    <definedName name="ee" localSheetId="12">IF(averagecheck,2,1)</definedName>
    <definedName name="ee" localSheetId="2">IF(averagecheck,2,1)</definedName>
    <definedName name="ee">IF(averagecheck,2,1)</definedName>
    <definedName name="EEEEEEEEE" localSheetId="10">#REF!</definedName>
    <definedName name="EEEEEEEEE" localSheetId="11">#REF!</definedName>
    <definedName name="EEEEEEEEE" localSheetId="12">#REF!</definedName>
    <definedName name="EEEEEEEEE">#REF!</definedName>
    <definedName name="EF" localSheetId="10">[15]Puntos!#REF!</definedName>
    <definedName name="EF" localSheetId="11">[15]Puntos!#REF!</definedName>
    <definedName name="EF" localSheetId="12">[15]Puntos!#REF!</definedName>
    <definedName name="EF">[15]Puntos!#REF!</definedName>
    <definedName name="EFA" localSheetId="10">[15]Puntos!#REF!</definedName>
    <definedName name="EFA" localSheetId="11">[15]Puntos!#REF!</definedName>
    <definedName name="EFA" localSheetId="12">[15]Puntos!#REF!</definedName>
    <definedName name="EFA">[15]Puntos!#REF!</definedName>
    <definedName name="EIHD" localSheetId="10">[13]!EIHD</definedName>
    <definedName name="EIHD" localSheetId="11">[13]!EIHD</definedName>
    <definedName name="EIHD" localSheetId="12">[13]!EIHD</definedName>
    <definedName name="EIHD" localSheetId="2">[13]!EIHD</definedName>
    <definedName name="EIHD">[13]!EIHD</definedName>
    <definedName name="EQUIPO" localSheetId="10">#REF!</definedName>
    <definedName name="EQUIPO" localSheetId="11">#REF!</definedName>
    <definedName name="EQUIPO" localSheetId="12">#REF!</definedName>
    <definedName name="EQUIPO">#REF!</definedName>
    <definedName name="equipos">'[37]DETALLE PRESUPUESTAL'!$B$34:$B$43</definedName>
    <definedName name="ErrMsNum">'[31]Data Tables'!$B$51</definedName>
    <definedName name="ErrMStm">'[31]Data Tables'!$B$52</definedName>
    <definedName name="ErrT11_1">'[38]Data Tables'!$B$20</definedName>
    <definedName name="ErrT11_2">'[38]Data Tables'!$B$21</definedName>
    <definedName name="ErrWek">'[31]Data Tables'!$B$49</definedName>
    <definedName name="ES" localSheetId="10">[15]Puntos!#REF!</definedName>
    <definedName name="ES" localSheetId="11">[15]Puntos!#REF!</definedName>
    <definedName name="ES" localSheetId="12">[15]Puntos!#REF!</definedName>
    <definedName name="ES">[15]Puntos!#REF!</definedName>
    <definedName name="ESA" localSheetId="10">[15]Puntos!#REF!</definedName>
    <definedName name="ESA" localSheetId="11">[15]Puntos!#REF!</definedName>
    <definedName name="ESA" localSheetId="12">[15]Puntos!#REF!</definedName>
    <definedName name="ESA">[15]Puntos!#REF!</definedName>
    <definedName name="EXCROC">'[39]Análisis de precios'!$H$52</definedName>
    <definedName name="EXPORTACION">'[40]INTERJUN-DIC'!$A$96:$H$159</definedName>
    <definedName name="fases" localSheetId="10">IF(averagecheck,2,1)</definedName>
    <definedName name="fases" localSheetId="11">IF(averagecheck,2,1)</definedName>
    <definedName name="fases" localSheetId="12">IF(averagecheck,2,1)</definedName>
    <definedName name="fases" localSheetId="2">IF(averagecheck,2,1)</definedName>
    <definedName name="fases">IF(averagecheck,2,1)</definedName>
    <definedName name="fd" localSheetId="10">'[28]A. P. U.'!#REF!</definedName>
    <definedName name="fd" localSheetId="11">'[28]A. P. U.'!#REF!</definedName>
    <definedName name="fd" localSheetId="12">'[28]A. P. U.'!#REF!</definedName>
    <definedName name="fd">'[28]A. P. U.'!#REF!</definedName>
    <definedName name="FGF" hidden="1">{#N/A,#N/A,FALSE,"DITCAR";#N/A,#N/A,FALSE,"a1";#N/A,#N/A,FALSE,"a2";#N/A,#N/A,FALSE,"a3";#N/A,#N/A,FALSE,"a4";#N/A,#N/A,FALSE,"a4a";#N/A,#N/A,FALSE,"a4B";#N/A,#N/A,FALSE,"a4C";#N/A,#N/A,FALSE,"A5a ";#N/A,#N/A,FALSE,"A5b";#N/A,#N/A,FALSE,"A6A";#N/A,#N/A,FALSE,"A6B";#N/A,#N/A,FALSE,"A6C";#N/A,#N/A,FALSE,"04PG12NB"}</definedName>
    <definedName name="fgfdgfg" localSheetId="10">#REF!</definedName>
    <definedName name="fgfdgfg" localSheetId="11">#REF!</definedName>
    <definedName name="fgfdgfg" localSheetId="12">#REF!</definedName>
    <definedName name="fgfdgfg">#REF!</definedName>
    <definedName name="FLIAS100">[30]Validaciones!$W$7:$W$102</definedName>
    <definedName name="flias1500">[30]Validaciones!$W$7:$W$1502</definedName>
    <definedName name="FLIAS60">[30]Validaciones!$W$7:$W$62</definedName>
    <definedName name="foabp_" localSheetId="10">#REF!</definedName>
    <definedName name="foabp_" localSheetId="11">#REF!</definedName>
    <definedName name="foabp_" localSheetId="12">#REF!</definedName>
    <definedName name="foabp_">#REF!</definedName>
    <definedName name="FOABS_">'[8]COSTOS DE TRANSPORTE'!$D$21</definedName>
    <definedName name="fORMA9698" hidden="1">{#N/A,#N/A,FALSE,"CIBHA05A";#N/A,#N/A,FALSE,"CIBHA05B"}</definedName>
    <definedName name="FORMAUNIT" hidden="1">{#N/A,#N/A,FALSE,"Costos Productos 6A";#N/A,#N/A,FALSE,"Costo Unitario Total H-94-12"}</definedName>
    <definedName name="FRESNO" localSheetId="10">#REF!</definedName>
    <definedName name="FRESNO" localSheetId="11">#REF!</definedName>
    <definedName name="FRESNO" localSheetId="12">#REF!</definedName>
    <definedName name="FRESNO">#REF!</definedName>
    <definedName name="fsafasfasf" localSheetId="10">[16]!'[Mod Balances].IrAlMenu'</definedName>
    <definedName name="fsafasfasf" localSheetId="11">[16]!'[Mod Balances].IrAlMenu'</definedName>
    <definedName name="fsafasfasf" localSheetId="12">[16]!'[Mod Balances].IrAlMenu'</definedName>
    <definedName name="fsafasfasf" localSheetId="2">[16]!'[Mod Balances].IrAlMenu'</definedName>
    <definedName name="fsafasfasf">[16]!'[Mod Balances].IrAlMenu'</definedName>
    <definedName name="fsghdfgzdfg" localSheetId="10">#REF!</definedName>
    <definedName name="fsghdfgzdfg" localSheetId="11">#REF!</definedName>
    <definedName name="fsghdfgzdfg" localSheetId="12">#REF!</definedName>
    <definedName name="fsghdfgzdfg">#REF!</definedName>
    <definedName name="FUENTE" localSheetId="10">#REF!</definedName>
    <definedName name="FUENTE" localSheetId="11">#REF!</definedName>
    <definedName name="FUENTE" localSheetId="12">#REF!</definedName>
    <definedName name="FUENTE">#REF!</definedName>
    <definedName name="FVACAR" localSheetId="10">'[20]BOUNDS &amp; ROWS'!#REF!</definedName>
    <definedName name="FVACAR" localSheetId="11">'[20]BOUNDS &amp; ROWS'!#REF!</definedName>
    <definedName name="FVACAR" localSheetId="12">'[20]BOUNDS &amp; ROWS'!#REF!</definedName>
    <definedName name="FVACAR">'[20]BOUNDS &amp; ROWS'!#REF!</definedName>
    <definedName name="FVACIB" localSheetId="10">'[20]BOUNDS &amp; ROWS'!#REF!</definedName>
    <definedName name="FVACIB" localSheetId="11">'[20]BOUNDS &amp; ROWS'!#REF!</definedName>
    <definedName name="FVACIB" localSheetId="12">'[20]BOUNDS &amp; ROWS'!#REF!</definedName>
    <definedName name="FVACIB">'[20]BOUNDS &amp; ROWS'!#REF!</definedName>
    <definedName name="g86_" localSheetId="10">'[20]PRECIOS DE COMPRA VENTA'!#REF!</definedName>
    <definedName name="g86_" localSheetId="11">'[20]PRECIOS DE COMPRA VENTA'!#REF!</definedName>
    <definedName name="g86_" localSheetId="12">'[20]PRECIOS DE COMPRA VENTA'!#REF!</definedName>
    <definedName name="g86_">'[20]PRECIOS DE COMPRA VENTA'!#REF!</definedName>
    <definedName name="G86A" localSheetId="10">'[20]COMPRA MATERIA PRIMA'!#REF!</definedName>
    <definedName name="G86A" localSheetId="11">'[20]COMPRA MATERIA PRIMA'!#REF!</definedName>
    <definedName name="G86A" localSheetId="12">'[20]COMPRA MATERIA PRIMA'!#REF!</definedName>
    <definedName name="G86A">'[20]COMPRA MATERIA PRIMA'!#REF!</definedName>
    <definedName name="Gdansk" localSheetId="10">#REF!</definedName>
    <definedName name="Gdansk" localSheetId="11">#REF!</definedName>
    <definedName name="Gdansk" localSheetId="12">#REF!</definedName>
    <definedName name="Gdansk">#REF!</definedName>
    <definedName name="gggg" localSheetId="10">IF(averagecheck,2,1)</definedName>
    <definedName name="gggg" localSheetId="11">IF(averagecheck,2,1)</definedName>
    <definedName name="gggg" localSheetId="12">IF(averagecheck,2,1)</definedName>
    <definedName name="gggg" localSheetId="2">IF(averagecheck,2,1)</definedName>
    <definedName name="gggg">IF(averagecheck,2,1)</definedName>
    <definedName name="gggggggg" localSheetId="10">#REF!</definedName>
    <definedName name="gggggggg" localSheetId="11">#REF!</definedName>
    <definedName name="gggggggg" localSheetId="12">#REF!</definedName>
    <definedName name="gggggggg">#REF!</definedName>
    <definedName name="GHAGSDHZDFHZDF" localSheetId="10">'[29]Ejec-1'!#REF!</definedName>
    <definedName name="GHAGSDHZDFHZDF" localSheetId="11">'[29]Ejec-1'!#REF!</definedName>
    <definedName name="GHAGSDHZDFHZDF" localSheetId="12">'[29]Ejec-1'!#REF!</definedName>
    <definedName name="GHAGSDHZDFHZDF">'[29]Ejec-1'!#REF!</definedName>
    <definedName name="GKJDGDIJZ">"Imagen 3"</definedName>
    <definedName name="GLPE_" localSheetId="10">#REF!</definedName>
    <definedName name="GLPE_" localSheetId="11">#REF!</definedName>
    <definedName name="GLPE_" localSheetId="12">#REF!</definedName>
    <definedName name="GLPE_">#REF!</definedName>
    <definedName name="GMBAP_" localSheetId="10">#REF!</definedName>
    <definedName name="GMBAP_" localSheetId="11">#REF!</definedName>
    <definedName name="GMBAP_" localSheetId="12">#REF!</definedName>
    <definedName name="GMBAP_">#REF!</definedName>
    <definedName name="GMEA_" localSheetId="10">#REF!</definedName>
    <definedName name="GMEA_" localSheetId="11">#REF!</definedName>
    <definedName name="GMEA_" localSheetId="12">#REF!</definedName>
    <definedName name="GMEA_">#REF!</definedName>
    <definedName name="GMEB_" localSheetId="10">#REF!</definedName>
    <definedName name="GMEB_" localSheetId="11">#REF!</definedName>
    <definedName name="GMEB_" localSheetId="12">#REF!</definedName>
    <definedName name="GMEB_">#REF!</definedName>
    <definedName name="GMRA_" localSheetId="10">#REF!</definedName>
    <definedName name="GMRA_" localSheetId="11">#REF!</definedName>
    <definedName name="GMRA_" localSheetId="12">#REF!</definedName>
    <definedName name="GMRA_">#REF!</definedName>
    <definedName name="gmrao_" localSheetId="10">#REF!</definedName>
    <definedName name="gmrao_" localSheetId="11">#REF!</definedName>
    <definedName name="gmrao_" localSheetId="12">#REF!</definedName>
    <definedName name="gmrao_">#REF!</definedName>
    <definedName name="GMRB_" localSheetId="10">#REF!</definedName>
    <definedName name="GMRB_" localSheetId="11">#REF!</definedName>
    <definedName name="GMRB_" localSheetId="12">#REF!</definedName>
    <definedName name="GMRB_">#REF!</definedName>
    <definedName name="GMRBO_" localSheetId="10">#REF!</definedName>
    <definedName name="GMRBO_" localSheetId="11">#REF!</definedName>
    <definedName name="GMRBO_" localSheetId="12">#REF!</definedName>
    <definedName name="GMRBO_">#REF!</definedName>
    <definedName name="GMRBVY_" localSheetId="10">#REF!</definedName>
    <definedName name="GMRBVY_" localSheetId="11">#REF!</definedName>
    <definedName name="GMRBVY_" localSheetId="12">#REF!</definedName>
    <definedName name="GMRBVY_">#REF!</definedName>
    <definedName name="GOEB_" localSheetId="10">#REF!</definedName>
    <definedName name="GOEB_" localSheetId="11">#REF!</definedName>
    <definedName name="GOEB_" localSheetId="12">#REF!</definedName>
    <definedName name="GOEB_">#REF!</definedName>
    <definedName name="GOEEP" localSheetId="10">#REF!</definedName>
    <definedName name="GOEEP" localSheetId="11">#REF!</definedName>
    <definedName name="GOEEP" localSheetId="12">#REF!</definedName>
    <definedName name="GOEEP">#REF!</definedName>
    <definedName name="GOIBAS_" localSheetId="10">#REF!</definedName>
    <definedName name="GOIBAS_" localSheetId="11">#REF!</definedName>
    <definedName name="GOIBAS_" localSheetId="12">#REF!</definedName>
    <definedName name="GOIBAS_">#REF!</definedName>
    <definedName name="GOLABS_" localSheetId="10">#REF!</definedName>
    <definedName name="GOLABS_" localSheetId="11">#REF!</definedName>
    <definedName name="GOLABS_" localSheetId="12">#REF!</definedName>
    <definedName name="GOLABS_">#REF!</definedName>
    <definedName name="GOLCAR" localSheetId="10">'[20]BOUNDS &amp; ROWS'!#REF!</definedName>
    <definedName name="GOLCAR" localSheetId="11">'[20]BOUNDS &amp; ROWS'!#REF!</definedName>
    <definedName name="GOLCAR" localSheetId="12">'[20]BOUNDS &amp; ROWS'!#REF!</definedName>
    <definedName name="GOLCAR">'[20]BOUNDS &amp; ROWS'!#REF!</definedName>
    <definedName name="GOLCIB" localSheetId="10">'[20]BOUNDS &amp; ROWS'!#REF!</definedName>
    <definedName name="GOLCIB" localSheetId="11">'[20]BOUNDS &amp; ROWS'!#REF!</definedName>
    <definedName name="GOLCIB" localSheetId="12">'[20]BOUNDS &amp; ROWS'!#REF!</definedName>
    <definedName name="GOLCIB">'[20]BOUNDS &amp; ROWS'!#REF!</definedName>
    <definedName name="GORNAR_" localSheetId="10">#REF!</definedName>
    <definedName name="GORNAR_" localSheetId="11">#REF!</definedName>
    <definedName name="GORNAR_" localSheetId="12">#REF!</definedName>
    <definedName name="GORNAR_">#REF!</definedName>
    <definedName name="_xlnm.Recorder" localSheetId="10">#REF!</definedName>
    <definedName name="_xlnm.Recorder" localSheetId="11">#REF!</definedName>
    <definedName name="_xlnm.Recorder" localSheetId="12">#REF!</definedName>
    <definedName name="_xlnm.Recorder">#REF!</definedName>
    <definedName name="GRAF" hidden="1">{#N/A,#N/A,FALSE,"SMT1";#N/A,#N/A,FALSE,"SMT2";#N/A,#N/A,FALSE,"Summary";#N/A,#N/A,FALSE,"Graphs";#N/A,#N/A,FALSE,"4 Panel"}</definedName>
    <definedName name="grafica42702" localSheetId="10">#REF!</definedName>
    <definedName name="grafica42702" localSheetId="11">#REF!</definedName>
    <definedName name="grafica42702" localSheetId="12">#REF!</definedName>
    <definedName name="grafica42702">#REF!</definedName>
    <definedName name="grafica42702g" localSheetId="10">#REF!</definedName>
    <definedName name="grafica42702g" localSheetId="11">#REF!</definedName>
    <definedName name="grafica42702g" localSheetId="12">#REF!</definedName>
    <definedName name="grafica42702g">#REF!</definedName>
    <definedName name="grafica42705" localSheetId="10">#REF!</definedName>
    <definedName name="grafica42705" localSheetId="11">#REF!</definedName>
    <definedName name="grafica42705" localSheetId="12">#REF!</definedName>
    <definedName name="grafica42705">#REF!</definedName>
    <definedName name="GRCHIS0599" hidden="1">{#N/A,#N/A,FALSE,"Costos Productos 6A";#N/A,#N/A,FALSE,"Costo Unitario Total H-94-12"}</definedName>
    <definedName name="GRUPO1" localSheetId="10">#REF!</definedName>
    <definedName name="GRUPO1" localSheetId="11">#REF!</definedName>
    <definedName name="GRUPO1" localSheetId="12">#REF!</definedName>
    <definedName name="GRUPO1">#REF!</definedName>
    <definedName name="GRUPO2" localSheetId="10">#REF!</definedName>
    <definedName name="GRUPO2" localSheetId="11">#REF!</definedName>
    <definedName name="GRUPO2" localSheetId="12">#REF!</definedName>
    <definedName name="GRUPO2">#REF!</definedName>
    <definedName name="GUADUERO" localSheetId="10">#REF!</definedName>
    <definedName name="GUADUERO" localSheetId="11">#REF!</definedName>
    <definedName name="GUADUERO" localSheetId="12">#REF!</definedName>
    <definedName name="GUADUERO">#REF!</definedName>
    <definedName name="Guardar_datos" localSheetId="10">[13]!Guardar_datos</definedName>
    <definedName name="Guardar_datos" localSheetId="11">[13]!Guardar_datos</definedName>
    <definedName name="Guardar_datos" localSheetId="12">[13]!Guardar_datos</definedName>
    <definedName name="Guardar_datos" localSheetId="2">[13]!Guardar_datos</definedName>
    <definedName name="Guardar_datos">[13]!Guardar_datos</definedName>
    <definedName name="Guardar_Datos_del_Dia" localSheetId="10">[13]!Guardar_Datos_del_Dia</definedName>
    <definedName name="Guardar_Datos_del_Dia" localSheetId="11">[13]!Guardar_Datos_del_Dia</definedName>
    <definedName name="Guardar_Datos_del_Dia" localSheetId="12">[13]!Guardar_Datos_del_Dia</definedName>
    <definedName name="Guardar_Datos_del_Dia" localSheetId="2">[13]!Guardar_Datos_del_Dia</definedName>
    <definedName name="Guardar_Datos_del_Dia">[13]!Guardar_Datos_del_Dia</definedName>
    <definedName name="Guardar_Datos_Indice_energìa" localSheetId="10">[13]!Guardar_Datos_Indice_energìa</definedName>
    <definedName name="Guardar_Datos_Indice_energìa" localSheetId="11">[13]!Guardar_Datos_Indice_energìa</definedName>
    <definedName name="Guardar_Datos_Indice_energìa" localSheetId="12">[13]!Guardar_Datos_Indice_energìa</definedName>
    <definedName name="Guardar_Datos_Indice_energìa" localSheetId="2">[13]!Guardar_Datos_Indice_energìa</definedName>
    <definedName name="Guardar_Datos_Indice_energìa">[13]!Guardar_Datos_Indice_energìa</definedName>
    <definedName name="Guardar_del_Dia" localSheetId="10">[13]!Guardar_del_Dia</definedName>
    <definedName name="Guardar_del_Dia" localSheetId="11">[13]!Guardar_del_Dia</definedName>
    <definedName name="Guardar_del_Dia" localSheetId="12">[13]!Guardar_del_Dia</definedName>
    <definedName name="Guardar_del_Dia" localSheetId="2">[13]!Guardar_del_Dia</definedName>
    <definedName name="Guardar_del_Dia">[13]!Guardar_del_Dia</definedName>
    <definedName name="GUARDAR_EN_RED" localSheetId="10">[13]!GUARDAR_EN_RED</definedName>
    <definedName name="GUARDAR_EN_RED" localSheetId="11">[13]!GUARDAR_EN_RED</definedName>
    <definedName name="GUARDAR_EN_RED" localSheetId="12">[13]!GUARDAR_EN_RED</definedName>
    <definedName name="GUARDAR_EN_RED" localSheetId="2">[13]!GUARDAR_EN_RED</definedName>
    <definedName name="GUARDAR_EN_RED">[13]!GUARDAR_EN_RED</definedName>
    <definedName name="GUARDAR_REPORTE" localSheetId="10">[13]!GUARDAR_REPORTE</definedName>
    <definedName name="GUARDAR_REPORTE" localSheetId="11">[13]!GUARDAR_REPORTE</definedName>
    <definedName name="GUARDAR_REPORTE" localSheetId="12">[13]!GUARDAR_REPORTE</definedName>
    <definedName name="GUARDAR_REPORTE" localSheetId="2">[13]!GUARDAR_REPORTE</definedName>
    <definedName name="GUARDAR_REPORTE">[13]!GUARDAR_REPORTE</definedName>
    <definedName name="HERVEO" localSheetId="10">#REF!</definedName>
    <definedName name="HERVEO" localSheetId="11">#REF!</definedName>
    <definedName name="HERVEO" localSheetId="12">#REF!</definedName>
    <definedName name="HERVEO">#REF!</definedName>
    <definedName name="HEX_" localSheetId="10">#REF!</definedName>
    <definedName name="HEX_" localSheetId="11">#REF!</definedName>
    <definedName name="HEX_" localSheetId="12">#REF!</definedName>
    <definedName name="HEX_">#REF!</definedName>
    <definedName name="HISTORICO" hidden="1">{#N/A,#N/A,FALSE,"Costos Productos 6A";#N/A,#N/A,FALSE,"Costo Unitario Total H-94-12"}</definedName>
    <definedName name="HOJA" localSheetId="10">#REF!</definedName>
    <definedName name="HOJA" localSheetId="11">#REF!</definedName>
    <definedName name="HOJA" localSheetId="12">#REF!</definedName>
    <definedName name="HOJA">#REF!</definedName>
    <definedName name="HOJA1" localSheetId="10">#REF!</definedName>
    <definedName name="HOJA1" localSheetId="11">#REF!</definedName>
    <definedName name="HOJA1" localSheetId="12">#REF!</definedName>
    <definedName name="HOJA1">#REF!</definedName>
    <definedName name="HSIT" hidden="1">{#N/A,#N/A,FALSE,"CIBHA05A";#N/A,#N/A,FALSE,"CIBHA05B"}</definedName>
    <definedName name="I" localSheetId="10">#REF!</definedName>
    <definedName name="I" localSheetId="11">#REF!</definedName>
    <definedName name="I" localSheetId="12">#REF!</definedName>
    <definedName name="I">#REF!</definedName>
    <definedName name="IF" localSheetId="10">'[28]A. P. U.'!#REF!</definedName>
    <definedName name="IF" localSheetId="11">'[28]A. P. U.'!#REF!</definedName>
    <definedName name="IF" localSheetId="12">'[28]A. P. U.'!#REF!</definedName>
    <definedName name="IF">'[28]A. P. U.'!#REF!</definedName>
    <definedName name="impre">'[41]CIC-NOV'!$A$1:$P$53</definedName>
    <definedName name="imprimir" localSheetId="10">#REF!</definedName>
    <definedName name="imprimir" localSheetId="11">#REF!</definedName>
    <definedName name="imprimir" localSheetId="12">#REF!</definedName>
    <definedName name="imprimir">#REF!</definedName>
    <definedName name="IND_IMPACTO" localSheetId="10">#REF!</definedName>
    <definedName name="IND_IMPACTO" localSheetId="11">#REF!</definedName>
    <definedName name="IND_IMPACTO" localSheetId="12">#REF!</definedName>
    <definedName name="IND_IMPACTO">#REF!</definedName>
    <definedName name="INDPYG9698" hidden="1">{#N/A,#N/A,FALSE,"Costos Productos 6A";#N/A,#N/A,FALSE,"Costo Unitario Total H-94-12"}</definedName>
    <definedName name="inf" localSheetId="10">#REF!</definedName>
    <definedName name="inf" localSheetId="11">#REF!</definedName>
    <definedName name="inf" localSheetId="12">#REF!</definedName>
    <definedName name="inf">#REF!</definedName>
    <definedName name="INFG" localSheetId="10">#REF!</definedName>
    <definedName name="INFG" localSheetId="11">#REF!</definedName>
    <definedName name="INFG" localSheetId="12">#REF!</definedName>
    <definedName name="INFG">#REF!</definedName>
    <definedName name="INGREHIS" hidden="1">{#N/A,#N/A,FALSE,"CIBHA05A";#N/A,#N/A,FALSE,"CIBHA05B"}</definedName>
    <definedName name="inicio_secb">[30]Validaciones!$AN$3</definedName>
    <definedName name="insumos">'[37]DETALLE PRESUPUESTAL'!$B$50:$B$58</definedName>
    <definedName name="Interest" localSheetId="10">'[23]280000 Crude'!#REF!</definedName>
    <definedName name="Interest" localSheetId="11">'[23]280000 Crude'!#REF!</definedName>
    <definedName name="Interest" localSheetId="12">'[23]280000 Crude'!#REF!</definedName>
    <definedName name="Interest">'[23]280000 Crude'!#REF!</definedName>
    <definedName name="INV_11">'[42]PR 1'!$A$2:$N$655</definedName>
    <definedName name="INVENTARIOS">[34]RESUMEN!$A$166:$H$186</definedName>
    <definedName name="IOPIOU" hidden="1">{#N/A,#N/A,FALSE,"Costos Productos 6A";#N/A,#N/A,FALSE,"Costo Unitario Total H-94-12"}</definedName>
    <definedName name="IrAFracc" localSheetId="10">[16]!IrAFracc</definedName>
    <definedName name="IrAFracc" localSheetId="11">[16]!IrAFracc</definedName>
    <definedName name="IrAFracc" localSheetId="12">[16]!IrAFracc</definedName>
    <definedName name="IrAFracc" localSheetId="2">[16]!IrAFracc</definedName>
    <definedName name="IrAFracc">[16]!IrAFracc</definedName>
    <definedName name="IrAHydeal" localSheetId="10">[16]!IrAHydeal</definedName>
    <definedName name="IrAHydeal" localSheetId="11">[16]!IrAHydeal</definedName>
    <definedName name="IrAHydeal" localSheetId="12">[16]!IrAHydeal</definedName>
    <definedName name="IrAHydeal" localSheetId="2">[16]!IrAHydeal</definedName>
    <definedName name="IrAHydeal">[16]!IrAHydeal</definedName>
    <definedName name="IrAHydrar" localSheetId="10">[16]!IrAHydrar</definedName>
    <definedName name="IrAHydrar" localSheetId="11">[16]!IrAHydrar</definedName>
    <definedName name="IrAHydrar" localSheetId="12">[16]!IrAHydrar</definedName>
    <definedName name="IrAHydrar" localSheetId="2">[16]!IrAHydrar</definedName>
    <definedName name="IrAHydrar">[16]!IrAHydrar</definedName>
    <definedName name="iramen" localSheetId="10">[16]!'[Mod Balances].IrAlMenu'</definedName>
    <definedName name="iramen" localSheetId="11">[16]!'[Mod Balances].IrAlMenu'</definedName>
    <definedName name="iramen" localSheetId="12">[16]!'[Mod Balances].IrAlMenu'</definedName>
    <definedName name="iramen" localSheetId="2">[16]!'[Mod Balances].IrAlMenu'</definedName>
    <definedName name="iramen">[16]!'[Mod Balances].IrAlMenu'</definedName>
    <definedName name="IrAPlatf" localSheetId="10">[16]!IrAPlatf</definedName>
    <definedName name="IrAPlatf" localSheetId="11">[16]!IrAPlatf</definedName>
    <definedName name="IrAPlatf" localSheetId="12">[16]!IrAPlatf</definedName>
    <definedName name="IrAPlatf" localSheetId="2">[16]!IrAPlatf</definedName>
    <definedName name="IrAPlatf">[16]!IrAPlatf</definedName>
    <definedName name="IrAPref" localSheetId="10">[16]!IrAPref</definedName>
    <definedName name="IrAPref" localSheetId="11">[16]!IrAPref</definedName>
    <definedName name="IrAPref" localSheetId="12">[16]!IrAPref</definedName>
    <definedName name="IrAPref" localSheetId="2">[16]!IrAPref</definedName>
    <definedName name="IrAPref">[16]!IrAPref</definedName>
    <definedName name="IrASulf" localSheetId="10">[16]!IrASulf</definedName>
    <definedName name="IrASulf" localSheetId="11">[16]!IrASulf</definedName>
    <definedName name="IrASulf" localSheetId="12">[16]!IrASulf</definedName>
    <definedName name="IrASulf" localSheetId="2">[16]!IrASulf</definedName>
    <definedName name="IrASulf">[16]!IrASulf</definedName>
    <definedName name="IrAunif" localSheetId="10">[16]!IrAunif</definedName>
    <definedName name="IrAunif" localSheetId="11">[16]!IrAunif</definedName>
    <definedName name="IrAunif" localSheetId="12">[16]!IrAunif</definedName>
    <definedName name="IrAunif" localSheetId="2">[16]!IrAunif</definedName>
    <definedName name="IrAunif">[16]!IrAunif</definedName>
    <definedName name="IrPlanta" localSheetId="10">[16]!IrPlanta</definedName>
    <definedName name="IrPlanta" localSheetId="11">[16]!IrPlanta</definedName>
    <definedName name="IrPlanta" localSheetId="12">[16]!IrPlanta</definedName>
    <definedName name="IrPlanta" localSheetId="2">[16]!IrPlanta</definedName>
    <definedName name="IrPlanta">[16]!IrPlanta</definedName>
    <definedName name="IrResumen" localSheetId="10">[16]!IrResumen</definedName>
    <definedName name="IrResumen" localSheetId="11">[16]!IrResumen</definedName>
    <definedName name="IrResumen" localSheetId="12">[16]!IrResumen</definedName>
    <definedName name="IrResumen" localSheetId="2">[16]!IrResumen</definedName>
    <definedName name="IrResumen">[16]!IrResumen</definedName>
    <definedName name="ITEM" localSheetId="10">#REF!</definedName>
    <definedName name="ITEM" localSheetId="11">#REF!</definedName>
    <definedName name="ITEM" localSheetId="12">#REF!</definedName>
    <definedName name="ITEM">#REF!</definedName>
    <definedName name="JEE_" localSheetId="10">#REF!</definedName>
    <definedName name="JEE_" localSheetId="11">#REF!</definedName>
    <definedName name="JEE_" localSheetId="12">#REF!</definedName>
    <definedName name="JEE_">#REF!</definedName>
    <definedName name="JEEEP" localSheetId="10">#REF!</definedName>
    <definedName name="JEEEP" localSheetId="11">#REF!</definedName>
    <definedName name="JEEEP" localSheetId="12">#REF!</definedName>
    <definedName name="JEEEP">#REF!</definedName>
    <definedName name="JETA_" localSheetId="10">#REF!</definedName>
    <definedName name="JETA_" localSheetId="11">#REF!</definedName>
    <definedName name="JETA_" localSheetId="12">#REF!</definedName>
    <definedName name="JETA_">#REF!</definedName>
    <definedName name="JETB_" localSheetId="10">#REF!</definedName>
    <definedName name="JETB_" localSheetId="11">#REF!</definedName>
    <definedName name="JETB_" localSheetId="12">#REF!</definedName>
    <definedName name="JETB_">#REF!</definedName>
    <definedName name="jl" localSheetId="10">#REF!</definedName>
    <definedName name="jl" localSheetId="11">#REF!</definedName>
    <definedName name="jl" localSheetId="12">#REF!</definedName>
    <definedName name="jl">#REF!</definedName>
    <definedName name="JSALRIOS" localSheetId="10">#REF!</definedName>
    <definedName name="JSALRIOS" localSheetId="11">#REF!</definedName>
    <definedName name="JSALRIOS" localSheetId="12">#REF!</definedName>
    <definedName name="JSALRIOS">#REF!</definedName>
    <definedName name="JUBILADOS" localSheetId="10">#REF!</definedName>
    <definedName name="JUBILADOS" localSheetId="11">#REF!</definedName>
    <definedName name="JUBILADOS" localSheetId="12">#REF!</definedName>
    <definedName name="JUBILADOS">#REF!</definedName>
    <definedName name="JUBILADOS1" localSheetId="10">#REF!</definedName>
    <definedName name="JUBILADOS1" localSheetId="11">#REF!</definedName>
    <definedName name="JUBILADOS1" localSheetId="12">#REF!</definedName>
    <definedName name="JUBILADOS1">#REF!</definedName>
    <definedName name="jul" localSheetId="10" hidden="1">#REF!</definedName>
    <definedName name="jul" localSheetId="11" hidden="1">#REF!</definedName>
    <definedName name="jul" localSheetId="12" hidden="1">#REF!</definedName>
    <definedName name="jul" hidden="1">#REF!</definedName>
    <definedName name="jun" localSheetId="10" hidden="1">[14]DATOS!#REF!</definedName>
    <definedName name="jun" localSheetId="11" hidden="1">[14]DATOS!#REF!</definedName>
    <definedName name="jun" localSheetId="12" hidden="1">[14]DATOS!#REF!</definedName>
    <definedName name="jun" hidden="1">[14]DATOS!#REF!</definedName>
    <definedName name="K_Curr">[38]Company!$C$19</definedName>
    <definedName name="LAS_" localSheetId="10">'[20]CRUDOS MES EVALUADO'!#REF!</definedName>
    <definedName name="LAS_" localSheetId="11">'[20]CRUDOS MES EVALUADO'!#REF!</definedName>
    <definedName name="LAS_" localSheetId="12">'[20]CRUDOS MES EVALUADO'!#REF!</definedName>
    <definedName name="LAS_">'[20]CRUDOS MES EVALUADO'!#REF!</definedName>
    <definedName name="LASM" localSheetId="10">'[20]CRUDOS MES EVALUADO'!#REF!</definedName>
    <definedName name="LASM" localSheetId="11">'[20]CRUDOS MES EVALUADO'!#REF!</definedName>
    <definedName name="LASM" localSheetId="12">'[20]CRUDOS MES EVALUADO'!#REF!</definedName>
    <definedName name="LASM">'[20]CRUDOS MES EVALUADO'!#REF!</definedName>
    <definedName name="LASM_" localSheetId="10">'[20]CRUDOS MES EVALUADO'!#REF!</definedName>
    <definedName name="LASM_" localSheetId="11">'[20]CRUDOS MES EVALUADO'!#REF!</definedName>
    <definedName name="LASM_" localSheetId="12">'[20]CRUDOS MES EVALUADO'!#REF!</definedName>
    <definedName name="LASM_">'[20]CRUDOS MES EVALUADO'!#REF!</definedName>
    <definedName name="LICITACION" localSheetId="10">#REF!</definedName>
    <definedName name="LICITACION" localSheetId="11">#REF!</definedName>
    <definedName name="LICITACION" localSheetId="12">#REF!</definedName>
    <definedName name="LICITACION">#REF!</definedName>
    <definedName name="LIMPIADO">[43]CALIDAD!$AE$8,[43]CALIDAD!$B$9:$B$21,[43]CALIDAD!$C$9:$C$21,[43]CALIDAD!$E$9:$E$21,[43]CALIDAD!$G$9:$H$21,[43]CALIDAD!$J$9:$K$21,[43]CALIDAD!$M$9:$M$21,[43]CALIDAD!$O$9:$O$21,[43]CALIDAD!$Q$9:$Q$21,[43]CALIDAD!$S$9:$S$22,[43]CALIDAD!$S$21,[43]CALIDAD!$S$21,[43]CALIDAD!$S$22,[43]CALIDAD!$S$21,[43]CALIDAD!$S$22,[43]CALIDAD!$S$22,[43]CALIDAD!$U$9:$U$21,[43]CALIDAD!$W$9:$W$21,[43]CALIDAD!$Y$9:$AN$21,[43]CALIDAD!$B$29:$C$44,[43]CALIDAD!$E$29:$E$44,[43]CALIDAD!$G$29:$H$44,[43]CALIDAD!$J$29:$K$44,[43]CALIDAD!$M$29</definedName>
    <definedName name="LIMPIAR1">[43]CALIDAD!$M$29,[43]CALIDAD!$M$29:$N$44,[43]CALIDAD!$O$29:$P$44,[43]CALIDAD!$Q$29:$AP$29,[43]CALIDAD!$P$30:$AP$44,[43]CALIDAD!$AA$28:$AO$28,[43]CALIDAD!$AI$50:$AK$56,[43]CALIDAD!$B$52:$I$55</definedName>
    <definedName name="LIN_AYAC_COVEÑAS" localSheetId="10">'[24]CAÑO LIMON'!#REF!</definedName>
    <definedName name="LIN_AYAC_COVEÑAS" localSheetId="11">'[24]CAÑO LIMON'!#REF!</definedName>
    <definedName name="LIN_AYAC_COVEÑAS" localSheetId="12">'[24]CAÑO LIMON'!#REF!</definedName>
    <definedName name="LIN_AYAC_COVEÑAS">'[24]CAÑO LIMON'!#REF!</definedName>
    <definedName name="LIN_CAÑOLI_RIOZU" localSheetId="10">'[24]CAÑO LIMON'!#REF!</definedName>
    <definedName name="LIN_CAÑOLI_RIOZU" localSheetId="11">'[24]CAÑO LIMON'!#REF!</definedName>
    <definedName name="LIN_CAÑOLI_RIOZU" localSheetId="12">'[24]CAÑO LIMON'!#REF!</definedName>
    <definedName name="LIN_CAÑOLI_RIOZU">'[24]CAÑO LIMON'!#REF!</definedName>
    <definedName name="LIN_CAÑOLIN_RIOZUL" localSheetId="10">'[24]CAÑO LIMON'!#REF!</definedName>
    <definedName name="LIN_CAÑOLIN_RIOZUL" localSheetId="11">'[24]CAÑO LIMON'!#REF!</definedName>
    <definedName name="LIN_CAÑOLIN_RIOZUL" localSheetId="12">'[24]CAÑO LIMON'!#REF!</definedName>
    <definedName name="LIN_CAÑOLIN_RIOZUL">'[24]CAÑO LIMON'!#REF!</definedName>
    <definedName name="LIN_RIOZUL_AYAC" localSheetId="10">'[24]CAÑO LIMON'!#REF!</definedName>
    <definedName name="LIN_RIOZUL_AYAC" localSheetId="11">'[24]CAÑO LIMON'!#REF!</definedName>
    <definedName name="LIN_RIOZUL_AYAC" localSheetId="12">'[24]CAÑO LIMON'!#REF!</definedName>
    <definedName name="LIN_RIOZUL_AYAC">'[24]CAÑO LIMON'!#REF!</definedName>
    <definedName name="LINSALGARBOGOTA" localSheetId="10">#REF!</definedName>
    <definedName name="LINSALGARBOGOTA" localSheetId="11">#REF!</definedName>
    <definedName name="LINSALGARBOGOTA" localSheetId="12">#REF!</definedName>
    <definedName name="LINSALGARBOGOTA">#REF!</definedName>
    <definedName name="LINSALGCARTAGO" localSheetId="10">#REF!</definedName>
    <definedName name="LINSALGCARTAGO" localSheetId="11">#REF!</definedName>
    <definedName name="LINSALGCARTAGO" localSheetId="12">#REF!</definedName>
    <definedName name="LINSALGCARTAGO">#REF!</definedName>
    <definedName name="LINSALGCARTAGOXCIENTO" localSheetId="10">#REF!</definedName>
    <definedName name="LINSALGCARTAGOXCIENTO" localSheetId="11">#REF!</definedName>
    <definedName name="LINSALGCARTAGOXCIENTO" localSheetId="12">#REF!</definedName>
    <definedName name="LINSALGCARTAGOXCIENTO">#REF!</definedName>
    <definedName name="LOCA" localSheetId="10">[21]!absc</definedName>
    <definedName name="LOCA" localSheetId="11">[21]!absc</definedName>
    <definedName name="LOCA" localSheetId="12">[21]!absc</definedName>
    <definedName name="LOCA" localSheetId="2">[21]!absc</definedName>
    <definedName name="LOCA">[21]!absc</definedName>
    <definedName name="LOCA1" localSheetId="10">[21]!absc</definedName>
    <definedName name="LOCA1" localSheetId="11">[21]!absc</definedName>
    <definedName name="LOCA1" localSheetId="12">[21]!absc</definedName>
    <definedName name="LOCA1" localSheetId="2">[21]!absc</definedName>
    <definedName name="LOCA1">[21]!absc</definedName>
    <definedName name="Location">[31]Info!$D$10</definedName>
    <definedName name="LOT" hidden="1">{#N/A,#N/A,FALSE,"SMT1";#N/A,#N/A,FALSE,"SMT2";#N/A,#N/A,FALSE,"Summary";#N/A,#N/A,FALSE,"Graphs";#N/A,#N/A,FALSE,"4 Panel"}</definedName>
    <definedName name="LPGA_" localSheetId="10">#REF!</definedName>
    <definedName name="LPGA_" localSheetId="11">#REF!</definedName>
    <definedName name="LPGA_" localSheetId="12">#REF!</definedName>
    <definedName name="LPGA_">#REF!</definedName>
    <definedName name="LPGB_" localSheetId="10">#REF!</definedName>
    <definedName name="LPGB_" localSheetId="11">#REF!</definedName>
    <definedName name="LPGB_" localSheetId="12">#REF!</definedName>
    <definedName name="LPGB_">#REF!</definedName>
    <definedName name="LTXCP" localSheetId="10">'[20]COMPRA MATERIA PRIMA'!#REF!</definedName>
    <definedName name="LTXCP" localSheetId="11">'[20]COMPRA MATERIA PRIMA'!#REF!</definedName>
    <definedName name="LTXCP" localSheetId="12">'[20]COMPRA MATERIA PRIMA'!#REF!</definedName>
    <definedName name="LTXCP">'[20]COMPRA MATERIA PRIMA'!#REF!</definedName>
    <definedName name="m" localSheetId="10">[13]!m</definedName>
    <definedName name="m" localSheetId="11">[13]!m</definedName>
    <definedName name="m" localSheetId="12">[13]!m</definedName>
    <definedName name="m" localSheetId="2">[13]!m</definedName>
    <definedName name="m">[13]!m</definedName>
    <definedName name="MAL" localSheetId="10">'[44]Estado Resumen'!#REF!&lt;2.5</definedName>
    <definedName name="MAL" localSheetId="11">'[44]Estado Resumen'!#REF!&lt;2.5</definedName>
    <definedName name="MAL" localSheetId="12">'[44]Estado Resumen'!#REF!&lt;2.5</definedName>
    <definedName name="MAL">'[44]Estado Resumen'!#REF!&lt;2.5</definedName>
    <definedName name="MALO" localSheetId="10">'[45]ESTADO VÍA-CRIT.TECNICO'!#REF!&lt;2.5</definedName>
    <definedName name="MALO" localSheetId="11">'[45]ESTADO VÍA-CRIT.TECNICO'!#REF!&lt;2.5</definedName>
    <definedName name="MALO" localSheetId="12">'[45]ESTADO VÍA-CRIT.TECNICO'!#REF!&lt;2.5</definedName>
    <definedName name="MALO">'[45]ESTADO VÍA-CRIT.TECNICO'!#REF!&lt;2.5</definedName>
    <definedName name="MANIZALES" localSheetId="10">#REF!</definedName>
    <definedName name="MANIZALES" localSheetId="11">#REF!</definedName>
    <definedName name="MANIZALES" localSheetId="12">#REF!</definedName>
    <definedName name="MANIZALES">#REF!</definedName>
    <definedName name="MANSILLA" localSheetId="10">#REF!</definedName>
    <definedName name="MANSILLA" localSheetId="11">#REF!</definedName>
    <definedName name="MANSILLA" localSheetId="12">#REF!</definedName>
    <definedName name="MANSILLA">#REF!</definedName>
    <definedName name="MANSILLAXCIENTO" localSheetId="10">#REF!</definedName>
    <definedName name="MANSILLAXCIENTO" localSheetId="11">#REF!</definedName>
    <definedName name="MANSILLAXCIENTO" localSheetId="12">#REF!</definedName>
    <definedName name="MANSILLAXCIENTO">#REF!</definedName>
    <definedName name="mar" localSheetId="10">#REF!</definedName>
    <definedName name="mar" localSheetId="11">#REF!</definedName>
    <definedName name="mar" localSheetId="12">#REF!</definedName>
    <definedName name="mar">#REF!</definedName>
    <definedName name="MARGEN1" localSheetId="10">#REF!</definedName>
    <definedName name="MARGEN1" localSheetId="11">#REF!</definedName>
    <definedName name="MARGEN1" localSheetId="12">#REF!</definedName>
    <definedName name="MARGEN1">#REF!</definedName>
    <definedName name="MARGEN2" localSheetId="10">#REF!</definedName>
    <definedName name="MARGEN2" localSheetId="11">#REF!</definedName>
    <definedName name="MARGEN2" localSheetId="12">#REF!</definedName>
    <definedName name="MARGEN2">#REF!</definedName>
    <definedName name="MARIQUITA" localSheetId="10">#REF!</definedName>
    <definedName name="MARIQUITA" localSheetId="11">#REF!</definedName>
    <definedName name="MARIQUITA" localSheetId="12">#REF!</definedName>
    <definedName name="MARIQUITA">#REF!</definedName>
    <definedName name="MARIQUITAXCIENTO" localSheetId="10">#REF!</definedName>
    <definedName name="MARIQUITAXCIENTO" localSheetId="11">#REF!</definedName>
    <definedName name="MARIQUITAXCIENTO" localSheetId="12">#REF!</definedName>
    <definedName name="MARIQUITAXCIENTO">#REF!</definedName>
    <definedName name="MAT" localSheetId="10">#REF!</definedName>
    <definedName name="MAT" localSheetId="11">#REF!</definedName>
    <definedName name="MAT" localSheetId="12">#REF!</definedName>
    <definedName name="MAT">#REF!</definedName>
    <definedName name="Materiales">'[37]DETALLE PRESUPUESTAL'!$B$20:$B$28</definedName>
    <definedName name="MATRIZ_IND_IMPACTO" localSheetId="10">#REF!</definedName>
    <definedName name="MATRIZ_IND_IMPACTO" localSheetId="11">#REF!</definedName>
    <definedName name="MATRIZ_IND_IMPACTO" localSheetId="12">#REF!</definedName>
    <definedName name="MATRIZ_IND_IMPACTO">#REF!</definedName>
    <definedName name="MATRIZ_RAM" localSheetId="10">#REF!</definedName>
    <definedName name="MATRIZ_RAM" localSheetId="11">#REF!</definedName>
    <definedName name="MATRIZ_RAM" localSheetId="12">#REF!</definedName>
    <definedName name="MATRIZ_RAM">#REF!</definedName>
    <definedName name="may" localSheetId="10" hidden="1">[14]DATOS!#REF!</definedName>
    <definedName name="may" localSheetId="11" hidden="1">[14]DATOS!#REF!</definedName>
    <definedName name="may" localSheetId="12" hidden="1">[14]DATOS!#REF!</definedName>
    <definedName name="may" hidden="1">[14]DATOS!#REF!</definedName>
    <definedName name="me">[29]Hoja2!$M$2:$M$11</definedName>
    <definedName name="MEDCAR" localSheetId="10">'[20]BOUNDS &amp; ROWS'!#REF!</definedName>
    <definedName name="MEDCAR" localSheetId="11">'[20]BOUNDS &amp; ROWS'!#REF!</definedName>
    <definedName name="MEDCAR" localSheetId="12">'[20]BOUNDS &amp; ROWS'!#REF!</definedName>
    <definedName name="MEDCAR">'[20]BOUNDS &amp; ROWS'!#REF!</definedName>
    <definedName name="MEDCIB" localSheetId="10">'[20]BOUNDS &amp; ROWS'!#REF!</definedName>
    <definedName name="MEDCIB" localSheetId="11">'[20]BOUNDS &amp; ROWS'!#REF!</definedName>
    <definedName name="MEDCIB" localSheetId="12">'[20]BOUNDS &amp; ROWS'!#REF!</definedName>
    <definedName name="MEDCIB">'[20]BOUNDS &amp; ROWS'!#REF!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10">[46]!Menu</definedName>
    <definedName name="Menu" localSheetId="11">[46]!Menu</definedName>
    <definedName name="Menu" localSheetId="12">[46]!Menu</definedName>
    <definedName name="Menu" localSheetId="2">[46]!Menu</definedName>
    <definedName name="Menu">[46]!Menu</definedName>
    <definedName name="MEold" localSheetId="10">'[23]280000 Crude'!#REF!</definedName>
    <definedName name="MEold" localSheetId="11">'[23]280000 Crude'!#REF!</definedName>
    <definedName name="MEold" localSheetId="12">'[23]280000 Crude'!#REF!</definedName>
    <definedName name="MEold">'[23]280000 Crude'!#REF!</definedName>
    <definedName name="MEoport" localSheetId="10">'[23]280000 Crude'!#REF!</definedName>
    <definedName name="MEoport" localSheetId="11">'[23]280000 Crude'!#REF!</definedName>
    <definedName name="MEoport" localSheetId="12">'[23]280000 Crude'!#REF!</definedName>
    <definedName name="MEoport">'[23]280000 Crude'!#REF!</definedName>
    <definedName name="MES" localSheetId="10">#REF!</definedName>
    <definedName name="MES" localSheetId="11">#REF!</definedName>
    <definedName name="MES" localSheetId="12">#REF!</definedName>
    <definedName name="MES">#REF!</definedName>
    <definedName name="meses">[32]Hoja2!$H$2:$H$85</definedName>
    <definedName name="Met">'[29]Datos básicos'!$E$36:$E$70</definedName>
    <definedName name="MLKJ" hidden="1">{#N/A,#N/A,FALSE,"Costos Productos 6A";#N/A,#N/A,FALSE,"Costo Unitario Total H-94-12"}</definedName>
    <definedName name="mocal">'[37]DETALLE PRESUPUESTAL'!$B$3:$B$7</definedName>
    <definedName name="monocal">'[37]DETALLE PRESUPUESTAL'!$B$12:$B$14</definedName>
    <definedName name="n" hidden="1">{"EVA",#N/A,FALSE,"SMT2";#N/A,#N/A,FALSE,"Summary";#N/A,#N/A,FALSE,"Graphs";#N/A,#N/A,FALSE,"4 Panel"}</definedName>
    <definedName name="NAARB" localSheetId="10">#REF!</definedName>
    <definedName name="NAARB" localSheetId="11">#REF!</definedName>
    <definedName name="NAARB" localSheetId="12">#REF!</definedName>
    <definedName name="NAARB">#REF!</definedName>
    <definedName name="NACEB" localSheetId="10">#REF!</definedName>
    <definedName name="NACEB" localSheetId="11">#REF!</definedName>
    <definedName name="NACEB" localSheetId="12">#REF!</definedName>
    <definedName name="NACEB">#REF!</definedName>
    <definedName name="NACPA" localSheetId="10">#REF!</definedName>
    <definedName name="NACPA" localSheetId="11">#REF!</definedName>
    <definedName name="NACPA" localSheetId="12">#REF!</definedName>
    <definedName name="NACPA">#REF!</definedName>
    <definedName name="NACPB" localSheetId="10">#REF!</definedName>
    <definedName name="NACPB" localSheetId="11">#REF!</definedName>
    <definedName name="NACPB" localSheetId="12">#REF!</definedName>
    <definedName name="NACPB">#REF!</definedName>
    <definedName name="NALC" localSheetId="10">#REF!</definedName>
    <definedName name="NALC" localSheetId="11">#REF!</definedName>
    <definedName name="NALC" localSheetId="12">#REF!</definedName>
    <definedName name="NALC">#REF!</definedName>
    <definedName name="NARM" localSheetId="10">'[20]COMPRA MATERIA PRIMA'!#REF!</definedName>
    <definedName name="NARM" localSheetId="11">'[20]COMPRA MATERIA PRIMA'!#REF!</definedName>
    <definedName name="NARM" localSheetId="12">'[20]COMPRA MATERIA PRIMA'!#REF!</definedName>
    <definedName name="NARM">'[20]COMPRA MATERIA PRIMA'!#REF!</definedName>
    <definedName name="NARMA" localSheetId="10">#REF!</definedName>
    <definedName name="NARMA" localSheetId="11">#REF!</definedName>
    <definedName name="NARMA" localSheetId="12">#REF!</definedName>
    <definedName name="NARMA">#REF!</definedName>
    <definedName name="NASFA" localSheetId="10">#REF!</definedName>
    <definedName name="NASFA" localSheetId="11">#REF!</definedName>
    <definedName name="NASFA" localSheetId="12">#REF!</definedName>
    <definedName name="NASFA">#REF!</definedName>
    <definedName name="NASFB" localSheetId="10">#REF!</definedName>
    <definedName name="NASFB" localSheetId="11">#REF!</definedName>
    <definedName name="NASFB" localSheetId="12">#REF!</definedName>
    <definedName name="NASFB">#REF!</definedName>
    <definedName name="NAVGA" localSheetId="10">#REF!</definedName>
    <definedName name="NAVGA" localSheetId="11">#REF!</definedName>
    <definedName name="NAVGA" localSheetId="12">#REF!</definedName>
    <definedName name="NAVGA">#REF!</definedName>
    <definedName name="NB_CASHFLOW" localSheetId="10">'[23]280000 Crude'!#REF!</definedName>
    <definedName name="NB_CASHFLOW" localSheetId="11">'[23]280000 Crude'!#REF!</definedName>
    <definedName name="NB_CASHFLOW" localSheetId="12">'[23]280000 Crude'!#REF!</definedName>
    <definedName name="NB_CASHFLOW">'[23]280000 Crude'!#REF!</definedName>
    <definedName name="NBannuity" localSheetId="10">'[23]280000 Crude'!#REF!</definedName>
    <definedName name="NBannuity" localSheetId="11">'[23]280000 Crude'!#REF!</definedName>
    <definedName name="NBannuity" localSheetId="12">'[23]280000 Crude'!#REF!</definedName>
    <definedName name="NBannuity">'[23]280000 Crude'!#REF!</definedName>
    <definedName name="NBcashflow" localSheetId="10">'[23]280000 Crude'!#REF!</definedName>
    <definedName name="NBcashflow" localSheetId="11">'[23]280000 Crude'!#REF!</definedName>
    <definedName name="NBcashflow" localSheetId="12">'[23]280000 Crude'!#REF!</definedName>
    <definedName name="NBcashflow">'[23]280000 Crude'!#REF!</definedName>
    <definedName name="NBEIA" localSheetId="10">#REF!</definedName>
    <definedName name="NBEIA" localSheetId="11">#REF!</definedName>
    <definedName name="NBEIA" localSheetId="12">#REF!</definedName>
    <definedName name="NBEIA">#REF!</definedName>
    <definedName name="NBEN" localSheetId="10">#REF!</definedName>
    <definedName name="NBEN" localSheetId="11">#REF!</definedName>
    <definedName name="NBEN" localSheetId="12">#REF!</definedName>
    <definedName name="NBEN">#REF!</definedName>
    <definedName name="NBENE" localSheetId="10">#REF!</definedName>
    <definedName name="NBENE" localSheetId="11">#REF!</definedName>
    <definedName name="NBENE" localSheetId="12">#REF!</definedName>
    <definedName name="NBENE">#REF!</definedName>
    <definedName name="NBhigh" localSheetId="10">'[23]280000 Crude'!#REF!</definedName>
    <definedName name="NBhigh" localSheetId="11">'[23]280000 Crude'!#REF!</definedName>
    <definedName name="NBhigh" localSheetId="12">'[23]280000 Crude'!#REF!</definedName>
    <definedName name="NBhigh">'[23]280000 Crude'!#REF!</definedName>
    <definedName name="NBloan" localSheetId="10">'[23]280000 Crude'!#REF!</definedName>
    <definedName name="NBloan" localSheetId="11">'[23]280000 Crude'!#REF!</definedName>
    <definedName name="NBloan" localSheetId="12">'[23]280000 Crude'!#REF!</definedName>
    <definedName name="NBloan">'[23]280000 Crude'!#REF!</definedName>
    <definedName name="NBMC" localSheetId="10">#REF!</definedName>
    <definedName name="NBMC" localSheetId="11">#REF!</definedName>
    <definedName name="NBMC" localSheetId="12">#REF!</definedName>
    <definedName name="NBMC">#REF!</definedName>
    <definedName name="NBNPA" localSheetId="10">#REF!</definedName>
    <definedName name="NBNPA" localSheetId="11">#REF!</definedName>
    <definedName name="NBNPA" localSheetId="12">#REF!</definedName>
    <definedName name="NBNPA">#REF!</definedName>
    <definedName name="NBPP" localSheetId="10">#REF!</definedName>
    <definedName name="NBPP" localSheetId="11">#REF!</definedName>
    <definedName name="NBPP" localSheetId="12">#REF!</definedName>
    <definedName name="NBPP">#REF!</definedName>
    <definedName name="NBprice" localSheetId="10">'[23]280000 Crude'!#REF!</definedName>
    <definedName name="NBprice" localSheetId="11">'[23]280000 Crude'!#REF!</definedName>
    <definedName name="NBprice" localSheetId="12">'[23]280000 Crude'!#REF!</definedName>
    <definedName name="NBprice">'[23]280000 Crude'!#REF!</definedName>
    <definedName name="NCCX" localSheetId="10">#REF!</definedName>
    <definedName name="NCCX" localSheetId="11">#REF!</definedName>
    <definedName name="NCCX" localSheetId="12">#REF!</definedName>
    <definedName name="NCCX">#REF!</definedName>
    <definedName name="NCCXE" localSheetId="10">#REF!</definedName>
    <definedName name="NCCXE" localSheetId="11">#REF!</definedName>
    <definedName name="NCCXE" localSheetId="12">#REF!</definedName>
    <definedName name="NCCXE">#REF!</definedName>
    <definedName name="NCDNI" localSheetId="10">#REF!</definedName>
    <definedName name="NCDNI" localSheetId="11">#REF!</definedName>
    <definedName name="NCDNI" localSheetId="12">#REF!</definedName>
    <definedName name="NCDNI">#REF!</definedName>
    <definedName name="NCLE" localSheetId="10">#REF!</definedName>
    <definedName name="NCLE" localSheetId="11">#REF!</definedName>
    <definedName name="NCLE" localSheetId="12">#REF!</definedName>
    <definedName name="NCLE">#REF!</definedName>
    <definedName name="NCLM" localSheetId="10">'[20]CRUDOS MES EVALUADO'!#REF!</definedName>
    <definedName name="NCLM" localSheetId="11">'[20]CRUDOS MES EVALUADO'!#REF!</definedName>
    <definedName name="NCLM" localSheetId="12">'[20]CRUDOS MES EVALUADO'!#REF!</definedName>
    <definedName name="NCLM">'[20]CRUDOS MES EVALUADO'!#REF!</definedName>
    <definedName name="NCOEB" localSheetId="10">#REF!</definedName>
    <definedName name="NCOEB" localSheetId="11">#REF!</definedName>
    <definedName name="NCOEB" localSheetId="12">#REF!</definedName>
    <definedName name="NCOEB">#REF!</definedName>
    <definedName name="NCOK" localSheetId="10">#REF!</definedName>
    <definedName name="NCOK" localSheetId="11">#REF!</definedName>
    <definedName name="NCOK" localSheetId="12">#REF!</definedName>
    <definedName name="NCOK">#REF!</definedName>
    <definedName name="NCOPA" localSheetId="10">#REF!</definedName>
    <definedName name="NCOPA" localSheetId="11">#REF!</definedName>
    <definedName name="NCOPA" localSheetId="12">#REF!</definedName>
    <definedName name="NCOPA">#REF!</definedName>
    <definedName name="NCPP" localSheetId="10">#REF!</definedName>
    <definedName name="NCPP" localSheetId="11">#REF!</definedName>
    <definedName name="NCPP" localSheetId="12">#REF!</definedName>
    <definedName name="NCPP">#REF!</definedName>
    <definedName name="NDIS" localSheetId="10">#REF!</definedName>
    <definedName name="NDIS" localSheetId="11">#REF!</definedName>
    <definedName name="NDIS" localSheetId="12">#REF!</definedName>
    <definedName name="NDIS">#REF!</definedName>
    <definedName name="NFLBAS_" localSheetId="10">#REF!</definedName>
    <definedName name="NFLBAS_" localSheetId="11">#REF!</definedName>
    <definedName name="NFLBAS_" localSheetId="12">#REF!</definedName>
    <definedName name="NFLBAS_">#REF!</definedName>
    <definedName name="NG86A" localSheetId="10">'[20]COMPRA MATERIA PRIMA'!#REF!</definedName>
    <definedName name="NG86A" localSheetId="11">'[20]COMPRA MATERIA PRIMA'!#REF!</definedName>
    <definedName name="NG86A" localSheetId="12">'[20]COMPRA MATERIA PRIMA'!#REF!</definedName>
    <definedName name="NG86A">'[20]COMPRA MATERIA PRIMA'!#REF!</definedName>
    <definedName name="NGLPE" localSheetId="10">#REF!</definedName>
    <definedName name="NGLPE" localSheetId="11">#REF!</definedName>
    <definedName name="NGLPE" localSheetId="12">#REF!</definedName>
    <definedName name="NGLPE">#REF!</definedName>
    <definedName name="NGLXE" localSheetId="10">#REF!</definedName>
    <definedName name="NGLXE" localSheetId="11">#REF!</definedName>
    <definedName name="NGLXE" localSheetId="12">#REF!</definedName>
    <definedName name="NGLXE">#REF!</definedName>
    <definedName name="NGMEA" localSheetId="10">#REF!</definedName>
    <definedName name="NGMEA" localSheetId="11">#REF!</definedName>
    <definedName name="NGMEA" localSheetId="12">#REF!</definedName>
    <definedName name="NGMEA">#REF!</definedName>
    <definedName name="NGMEB" localSheetId="10">#REF!</definedName>
    <definedName name="NGMEB" localSheetId="11">#REF!</definedName>
    <definedName name="NGMEB" localSheetId="12">#REF!</definedName>
    <definedName name="NGMEB">#REF!</definedName>
    <definedName name="NGMRA" localSheetId="10">#REF!</definedName>
    <definedName name="NGMRA" localSheetId="11">#REF!</definedName>
    <definedName name="NGMRA" localSheetId="12">#REF!</definedName>
    <definedName name="NGMRA">#REF!</definedName>
    <definedName name="NGMRB" localSheetId="10">#REF!</definedName>
    <definedName name="NGMRB" localSheetId="11">#REF!</definedName>
    <definedName name="NGMRB" localSheetId="12">#REF!</definedName>
    <definedName name="NGMRB">#REF!</definedName>
    <definedName name="NGMRBO" localSheetId="10">#REF!</definedName>
    <definedName name="NGMRBO" localSheetId="11">#REF!</definedName>
    <definedName name="NGMRBO" localSheetId="12">#REF!</definedName>
    <definedName name="NGMRBO">#REF!</definedName>
    <definedName name="NGMRO" localSheetId="10">#REF!</definedName>
    <definedName name="NGMRO" localSheetId="11">#REF!</definedName>
    <definedName name="NGMRO" localSheetId="12">#REF!</definedName>
    <definedName name="NGMRO">#REF!</definedName>
    <definedName name="NGOEB" localSheetId="10">#REF!</definedName>
    <definedName name="NGOEB" localSheetId="11">#REF!</definedName>
    <definedName name="NGOEB" localSheetId="12">#REF!</definedName>
    <definedName name="NGOEB">#REF!</definedName>
    <definedName name="NHEX" localSheetId="10">#REF!</definedName>
    <definedName name="NHEX" localSheetId="11">#REF!</definedName>
    <definedName name="NHEX" localSheetId="12">#REF!</definedName>
    <definedName name="NHEX">#REF!</definedName>
    <definedName name="NJEE" localSheetId="10">#REF!</definedName>
    <definedName name="NJEE" localSheetId="11">#REF!</definedName>
    <definedName name="NJEE" localSheetId="12">#REF!</definedName>
    <definedName name="NJEE">#REF!</definedName>
    <definedName name="NJETA" localSheetId="10">#REF!</definedName>
    <definedName name="NJETA" localSheetId="11">#REF!</definedName>
    <definedName name="NJETA" localSheetId="12">#REF!</definedName>
    <definedName name="NJETA">#REF!</definedName>
    <definedName name="NJETB" localSheetId="10">#REF!</definedName>
    <definedName name="NJETB" localSheetId="11">#REF!</definedName>
    <definedName name="NJETB" localSheetId="12">#REF!</definedName>
    <definedName name="NJETB">#REF!</definedName>
    <definedName name="NLPGA" localSheetId="10">#REF!</definedName>
    <definedName name="NLPGA" localSheetId="11">#REF!</definedName>
    <definedName name="NLPGA" localSheetId="12">#REF!</definedName>
    <definedName name="NLPGA">#REF!</definedName>
    <definedName name="NLPGB" localSheetId="10">#REF!</definedName>
    <definedName name="NLPGB" localSheetId="11">#REF!</definedName>
    <definedName name="NLPGB" localSheetId="12">#REF!</definedName>
    <definedName name="NLPGB">#REF!</definedName>
    <definedName name="NM" localSheetId="10">#REF!</definedName>
    <definedName name="NM" localSheetId="11">#REF!</definedName>
    <definedName name="NM" localSheetId="12">#REF!</definedName>
    <definedName name="NM">#REF!</definedName>
    <definedName name="nnn" hidden="1">{#N/A,#N/A,FALSE,"SMT1";#N/A,#N/A,FALSE,"SMT2";#N/A,#N/A,FALSE,"Summary";#N/A,#N/A,FALSE,"Graphs";#N/A,#N/A,FALSE,"4 Panel"}</definedName>
    <definedName name="NNVGA" localSheetId="10">#REF!</definedName>
    <definedName name="NNVGA" localSheetId="11">#REF!</definedName>
    <definedName name="NNVGA" localSheetId="12">#REF!</definedName>
    <definedName name="NNVGA">#REF!</definedName>
    <definedName name="NNVIB" localSheetId="10">#REF!</definedName>
    <definedName name="NNVIB" localSheetId="11">#REF!</definedName>
    <definedName name="NNVIB" localSheetId="12">#REF!</definedName>
    <definedName name="NNVIB">#REF!</definedName>
    <definedName name="noemi" hidden="1">{#N/A,#N/A,FALSE,"Costos Productos 6A";#N/A,#N/A,FALSE,"Costo Unitario Total H-94-12"}</definedName>
    <definedName name="NOMBRE" localSheetId="10">#REF!</definedName>
    <definedName name="NOMBRE" localSheetId="11">#REF!</definedName>
    <definedName name="NOMBRE" localSheetId="12">#REF!</definedName>
    <definedName name="NOMBRE">#REF!</definedName>
    <definedName name="NORI" localSheetId="10">'[20]CRUDOS MES EVALUADO'!#REF!</definedName>
    <definedName name="NORI" localSheetId="11">'[20]CRUDOS MES EVALUADO'!#REF!</definedName>
    <definedName name="NORI" localSheetId="12">'[20]CRUDOS MES EVALUADO'!#REF!</definedName>
    <definedName name="NORI">'[20]CRUDOS MES EVALUADO'!#REF!</definedName>
    <definedName name="NQUEA" localSheetId="10">#REF!</definedName>
    <definedName name="NQUEA" localSheetId="11">#REF!</definedName>
    <definedName name="NQUEA" localSheetId="12">#REF!</definedName>
    <definedName name="NQUEA">#REF!</definedName>
    <definedName name="NQUEB" localSheetId="10">#REF!</definedName>
    <definedName name="NQUEB" localSheetId="11">#REF!</definedName>
    <definedName name="NQUEB" localSheetId="12">#REF!</definedName>
    <definedName name="NQUEB">#REF!</definedName>
    <definedName name="NSDISDI2" localSheetId="10">'[8]BOUNDS &amp; ROWS'!#REF!</definedName>
    <definedName name="NSDISDI2" localSheetId="11">'[8]BOUNDS &amp; ROWS'!#REF!</definedName>
    <definedName name="NSDISDI2" localSheetId="12">'[8]BOUNDS &amp; ROWS'!#REF!</definedName>
    <definedName name="NSDISDI2">'[8]BOUNDS &amp; ROWS'!#REF!</definedName>
    <definedName name="NSULA" localSheetId="10">#REF!</definedName>
    <definedName name="NSULA" localSheetId="11">#REF!</definedName>
    <definedName name="NSULA" localSheetId="12">#REF!</definedName>
    <definedName name="NSULA">#REF!</definedName>
    <definedName name="NSULB" localSheetId="10">#REF!</definedName>
    <definedName name="NSULB" localSheetId="11">#REF!</definedName>
    <definedName name="NSULB" localSheetId="12">#REF!</definedName>
    <definedName name="NSULB">#REF!</definedName>
    <definedName name="NTOL" localSheetId="10">#REF!</definedName>
    <definedName name="NTOL" localSheetId="11">#REF!</definedName>
    <definedName name="NTOL" localSheetId="12">#REF!</definedName>
    <definedName name="NTOL">#REF!</definedName>
    <definedName name="NUEE" localSheetId="10">#REF!</definedName>
    <definedName name="NUEE" localSheetId="11">#REF!</definedName>
    <definedName name="NUEE" localSheetId="12">#REF!</definedName>
    <definedName name="NUEE">#REF!</definedName>
    <definedName name="numeros">[29]Hoja2!$M$2:$M$31</definedName>
    <definedName name="NVIB_" localSheetId="10">#REF!</definedName>
    <definedName name="NVIB_" localSheetId="11">#REF!</definedName>
    <definedName name="NVIB_" localSheetId="12">#REF!</definedName>
    <definedName name="NVIB_">#REF!</definedName>
    <definedName name="NVICIB" localSheetId="10">'[20]BOUNDS &amp; ROWS'!#REF!</definedName>
    <definedName name="NVICIB" localSheetId="11">'[20]BOUNDS &amp; ROWS'!#REF!</definedName>
    <definedName name="NVICIB" localSheetId="12">'[20]BOUNDS &amp; ROWS'!#REF!</definedName>
    <definedName name="NVICIB">'[20]BOUNDS &amp; ROWS'!#REF!</definedName>
    <definedName name="NVIEP" localSheetId="10">#REF!</definedName>
    <definedName name="NVIEP" localSheetId="11">#REF!</definedName>
    <definedName name="NVIEP" localSheetId="12">#REF!</definedName>
    <definedName name="NVIEP">#REF!</definedName>
    <definedName name="NVIRG" localSheetId="10">#REF!</definedName>
    <definedName name="NVIRG" localSheetId="11">#REF!</definedName>
    <definedName name="NVIRG" localSheetId="12">#REF!</definedName>
    <definedName name="NVIRG">#REF!</definedName>
    <definedName name="NXIL" localSheetId="10">#REF!</definedName>
    <definedName name="NXIL" localSheetId="11">#REF!</definedName>
    <definedName name="NXIL" localSheetId="12">#REF!</definedName>
    <definedName name="NXIL">#REF!</definedName>
    <definedName name="NXILE" localSheetId="10">#REF!</definedName>
    <definedName name="NXILE" localSheetId="11">#REF!</definedName>
    <definedName name="NXILE" localSheetId="12">#REF!</definedName>
    <definedName name="NXILE">#REF!</definedName>
    <definedName name="objetivos">[32]Hoja2!$A$2:$A$6</definedName>
    <definedName name="OBJETO">[33]PORTADA!$B$46</definedName>
    <definedName name="OD" localSheetId="10">[15]Puntos!#REF!</definedName>
    <definedName name="OD" localSheetId="11">[15]Puntos!#REF!</definedName>
    <definedName name="OD" localSheetId="12">[15]Puntos!#REF!</definedName>
    <definedName name="OD">[15]Puntos!#REF!</definedName>
    <definedName name="OffhireOld" localSheetId="10">'[23]280000 Crude'!#REF!</definedName>
    <definedName name="OffhireOld" localSheetId="11">'[23]280000 Crude'!#REF!</definedName>
    <definedName name="OffhireOld" localSheetId="12">'[23]280000 Crude'!#REF!</definedName>
    <definedName name="OffhireOld">'[23]280000 Crude'!#REF!</definedName>
    <definedName name="oficial" hidden="1">{#N/A,#N/A,FALSE,"CIBHA05A";#N/A,#N/A,FALSE,"CIBHA05B"}</definedName>
    <definedName name="ooo" localSheetId="10">#REF!</definedName>
    <definedName name="ooo" localSheetId="11">#REF!</definedName>
    <definedName name="ooo" localSheetId="12">#REF!</definedName>
    <definedName name="ooo">#REF!</definedName>
    <definedName name="OPERACION">'[40]INTERJUN-DIC'!$A$31:$H$94</definedName>
    <definedName name="ordenequipos">'[37]DETALLE PRESUPUESTAL'!$A$34:$A$43</definedName>
    <definedName name="ordeninsumos">'[37]DETALLE PRESUPUESTAL'!$A$50:$A$58</definedName>
    <definedName name="ordenmateriales">'[37]DETALLE PRESUPUESTAL'!$A$20:$A$28</definedName>
    <definedName name="ordenmocal">'[37]DETALLE PRESUPUESTAL'!$A$3:$A$7</definedName>
    <definedName name="ordenmonocal">'[37]DETALLE PRESUPUESTAL'!$A$12:$A$14</definedName>
    <definedName name="ORIE" localSheetId="10">'[20]CRUDOS MES EVALUADO'!#REF!</definedName>
    <definedName name="ORIE" localSheetId="11">'[20]CRUDOS MES EVALUADO'!#REF!</definedName>
    <definedName name="ORIE" localSheetId="12">'[20]CRUDOS MES EVALUADO'!#REF!</definedName>
    <definedName name="ORIE">'[20]CRUDOS MES EVALUADO'!#REF!</definedName>
    <definedName name="ORU" localSheetId="10">'[24]CAÑO LIMON'!#REF!</definedName>
    <definedName name="ORU" localSheetId="11">'[24]CAÑO LIMON'!#REF!</definedName>
    <definedName name="ORU" localSheetId="12">'[24]CAÑO LIMON'!#REF!</definedName>
    <definedName name="ORU">'[24]CAÑO LIMON'!#REF!</definedName>
    <definedName name="P" localSheetId="10">[15]Puntos!#REF!</definedName>
    <definedName name="P" localSheetId="11">[15]Puntos!#REF!</definedName>
    <definedName name="P" localSheetId="12">[15]Puntos!#REF!</definedName>
    <definedName name="P">[15]Puntos!#REF!</definedName>
    <definedName name="PCT" localSheetId="10">[15]Puntos!#REF!</definedName>
    <definedName name="PCT" localSheetId="11">[15]Puntos!#REF!</definedName>
    <definedName name="PCT" localSheetId="12">[15]Puntos!#REF!</definedName>
    <definedName name="PCT">[15]Puntos!#REF!</definedName>
    <definedName name="PERSONAL" localSheetId="10">#REF!</definedName>
    <definedName name="PERSONAL" localSheetId="11">#REF!</definedName>
    <definedName name="PERSONAL" localSheetId="12">#REF!</definedName>
    <definedName name="PERSONAL">#REF!</definedName>
    <definedName name="PERSONAL1" localSheetId="10">#REF!</definedName>
    <definedName name="PERSONAL1" localSheetId="11">#REF!</definedName>
    <definedName name="PERSONAL1" localSheetId="12">#REF!</definedName>
    <definedName name="PERSONAL1">#REF!</definedName>
    <definedName name="PESO" localSheetId="10">#REF!</definedName>
    <definedName name="PESO" localSheetId="11">#REF!</definedName>
    <definedName name="PESO" localSheetId="12">#REF!</definedName>
    <definedName name="PESO">#REF!</definedName>
    <definedName name="Plan_de_Acción" localSheetId="10">#REF!</definedName>
    <definedName name="Plan_de_Acción" localSheetId="11">#REF!</definedName>
    <definedName name="Plan_de_Acción" localSheetId="12">#REF!</definedName>
    <definedName name="Plan_de_Acción">#REF!</definedName>
    <definedName name="PLAN_DE_RESPUESTA" localSheetId="10">#REF!</definedName>
    <definedName name="PLAN_DE_RESPUESTA" localSheetId="11">#REF!</definedName>
    <definedName name="PLAN_DE_RESPUESTA" localSheetId="12">#REF!</definedName>
    <definedName name="PLAN_DE_RESPUESTA">#REF!</definedName>
    <definedName name="Plan_de_Tratamiento" localSheetId="10">#REF!</definedName>
    <definedName name="Plan_de_Tratamiento" localSheetId="11">#REF!</definedName>
    <definedName name="Plan_de_Tratamiento" localSheetId="12">#REF!</definedName>
    <definedName name="Plan_de_Tratamiento">#REF!</definedName>
    <definedName name="PLANMAESTRO" localSheetId="10">[47]Puntos!#REF!</definedName>
    <definedName name="PLANMAESTRO" localSheetId="11">[47]Puntos!#REF!</definedName>
    <definedName name="PLANMAESTRO" localSheetId="12">[47]Puntos!#REF!</definedName>
    <definedName name="PLANMAESTRO">[47]Puntos!#REF!</definedName>
    <definedName name="PMD" localSheetId="10">[47]Puntos!#REF!</definedName>
    <definedName name="PMD" localSheetId="11">[47]Puntos!#REF!</definedName>
    <definedName name="PMD" localSheetId="12">[47]Puntos!#REF!</definedName>
    <definedName name="PMD">[47]Puntos!#REF!</definedName>
    <definedName name="PPT" localSheetId="10" hidden="1">#REF!</definedName>
    <definedName name="PPT" localSheetId="11" hidden="1">#REF!</definedName>
    <definedName name="PPT" localSheetId="12" hidden="1">#REF!</definedName>
    <definedName name="PPT" hidden="1">#REF!</definedName>
    <definedName name="PRE" localSheetId="10">#REF!</definedName>
    <definedName name="PRE" localSheetId="11">#REF!</definedName>
    <definedName name="PRE" localSheetId="12">#REF!</definedName>
    <definedName name="PRE">#REF!</definedName>
    <definedName name="PRECIO">[48]PRECIOS!$A$5:$M$161</definedName>
    <definedName name="PRIMES" localSheetId="10">[13]!PRIMES</definedName>
    <definedName name="PRIMES" localSheetId="11">[13]!PRIMES</definedName>
    <definedName name="PRIMES" localSheetId="12">[13]!PRIMES</definedName>
    <definedName name="PRIMES" localSheetId="2">[13]!PRIMES</definedName>
    <definedName name="PRIMES">[13]!PRIMES</definedName>
    <definedName name="principal">[30]Validaciones!$AL$3:$AL$35</definedName>
    <definedName name="Print_Area_MI" localSheetId="10">#REF!</definedName>
    <definedName name="Print_Area_MI" localSheetId="11">#REF!</definedName>
    <definedName name="Print_Area_MI" localSheetId="12">#REF!</definedName>
    <definedName name="Print_Area_MI">#REF!</definedName>
    <definedName name="PRINT_TITLES_MI">#N/A</definedName>
    <definedName name="PRINTMENY" localSheetId="10">'[23]280000 Crude'!#REF!</definedName>
    <definedName name="PRINTMENY" localSheetId="11">'[23]280000 Crude'!#REF!</definedName>
    <definedName name="PRINTMENY" localSheetId="12">'[23]280000 Crude'!#REF!</definedName>
    <definedName name="PRINTMENY">'[23]280000 Crude'!#REF!</definedName>
    <definedName name="PROBABILIDAD" localSheetId="10">#REF!</definedName>
    <definedName name="PROBABILIDAD" localSheetId="11">#REF!</definedName>
    <definedName name="PROBABILIDAD" localSheetId="12">#REF!</definedName>
    <definedName name="PROBABILIDAD">#REF!</definedName>
    <definedName name="PROCESO">[33]PORTADA!$B$45</definedName>
    <definedName name="ProjLife" localSheetId="10">'[23]280000 Crude'!#REF!</definedName>
    <definedName name="ProjLife" localSheetId="11">'[23]280000 Crude'!#REF!</definedName>
    <definedName name="ProjLife" localSheetId="12">'[23]280000 Crude'!#REF!</definedName>
    <definedName name="ProjLife">'[23]280000 Crude'!#REF!</definedName>
    <definedName name="PROMEDIO_AÑO_TEMPORALES" localSheetId="10">[9]Tabla5!#REF!</definedName>
    <definedName name="PROMEDIO_AÑO_TEMPORALES" localSheetId="11">[9]Tabla5!#REF!</definedName>
    <definedName name="PROMEDIO_AÑO_TEMPORALES" localSheetId="12">[9]Tabla5!#REF!</definedName>
    <definedName name="PROMEDIO_AÑO_TEMPORALES">[9]Tabla5!#REF!</definedName>
    <definedName name="PROY99" localSheetId="10">[13]!PROY99</definedName>
    <definedName name="PROY99" localSheetId="11">[13]!PROY99</definedName>
    <definedName name="PROY99" localSheetId="12">[13]!PROY99</definedName>
    <definedName name="PROY99" localSheetId="2">[13]!PROY99</definedName>
    <definedName name="PROY99">[13]!PROY99</definedName>
    <definedName name="proyeccióningresos" hidden="1">{"EVA",#N/A,FALSE,"SMT2";#N/A,#N/A,FALSE,"Summary";#N/A,#N/A,FALSE,"Graphs";#N/A,#N/A,FALSE,"4 Panel"}</definedName>
    <definedName name="PRPB_" localSheetId="10">#REF!</definedName>
    <definedName name="PRPB_" localSheetId="11">#REF!</definedName>
    <definedName name="PRPB_" localSheetId="12">#REF!</definedName>
    <definedName name="PRPB_">#REF!</definedName>
    <definedName name="PRPI_" localSheetId="10">#REF!</definedName>
    <definedName name="PRPI_" localSheetId="11">#REF!</definedName>
    <definedName name="PRPI_" localSheetId="12">#REF!</definedName>
    <definedName name="PRPI_">#REF!</definedName>
    <definedName name="PRUEBA" localSheetId="10">[2]DATOS!#REF!</definedName>
    <definedName name="PRUEBA" localSheetId="11">[2]DATOS!#REF!</definedName>
    <definedName name="PRUEBA" localSheetId="12">[2]DATOS!#REF!</definedName>
    <definedName name="PRUEBA">[2]DATOS!#REF!</definedName>
    <definedName name="PRUEBA2" localSheetId="10">#REF!</definedName>
    <definedName name="PRUEBA2" localSheetId="11">#REF!</definedName>
    <definedName name="PRUEBA2" localSheetId="12">#REF!</definedName>
    <definedName name="PRUEBA2">#REF!</definedName>
    <definedName name="PSConversion">[38]Company!$E$20</definedName>
    <definedName name="PSk_curr">[38]Company!$E$19</definedName>
    <definedName name="PSPrior1">[38]Company!$E$21</definedName>
    <definedName name="PSPrior2">[38]Company!$E$22</definedName>
    <definedName name="PSPrior3">[38]Company!$E$23</definedName>
    <definedName name="PSStudyYear">[38]Company!$E$6</definedName>
    <definedName name="PTCOVAS_" localSheetId="10">#REF!</definedName>
    <definedName name="PTCOVAS_" localSheetId="11">#REF!</definedName>
    <definedName name="PTCOVAS_" localSheetId="12">#REF!</definedName>
    <definedName name="PTCOVAS_">#REF!</definedName>
    <definedName name="PTEARANDA" localSheetId="10">#REF!</definedName>
    <definedName name="PTEARANDA" localSheetId="11">#REF!</definedName>
    <definedName name="PTEARANDA" localSheetId="12">#REF!</definedName>
    <definedName name="PTEARANDA">#REF!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{#N/A,#N/A,FALSE,"Costos Productos 6A";#N/A,#N/A,FALSE,"Costo Unitario Total H-94-12"}</definedName>
    <definedName name="qq" hidden="1">{"EVA",#N/A,FALSE,"SMT2";#N/A,#N/A,FALSE,"Summary";#N/A,#N/A,FALSE,"Graphs";#N/A,#N/A,FALSE,"4 Panel"}</definedName>
    <definedName name="qqq" hidden="1">{"EVA",#N/A,FALSE,"SMT2";#N/A,#N/A,FALSE,"Summary";#N/A,#N/A,FALSE,"Graphs";#N/A,#N/A,FALSE,"4 Panel"}</definedName>
    <definedName name="QUEA_" localSheetId="10">#REF!</definedName>
    <definedName name="QUEA_" localSheetId="11">#REF!</definedName>
    <definedName name="QUEA_" localSheetId="12">#REF!</definedName>
    <definedName name="QUEA_">#REF!</definedName>
    <definedName name="QUEB_" localSheetId="10">#REF!</definedName>
    <definedName name="QUEB_" localSheetId="11">#REF!</definedName>
    <definedName name="QUEB_" localSheetId="12">#REF!</definedName>
    <definedName name="QUEB_">#REF!</definedName>
    <definedName name="qwe" localSheetId="10" hidden="1">#REF!</definedName>
    <definedName name="qwe" localSheetId="11" hidden="1">#REF!</definedName>
    <definedName name="qwe" localSheetId="12" hidden="1">#REF!</definedName>
    <definedName name="qwe" hidden="1">#REF!</definedName>
    <definedName name="RECURSOS" localSheetId="10">#REF!</definedName>
    <definedName name="RECURSOS" localSheetId="11">#REF!</definedName>
    <definedName name="RECURSOS" localSheetId="12">#REF!</definedName>
    <definedName name="RECURSOS">#REF!</definedName>
    <definedName name="RECURSOS1" localSheetId="10">#REF!</definedName>
    <definedName name="RECURSOS1" localSheetId="11">#REF!</definedName>
    <definedName name="RECURSOS1" localSheetId="12">#REF!</definedName>
    <definedName name="RECURSOS1">#REF!</definedName>
    <definedName name="REFAPY" localSheetId="10">'[20]CRUDOS MES EVALUADO'!#REF!</definedName>
    <definedName name="REFAPY" localSheetId="11">'[20]CRUDOS MES EVALUADO'!#REF!</definedName>
    <definedName name="REFAPY" localSheetId="12">'[20]CRUDOS MES EVALUADO'!#REF!</definedName>
    <definedName name="REFAPY">'[20]CRUDOS MES EVALUADO'!#REF!</definedName>
    <definedName name="REFORI" localSheetId="10">'[20]CRUDOS MES EVALUADO'!#REF!</definedName>
    <definedName name="REFORI" localSheetId="11">'[20]CRUDOS MES EVALUADO'!#REF!</definedName>
    <definedName name="REFORI" localSheetId="12">'[20]CRUDOS MES EVALUADO'!#REF!</definedName>
    <definedName name="REFORI">'[20]CRUDOS MES EVALUADO'!#REF!</definedName>
    <definedName name="REFTIBU" localSheetId="10">'[20]CRUDOS MES EVALUADO'!#REF!</definedName>
    <definedName name="REFTIBU" localSheetId="11">'[20]CRUDOS MES EVALUADO'!#REF!</definedName>
    <definedName name="REFTIBU" localSheetId="12">'[20]CRUDOS MES EVALUADO'!#REF!</definedName>
    <definedName name="REFTIBU">'[20]CRUDOS MES EVALUADO'!#REF!</definedName>
    <definedName name="REG" localSheetId="10">#REF!</definedName>
    <definedName name="REG" localSheetId="11">#REF!</definedName>
    <definedName name="REG" localSheetId="12">#REF!</definedName>
    <definedName name="REG">#REF!</definedName>
    <definedName name="regional">[26]CARRETERAS!$A$2</definedName>
    <definedName name="REGULAR" localSheetId="10">#REF!</definedName>
    <definedName name="REGULAR" localSheetId="11">#REF!</definedName>
    <definedName name="REGULAR" localSheetId="12">#REF!</definedName>
    <definedName name="REGULAR">#REF!</definedName>
    <definedName name="rell" localSheetId="10">#REF!</definedName>
    <definedName name="rell" localSheetId="11">#REF!</definedName>
    <definedName name="rell" localSheetId="12">#REF!</definedName>
    <definedName name="rell">#REF!</definedName>
    <definedName name="RELLG" localSheetId="10">#REF!</definedName>
    <definedName name="RELLG" localSheetId="11">#REF!</definedName>
    <definedName name="RELLG" localSheetId="12">#REF!</definedName>
    <definedName name="RELLG">#REF!</definedName>
    <definedName name="residente">'[26]GENERALIDADES '!$E$9</definedName>
    <definedName name="RESP" localSheetId="10">#REF!</definedName>
    <definedName name="RESP" localSheetId="11">#REF!</definedName>
    <definedName name="RESP" localSheetId="12">#REF!</definedName>
    <definedName name="RESP">#REF!</definedName>
    <definedName name="RESULTADO">[49]Listas!$C$2:$C$4</definedName>
    <definedName name="resumen" localSheetId="10">#REF!</definedName>
    <definedName name="resumen" localSheetId="11">#REF!</definedName>
    <definedName name="resumen" localSheetId="12">#REF!</definedName>
    <definedName name="resumen">#REF!</definedName>
    <definedName name="ResumenACPM" localSheetId="10">#REF!</definedName>
    <definedName name="ResumenACPM" localSheetId="11">#REF!</definedName>
    <definedName name="ResumenACPM" localSheetId="12">#REF!</definedName>
    <definedName name="ResumenACPM">#REF!</definedName>
    <definedName name="ResumenJET" localSheetId="10">#REF!</definedName>
    <definedName name="ResumenJET" localSheetId="11">#REF!</definedName>
    <definedName name="ResumenJET" localSheetId="12">#REF!</definedName>
    <definedName name="ResumenJET">#REF!</definedName>
    <definedName name="retosplantas" hidden="1">{"EVA",#N/A,FALSE,"SMT2";#N/A,#N/A,FALSE,"Summary";#N/A,#N/A,FALSE,"Graphs";#N/A,#N/A,FALSE,"4 Panel"}</definedName>
    <definedName name="RIO_ZULIA" localSheetId="10">'[24]CAÑO LIMON'!#REF!</definedName>
    <definedName name="RIO_ZULIA" localSheetId="11">'[24]CAÑO LIMON'!#REF!</definedName>
    <definedName name="RIO_ZULIA" localSheetId="12">'[24]CAÑO LIMON'!#REF!</definedName>
    <definedName name="RIO_ZULIA">'[24]CAÑO LIMON'!#REF!</definedName>
    <definedName name="RIOZUL_AYACUCHO" localSheetId="10">'[24]CAÑO LIMON'!#REF!</definedName>
    <definedName name="RIOZUL_AYACUCHO" localSheetId="11">'[24]CAÑO LIMON'!#REF!</definedName>
    <definedName name="RIOZUL_AYACUCHO" localSheetId="12">'[24]CAÑO LIMON'!#REF!</definedName>
    <definedName name="RIOZUL_AYACUCHO">'[24]CAÑO LIMON'!#REF!</definedName>
    <definedName name="RIOZULIA" localSheetId="10">'[24]CAÑO LIMON'!#REF!</definedName>
    <definedName name="RIOZULIA" localSheetId="11">'[24]CAÑO LIMON'!#REF!</definedName>
    <definedName name="RIOZULIA" localSheetId="12">'[24]CAÑO LIMON'!#REF!</definedName>
    <definedName name="RIOZULIA">'[24]CAÑO LIMON'!#REF!</definedName>
    <definedName name="Rotterdam292" localSheetId="10">'[23]280000 Crude'!#REF!</definedName>
    <definedName name="Rotterdam292" localSheetId="11">'[23]280000 Crude'!#REF!</definedName>
    <definedName name="Rotterdam292" localSheetId="12">'[23]280000 Crude'!#REF!</definedName>
    <definedName name="Rotterdam292">'[23]280000 Crude'!#REF!</definedName>
    <definedName name="RR" localSheetId="10" hidden="1">[12]DATOS!#REF!</definedName>
    <definedName name="RR" localSheetId="11" hidden="1">[12]DATOS!#REF!</definedName>
    <definedName name="RR" localSheetId="12" hidden="1">[12]DATOS!#REF!</definedName>
    <definedName name="RR" hidden="1">[12]DATOS!#REF!</definedName>
    <definedName name="rty" localSheetId="10">#REF!</definedName>
    <definedName name="rty" localSheetId="11">#REF!</definedName>
    <definedName name="rty" localSheetId="12">#REF!</definedName>
    <definedName name="rty">#REF!</definedName>
    <definedName name="Russia" localSheetId="10">'[23]280000 Crude'!#REF!</definedName>
    <definedName name="Russia" localSheetId="11">'[23]280000 Crude'!#REF!</definedName>
    <definedName name="Russia" localSheetId="12">'[23]280000 Crude'!#REF!</definedName>
    <definedName name="Russia">'[23]280000 Crude'!#REF!</definedName>
    <definedName name="s" hidden="1">{#N/A,#N/A,FALSE,"CIBHA05A";#N/A,#N/A,FALSE,"CIBHA05B"}</definedName>
    <definedName name="SALARIOS" localSheetId="10">#REF!</definedName>
    <definedName name="SALARIOS" localSheetId="11">#REF!</definedName>
    <definedName name="SALARIOS" localSheetId="12">#REF!</definedName>
    <definedName name="SALARIOS">#REF!</definedName>
    <definedName name="SALARIOS1" localSheetId="10">#REF!</definedName>
    <definedName name="SALARIOS1" localSheetId="11">#REF!</definedName>
    <definedName name="SALARIOS1" localSheetId="12">#REF!</definedName>
    <definedName name="SALARIOS1">#REF!</definedName>
    <definedName name="SALGAR" localSheetId="10">#REF!</definedName>
    <definedName name="SALGAR" localSheetId="11">#REF!</definedName>
    <definedName name="SALGAR" localSheetId="12">#REF!</definedName>
    <definedName name="SALGAR">#REF!</definedName>
    <definedName name="SALGARBOGOTA" localSheetId="10">#REF!</definedName>
    <definedName name="SALGARBOGOTA" localSheetId="11">#REF!</definedName>
    <definedName name="SALGARBOGOTA" localSheetId="12">#REF!</definedName>
    <definedName name="SALGARBOGOTA">#REF!</definedName>
    <definedName name="SALGARCARTAGO" localSheetId="10">#REF!</definedName>
    <definedName name="SALGARCARTAGO" localSheetId="11">#REF!</definedName>
    <definedName name="SALGARCARTAGO" localSheetId="12">#REF!</definedName>
    <definedName name="SALGARCARTAGO">#REF!</definedName>
    <definedName name="SALGARXCIENTO" localSheetId="10">#REF!</definedName>
    <definedName name="SALGARXCIENTO" localSheetId="11">#REF!</definedName>
    <definedName name="SALGARXCIENTO" localSheetId="12">#REF!</definedName>
    <definedName name="SALGARXCIENTO">#REF!</definedName>
    <definedName name="SAMORE" localSheetId="10">'[24]CAÑO LIMON'!#REF!</definedName>
    <definedName name="SAMORE" localSheetId="11">'[24]CAÑO LIMON'!#REF!</definedName>
    <definedName name="SAMORE" localSheetId="12">'[24]CAÑO LIMON'!#REF!</definedName>
    <definedName name="SAMORE">'[24]CAÑO LIMON'!#REF!</definedName>
    <definedName name="SDASAS" localSheetId="10" hidden="1">[2]DATOS!#REF!</definedName>
    <definedName name="SDASAS" localSheetId="11" hidden="1">[2]DATOS!#REF!</definedName>
    <definedName name="SDASAS" localSheetId="12" hidden="1">[2]DATOS!#REF!</definedName>
    <definedName name="SDASAS" hidden="1">[2]DATOS!#REF!</definedName>
    <definedName name="sdfasdas" localSheetId="10">#REF!</definedName>
    <definedName name="sdfasdas" localSheetId="11">#REF!</definedName>
    <definedName name="sdfasdas" localSheetId="12">#REF!</definedName>
    <definedName name="sdfasdas">#REF!</definedName>
    <definedName name="Seguiminto" localSheetId="10">[18]!absc</definedName>
    <definedName name="Seguiminto" localSheetId="11">[18]!absc</definedName>
    <definedName name="Seguiminto" localSheetId="12">[18]!absc</definedName>
    <definedName name="Seguiminto" localSheetId="2">[18]!absc</definedName>
    <definedName name="Seguiminto">[18]!absc</definedName>
    <definedName name="SELECCIÓN" localSheetId="10">#REF!</definedName>
    <definedName name="SELECCIÓN" localSheetId="11">#REF!</definedName>
    <definedName name="SELECCIÓN" localSheetId="12">#REF!</definedName>
    <definedName name="SELECCIÓN">#REF!</definedName>
    <definedName name="SELECCIÓN1" localSheetId="10">#REF!</definedName>
    <definedName name="SELECCIÓN1" localSheetId="11">#REF!</definedName>
    <definedName name="SELECCIÓN1" localSheetId="12">#REF!</definedName>
    <definedName name="SELECCIÓN1">#REF!</definedName>
    <definedName name="sep" localSheetId="10">#REF!</definedName>
    <definedName name="sep" localSheetId="11">#REF!</definedName>
    <definedName name="sep" localSheetId="12">#REF!</definedName>
    <definedName name="sep">#REF!</definedName>
    <definedName name="sfwgtsfs" hidden="1">{#N/A,#N/A,FALSE,"SMT1";#N/A,#N/A,FALSE,"SMT2";#N/A,#N/A,FALSE,"Summary";#N/A,#N/A,FALSE,"Graphs";#N/A,#N/A,FALSE,"4 Panel"}</definedName>
    <definedName name="SGOT" hidden="1">{"EVA",#N/A,FALSE,"SMT2";#N/A,#N/A,FALSE,"Summary";#N/A,#N/A,FALSE,"Graphs";#N/A,#N/A,FALSE,"4 Panel"}</definedName>
    <definedName name="SINDICALES" localSheetId="10">#REF!</definedName>
    <definedName name="SINDICALES" localSheetId="11">#REF!</definedName>
    <definedName name="SINDICALES" localSheetId="12">#REF!</definedName>
    <definedName name="SINDICALES">#REF!</definedName>
    <definedName name="SINDICALES1" localSheetId="10">#REF!</definedName>
    <definedName name="SINDICALES1" localSheetId="11">#REF!</definedName>
    <definedName name="SINDICALES1" localSheetId="12">#REF!</definedName>
    <definedName name="SINDICALES1">#REF!</definedName>
    <definedName name="SJP" localSheetId="10">'[20]CRUDOS MES EVALUADO'!#REF!</definedName>
    <definedName name="SJP" localSheetId="11">'[20]CRUDOS MES EVALUADO'!#REF!</definedName>
    <definedName name="SJP" localSheetId="12">'[20]CRUDOS MES EVALUADO'!#REF!</definedName>
    <definedName name="SJP">'[20]CRUDOS MES EVALUADO'!#REF!</definedName>
    <definedName name="SJP_" localSheetId="10">'[20]CRUDOS MES EVALUADO'!#REF!</definedName>
    <definedName name="SJP_" localSheetId="11">'[20]CRUDOS MES EVALUADO'!#REF!</definedName>
    <definedName name="SJP_" localSheetId="12">'[20]CRUDOS MES EVALUADO'!#REF!</definedName>
    <definedName name="SJP_">'[20]CRUDOS MES EVALUADO'!#REF!</definedName>
    <definedName name="SLC" localSheetId="10">'[20]CRUDOS MES EVALUADO'!#REF!</definedName>
    <definedName name="SLC" localSheetId="11">'[20]CRUDOS MES EVALUADO'!#REF!</definedName>
    <definedName name="SLC" localSheetId="12">'[20]CRUDOS MES EVALUADO'!#REF!</definedName>
    <definedName name="SLC">'[20]CRUDOS MES EVALUADO'!#REF!</definedName>
    <definedName name="SLC_" localSheetId="10">'[20]CRUDOS MES EVALUADO'!#REF!</definedName>
    <definedName name="SLC_" localSheetId="11">'[20]CRUDOS MES EVALUADO'!#REF!</definedName>
    <definedName name="SLC_" localSheetId="12">'[20]CRUDOS MES EVALUADO'!#REF!</definedName>
    <definedName name="SLC_">'[20]CRUDOS MES EVALUADO'!#REF!</definedName>
    <definedName name="SOL" localSheetId="10">#REF!</definedName>
    <definedName name="SOL" localSheetId="11">#REF!</definedName>
    <definedName name="SOL" localSheetId="12">#REF!</definedName>
    <definedName name="SOL">#REF!</definedName>
    <definedName name="SpotOld" localSheetId="10">'[23]280000 Crude'!#REF!</definedName>
    <definedName name="SpotOld" localSheetId="11">'[23]280000 Crude'!#REF!</definedName>
    <definedName name="SpotOld" localSheetId="12">'[23]280000 Crude'!#REF!</definedName>
    <definedName name="SpotOld">'[23]280000 Crude'!#REF!</definedName>
    <definedName name="SSDSDAs" localSheetId="10">#REF!</definedName>
    <definedName name="SSDSDAs" localSheetId="11">#REF!</definedName>
    <definedName name="SSDSDAs" localSheetId="12">#REF!</definedName>
    <definedName name="SSDSDAs">#REF!</definedName>
    <definedName name="STE" localSheetId="10">'[20]CRUDOS MES EVALUADO'!#REF!</definedName>
    <definedName name="STE" localSheetId="11">'[20]CRUDOS MES EVALUADO'!#REF!</definedName>
    <definedName name="STE" localSheetId="12">'[20]CRUDOS MES EVALUADO'!#REF!</definedName>
    <definedName name="STE">'[20]CRUDOS MES EVALUADO'!#REF!</definedName>
    <definedName name="STE_" localSheetId="10">'[20]CRUDOS MES EVALUADO'!#REF!</definedName>
    <definedName name="STE_" localSheetId="11">'[20]CRUDOS MES EVALUADO'!#REF!</definedName>
    <definedName name="STE_" localSheetId="12">'[20]CRUDOS MES EVALUADO'!#REF!</definedName>
    <definedName name="STE_">'[20]CRUDOS MES EVALUADO'!#REF!</definedName>
    <definedName name="STGTOTAL" localSheetId="10">'[20]CRUDOS MES EVALUADO'!#REF!</definedName>
    <definedName name="STGTOTAL" localSheetId="11">'[20]CRUDOS MES EVALUADO'!#REF!</definedName>
    <definedName name="STGTOTAL" localSheetId="12">'[20]CRUDOS MES EVALUADO'!#REF!</definedName>
    <definedName name="STGTOTAL">'[20]CRUDOS MES EVALUADO'!#REF!</definedName>
    <definedName name="StudyYear">[38]Company!$C$6</definedName>
    <definedName name="SULA_" localSheetId="10">#REF!</definedName>
    <definedName name="SULA_" localSheetId="11">#REF!</definedName>
    <definedName name="SULA_" localSheetId="12">#REF!</definedName>
    <definedName name="SULA_">#REF!</definedName>
    <definedName name="SULB_" localSheetId="10">#REF!</definedName>
    <definedName name="SULB_" localSheetId="11">#REF!</definedName>
    <definedName name="SULB_" localSheetId="12">#REF!</definedName>
    <definedName name="SULB_">#REF!</definedName>
    <definedName name="t" localSheetId="10">[6]!absc</definedName>
    <definedName name="t" localSheetId="11">[6]!absc</definedName>
    <definedName name="t" localSheetId="12">[6]!absc</definedName>
    <definedName name="t" localSheetId="2">[6]!absc</definedName>
    <definedName name="t">[6]!absc</definedName>
    <definedName name="TA_AJUS2" localSheetId="10">[50]Tabla5!#REF!</definedName>
    <definedName name="TA_AJUS2" localSheetId="11">[50]Tabla5!#REF!</definedName>
    <definedName name="TA_AJUS2" localSheetId="12">[50]Tabla5!#REF!</definedName>
    <definedName name="TA_AJUS2">[50]Tabla5!#REF!</definedName>
    <definedName name="TABLA" localSheetId="10">#REF!</definedName>
    <definedName name="TABLA" localSheetId="11">#REF!</definedName>
    <definedName name="TABLA" localSheetId="12">#REF!</definedName>
    <definedName name="TABLA">#REF!</definedName>
    <definedName name="tabla_1">'[51]Hoja datos'!$W$179:$FX$525</definedName>
    <definedName name="tabla_2">'[51]Hoja datos'!$C$5:$H$162</definedName>
    <definedName name="tabla_3">'[51]Hoja datos'!$J$5:$N$162</definedName>
    <definedName name="TABLA1" localSheetId="10">[2]DATOS!#REF!</definedName>
    <definedName name="TABLA1" localSheetId="11">[2]DATOS!#REF!</definedName>
    <definedName name="TABLA1" localSheetId="12">[2]DATOS!#REF!</definedName>
    <definedName name="TABLA1">[2]DATOS!#REF!</definedName>
    <definedName name="TABLA10">'[52]DEST. MEDIOS'!$A$1:$O$56</definedName>
    <definedName name="TABLA11" localSheetId="10">#REF!</definedName>
    <definedName name="TABLA11" localSheetId="11">#REF!</definedName>
    <definedName name="TABLA11" localSheetId="12">#REF!</definedName>
    <definedName name="TABLA11">#REF!</definedName>
    <definedName name="TABLA12" localSheetId="10">#REF!</definedName>
    <definedName name="TABLA12" localSheetId="11">#REF!</definedName>
    <definedName name="TABLA12" localSheetId="12">#REF!</definedName>
    <definedName name="TABLA12">#REF!</definedName>
    <definedName name="TABLA13">[52]COMBUASF!$A$1:$O$60</definedName>
    <definedName name="TABLA13B">[52]COMBUASF!$A$64:$O$83</definedName>
    <definedName name="TABLA15" localSheetId="10">#REF!</definedName>
    <definedName name="TABLA15" localSheetId="11">#REF!</definedName>
    <definedName name="TABLA15" localSheetId="12">#REF!</definedName>
    <definedName name="TABLA15">#REF!</definedName>
    <definedName name="TABLA16" localSheetId="10">#REF!</definedName>
    <definedName name="TABLA16" localSheetId="11">#REF!</definedName>
    <definedName name="TABLA16" localSheetId="12">#REF!</definedName>
    <definedName name="TABLA16">#REF!</definedName>
    <definedName name="TABLA17" localSheetId="10">#REF!</definedName>
    <definedName name="TABLA17" localSheetId="11">#REF!</definedName>
    <definedName name="TABLA17" localSheetId="12">#REF!</definedName>
    <definedName name="TABLA17">#REF!</definedName>
    <definedName name="TABLA17A" localSheetId="10">#REF!</definedName>
    <definedName name="TABLA17A" localSheetId="11">#REF!</definedName>
    <definedName name="TABLA17A" localSheetId="12">#REF!</definedName>
    <definedName name="TABLA17A">#REF!</definedName>
    <definedName name="TABLA19B" localSheetId="10">#REF!</definedName>
    <definedName name="TABLA19B" localSheetId="11">#REF!</definedName>
    <definedName name="TABLA19B" localSheetId="12">#REF!</definedName>
    <definedName name="TABLA19B">#REF!</definedName>
    <definedName name="TABLA1CONT">[52]BALCRUDO!$A$179:$O$220</definedName>
    <definedName name="TABLA21" localSheetId="10">#REF!</definedName>
    <definedName name="TABLA21" localSheetId="11">#REF!</definedName>
    <definedName name="TABLA21" localSheetId="12">#REF!</definedName>
    <definedName name="TABLA21">#REF!</definedName>
    <definedName name="TABLA3" localSheetId="10">#REF!</definedName>
    <definedName name="TABLA3" localSheetId="11">#REF!</definedName>
    <definedName name="TABLA3" localSheetId="12">#REF!</definedName>
    <definedName name="TABLA3">#REF!</definedName>
    <definedName name="TABLA5" localSheetId="10">#REF!</definedName>
    <definedName name="TABLA5" localSheetId="11">#REF!</definedName>
    <definedName name="TABLA5" localSheetId="12">#REF!</definedName>
    <definedName name="TABLA5">#REF!</definedName>
    <definedName name="TABLA6">[52]PRECIOS!$A$1:$N$39</definedName>
    <definedName name="TABLA7">'[52]CARGASPROC.'!$A$1:$O$51</definedName>
    <definedName name="TABLA7A" localSheetId="10">#REF!</definedName>
    <definedName name="TABLA7A" localSheetId="11">#REF!</definedName>
    <definedName name="TABLA7A" localSheetId="12">#REF!</definedName>
    <definedName name="TABLA7A">#REF!</definedName>
    <definedName name="TABLA7B">'[52]CARGASPROC.'!$A$70:$O$110</definedName>
    <definedName name="TABLA8">'[52]G L P  FINAL'!$A$1:$O$59</definedName>
    <definedName name="TABLA8A">'[52]G L P  FINAL'!$A$63:$O$115</definedName>
    <definedName name="TABLA8A1GCB" localSheetId="10">#REF!</definedName>
    <definedName name="TABLA8A1GCB" localSheetId="11">#REF!</definedName>
    <definedName name="TABLA8A1GCB" localSheetId="12">#REF!</definedName>
    <definedName name="TABLA8A1GCB">#REF!</definedName>
    <definedName name="TABLA8A2GRC" localSheetId="10">#REF!</definedName>
    <definedName name="TABLA8A2GRC" localSheetId="11">#REF!</definedName>
    <definedName name="TABLA8A2GRC" localSheetId="12">#REF!</definedName>
    <definedName name="TABLA8A2GRC">#REF!</definedName>
    <definedName name="TABLA8A3VRM" localSheetId="10">#REF!</definedName>
    <definedName name="TABLA8A3VRM" localSheetId="11">#REF!</definedName>
    <definedName name="TABLA8A3VRM" localSheetId="12">#REF!</definedName>
    <definedName name="TABLA8A3VRM">#REF!</definedName>
    <definedName name="TABLA9" localSheetId="10">#REF!</definedName>
    <definedName name="TABLA9" localSheetId="11">#REF!</definedName>
    <definedName name="TABLA9" localSheetId="12">#REF!</definedName>
    <definedName name="TABLA9">#REF!</definedName>
    <definedName name="TABLE_9" localSheetId="10">#REF!</definedName>
    <definedName name="TABLE_9" localSheetId="11">#REF!</definedName>
    <definedName name="TABLE_9" localSheetId="12">#REF!</definedName>
    <definedName name="TABLE_9">#REF!</definedName>
    <definedName name="TARMCIBCAR_">'[8]COSTOS DE TRANSPORTE'!$D$26</definedName>
    <definedName name="TAROMAT" localSheetId="10">[2]DATOS!#REF!</definedName>
    <definedName name="TAROMAT" localSheetId="11">[2]DATOS!#REF!</definedName>
    <definedName name="TAROMAT" localSheetId="12">[2]DATOS!#REF!</definedName>
    <definedName name="TAROMAT">[2]DATOS!#REF!</definedName>
    <definedName name="TASOC" localSheetId="10">[2]DATOS!#REF!</definedName>
    <definedName name="TASOC" localSheetId="11">[2]DATOS!#REF!</definedName>
    <definedName name="TASOC" localSheetId="12">[2]DATOS!#REF!</definedName>
    <definedName name="TASOC">[2]DATOS!#REF!</definedName>
    <definedName name="TBASES" localSheetId="10">[2]DATOS!#REF!</definedName>
    <definedName name="TBASES" localSheetId="11">[2]DATOS!#REF!</definedName>
    <definedName name="TBASES" localSheetId="12">[2]DATOS!#REF!</definedName>
    <definedName name="TBASES">[2]DATOS!#REF!</definedName>
    <definedName name="TC" localSheetId="10">#REF!</definedName>
    <definedName name="TC" localSheetId="11">#REF!</definedName>
    <definedName name="TC" localSheetId="12">#REF!</definedName>
    <definedName name="TC">#REF!</definedName>
    <definedName name="TCARGAS" localSheetId="10">[2]DATOS!#REF!</definedName>
    <definedName name="TCARGAS" localSheetId="11">[2]DATOS!#REF!</definedName>
    <definedName name="TCARGAS" localSheetId="12">[2]DATOS!#REF!</definedName>
    <definedName name="TCARGAS">[2]DATOS!#REF!</definedName>
    <definedName name="TCold" localSheetId="10">'[23]280000 Crude'!#REF!</definedName>
    <definedName name="TCold" localSheetId="11">'[23]280000 Crude'!#REF!</definedName>
    <definedName name="TCold" localSheetId="12">'[23]280000 Crude'!#REF!</definedName>
    <definedName name="TCold">'[23]280000 Crude'!#REF!</definedName>
    <definedName name="TCONDIR" localSheetId="10">[2]DATOS!#REF!</definedName>
    <definedName name="TCONDIR" localSheetId="11">[2]DATOS!#REF!</definedName>
    <definedName name="TCONDIR" localSheetId="12">[2]DATOS!#REF!</definedName>
    <definedName name="TCONDIR">[2]DATOS!#REF!</definedName>
    <definedName name="TCRUDISP" localSheetId="10">[2]DATOS!#REF!</definedName>
    <definedName name="TCRUDISP" localSheetId="11">[2]DATOS!#REF!</definedName>
    <definedName name="TCRUDISP" localSheetId="12">[2]DATOS!#REF!</definedName>
    <definedName name="TCRUDISP">[2]DATOS!#REF!</definedName>
    <definedName name="TCRUDIST" localSheetId="10">[2]DATOS!#REF!</definedName>
    <definedName name="TCRUDIST" localSheetId="11">[2]DATOS!#REF!</definedName>
    <definedName name="TCRUDIST" localSheetId="12">[2]DATOS!#REF!</definedName>
    <definedName name="TCRUDIST">[2]DATOS!#REF!</definedName>
    <definedName name="TCRURESU" localSheetId="10">[2]DATOS!#REF!</definedName>
    <definedName name="TCRURESU" localSheetId="11">[2]DATOS!#REF!</definedName>
    <definedName name="TCRURESU" localSheetId="12">[2]DATOS!#REF!</definedName>
    <definedName name="TCRURESU">[2]DATOS!#REF!</definedName>
    <definedName name="temporales" localSheetId="10">[10]Tabla5!#REF!</definedName>
    <definedName name="temporales" localSheetId="11">[10]Tabla5!#REF!</definedName>
    <definedName name="temporales" localSheetId="12">[10]Tabla5!#REF!</definedName>
    <definedName name="temporales">[10]Tabla5!#REF!</definedName>
    <definedName name="TFLUVIAL" localSheetId="10">[2]DATOS!#REF!</definedName>
    <definedName name="TFLUVIAL" localSheetId="11">[2]DATOS!#REF!</definedName>
    <definedName name="TFLUVIAL" localSheetId="12">[2]DATOS!#REF!</definedName>
    <definedName name="TFLUVIAL">[2]DATOS!#REF!</definedName>
    <definedName name="TFUEL" localSheetId="10">[2]DATOS!#REF!</definedName>
    <definedName name="TFUEL" localSheetId="11">[2]DATOS!#REF!</definedName>
    <definedName name="TFUEL" localSheetId="12">[2]DATOS!#REF!</definedName>
    <definedName name="TFUEL">[2]DATOS!#REF!</definedName>
    <definedName name="TGAS" localSheetId="10">[2]DATOS!#REF!</definedName>
    <definedName name="TGAS" localSheetId="11">[2]DATOS!#REF!</definedName>
    <definedName name="TGAS" localSheetId="12">[2]DATOS!#REF!</definedName>
    <definedName name="TGAS">[2]DATOS!#REF!</definedName>
    <definedName name="TGASOLEOS" localSheetId="10">[2]DATOS!#REF!</definedName>
    <definedName name="TGASOLEOS" localSheetId="11">[2]DATOS!#REF!</definedName>
    <definedName name="TGASOLEOS" localSheetId="12">[2]DATOS!#REF!</definedName>
    <definedName name="TGASOLEOS">[2]DATOS!#REF!</definedName>
    <definedName name="TGLP" localSheetId="10">[2]DATOS!#REF!</definedName>
    <definedName name="TGLP" localSheetId="11">[2]DATOS!#REF!</definedName>
    <definedName name="TGLP" localSheetId="12">[2]DATOS!#REF!</definedName>
    <definedName name="TGLP">[2]DATOS!#REF!</definedName>
    <definedName name="tipo" localSheetId="10">'[32]Ejec-1'!#REF!</definedName>
    <definedName name="tipo" localSheetId="11">'[32]Ejec-1'!#REF!</definedName>
    <definedName name="tipo" localSheetId="12">'[32]Ejec-1'!#REF!</definedName>
    <definedName name="tipo">'[32]Ejec-1'!#REF!</definedName>
    <definedName name="tipos">'[29]Ejec-1'!$AM$1:$AM$2</definedName>
    <definedName name="TITLE" localSheetId="10">[15]Puntos!#REF!</definedName>
    <definedName name="TITLE" localSheetId="11">[15]Puntos!#REF!</definedName>
    <definedName name="TITLE" localSheetId="12">[15]Puntos!#REF!</definedName>
    <definedName name="TITLE">[15]Puntos!#REF!</definedName>
    <definedName name="TITU" localSheetId="10">#REF!</definedName>
    <definedName name="TITU" localSheetId="11">#REF!</definedName>
    <definedName name="TITU" localSheetId="12">#REF!</definedName>
    <definedName name="TITU">#REF!</definedName>
    <definedName name="TITULO" localSheetId="10">#REF!</definedName>
    <definedName name="TITULO" localSheetId="11">#REF!</definedName>
    <definedName name="TITULO" localSheetId="12">#REF!</definedName>
    <definedName name="TITULO">#REF!</definedName>
    <definedName name="_xlnm.Print_Titles" localSheetId="20">'Ficha Técnica 10. Extensión'!$2:$3</definedName>
    <definedName name="_xlnm.Print_Titles" localSheetId="21">'Ficha Técnica 12. Reflector'!$2:$3</definedName>
    <definedName name="_xlnm.Print_Titles" localSheetId="16">'Ficha Técnica 4. Portatil '!$2:$3</definedName>
    <definedName name="_xlnm.Print_Titles" localSheetId="17">'Ficha Técnica 5. Impresora'!$2:$3</definedName>
    <definedName name="_xlnm.Print_Titles" localSheetId="19">'Ficha Técnica 9. Planta'!$2:$3</definedName>
    <definedName name="_xlnm.Print_Titles" localSheetId="15">'Ficha Técnica. 3 Video Beam '!$2:$3</definedName>
    <definedName name="_xlnm.Print_Titles">#N/A</definedName>
    <definedName name="TMEDIOS" localSheetId="10">[2]DATOS!#REF!</definedName>
    <definedName name="TMEDIOS" localSheetId="11">[2]DATOS!#REF!</definedName>
    <definedName name="TMEDIOS" localSheetId="12">[2]DATOS!#REF!</definedName>
    <definedName name="TMEDIOS">[2]DATOS!#REF!</definedName>
    <definedName name="TMOGAS" localSheetId="10">[2]DATOS!#REF!</definedName>
    <definedName name="TMOGAS" localSheetId="11">[2]DATOS!#REF!</definedName>
    <definedName name="TMOGAS" localSheetId="12">[2]DATOS!#REF!</definedName>
    <definedName name="TMOGAS">[2]DATOS!#REF!</definedName>
    <definedName name="TNARCIB_" localSheetId="10">#REF!</definedName>
    <definedName name="TNARCIB_" localSheetId="11">#REF!</definedName>
    <definedName name="TNARCIB_" localSheetId="12">#REF!</definedName>
    <definedName name="TNARCIB_">#REF!</definedName>
    <definedName name="Todos" localSheetId="10">#REF!</definedName>
    <definedName name="Todos" localSheetId="11">#REF!</definedName>
    <definedName name="Todos" localSheetId="12">#REF!</definedName>
    <definedName name="Todos">#REF!</definedName>
    <definedName name="TODOS_INDEFINIDOS_CON_DEP_NUEVAS">[25]GCB2000!$C$3:$G$1430</definedName>
    <definedName name="TOLEDO" localSheetId="10">'[24]CAÑO LIMON'!#REF!</definedName>
    <definedName name="TOLEDO" localSheetId="11">'[24]CAÑO LIMON'!#REF!</definedName>
    <definedName name="TOLEDO" localSheetId="12">'[24]CAÑO LIMON'!#REF!</definedName>
    <definedName name="TOLEDO">'[24]CAÑO LIMON'!#REF!</definedName>
    <definedName name="TOLI_" localSheetId="10">#REF!</definedName>
    <definedName name="TOLI_" localSheetId="11">#REF!</definedName>
    <definedName name="TOLI_" localSheetId="12">#REF!</definedName>
    <definedName name="TOLI_">#REF!</definedName>
    <definedName name="TOT" localSheetId="10">#REF!</definedName>
    <definedName name="TOT" localSheetId="11">#REF!</definedName>
    <definedName name="TOT" localSheetId="12">#REF!</definedName>
    <definedName name="TOT">#REF!</definedName>
    <definedName name="TOTAL" localSheetId="10">#REF!</definedName>
    <definedName name="TOTAL" localSheetId="11">#REF!</definedName>
    <definedName name="TOTAL" localSheetId="12">#REF!</definedName>
    <definedName name="TOTAL">#REF!</definedName>
    <definedName name="TPRECIOS" localSheetId="10">[2]DATOS!#REF!</definedName>
    <definedName name="TPRECIOS" localSheetId="11">[2]DATOS!#REF!</definedName>
    <definedName name="TPRECIOS" localSheetId="12">[2]DATOS!#REF!</definedName>
    <definedName name="TPRECIOS">[2]DATOS!#REF!</definedName>
    <definedName name="TraerDatosDePlc" localSheetId="10">[13]!TraerDatosDePlc</definedName>
    <definedName name="TraerDatosDePlc" localSheetId="11">[13]!TraerDatosDePlc</definedName>
    <definedName name="TraerDatosDePlc" localSheetId="12">[13]!TraerDatosDePlc</definedName>
    <definedName name="TraerDatosDePlc" localSheetId="2">[13]!TraerDatosDePlc</definedName>
    <definedName name="TraerDatosDePlc">[13]!TraerDatosDePlc</definedName>
    <definedName name="TRAT">[53]desmonte!$E$48</definedName>
    <definedName name="trm_mes" localSheetId="10">#REF!</definedName>
    <definedName name="trm_mes" localSheetId="11">#REF!</definedName>
    <definedName name="trm_mes" localSheetId="12">#REF!</definedName>
    <definedName name="trm_mes">#REF!</definedName>
    <definedName name="TTRANSP" localSheetId="10">[2]DATOS!#REF!</definedName>
    <definedName name="TTRANSP" localSheetId="11">[2]DATOS!#REF!</definedName>
    <definedName name="TTRANSP" localSheetId="12">[2]DATOS!#REF!</definedName>
    <definedName name="TTRANSP">[2]DATOS!#REF!</definedName>
    <definedName name="TUSGCARARM_" localSheetId="10">#REF!</definedName>
    <definedName name="TUSGCARARM_" localSheetId="11">#REF!</definedName>
    <definedName name="TUSGCARARM_" localSheetId="12">#REF!</definedName>
    <definedName name="TUSGCARARM_">#REF!</definedName>
    <definedName name="TUSGCARGLP_" localSheetId="10">#REF!</definedName>
    <definedName name="TUSGCARGLP_" localSheetId="11">#REF!</definedName>
    <definedName name="TUSGCARGLP_" localSheetId="12">#REF!</definedName>
    <definedName name="TUSGCARGLP_">#REF!</definedName>
    <definedName name="TUSGCOV_" localSheetId="10">#REF!</definedName>
    <definedName name="TUSGCOV_" localSheetId="11">#REF!</definedName>
    <definedName name="TUSGCOV_" localSheetId="12">#REF!</definedName>
    <definedName name="TUSGCOV_">#REF!</definedName>
    <definedName name="TUSGTUM_" localSheetId="10">#REF!</definedName>
    <definedName name="TUSGTUM_" localSheetId="11">#REF!</definedName>
    <definedName name="TUSGTUM_" localSheetId="12">#REF!</definedName>
    <definedName name="TUSGTUM_">#REF!</definedName>
    <definedName name="U" localSheetId="10">#REF!</definedName>
    <definedName name="U" localSheetId="11">#REF!</definedName>
    <definedName name="U" localSheetId="12">#REF!</definedName>
    <definedName name="U">#REF!</definedName>
    <definedName name="UEE_" localSheetId="10">#REF!</definedName>
    <definedName name="UEE_" localSheetId="11">#REF!</definedName>
    <definedName name="UEE_" localSheetId="12">#REF!</definedName>
    <definedName name="UEE_">#REF!</definedName>
    <definedName name="undequipos">'[37]DETALLE PRESUPUESTAL'!$D$34:$D$43</definedName>
    <definedName name="undinsumos">'[37]DETALLE PRESUPUESTAL'!$D$50:$D$58</definedName>
    <definedName name="undmateriales">'[37]DETALLE PRESUPUESTAL'!$D$20:$D$28</definedName>
    <definedName name="undmocal">'[37]DETALLE PRESUPUESTAL'!$D$3:$D$7</definedName>
    <definedName name="undmonocal">'[37]DETALLE PRESUPUESTAL'!$D$12:$D$14</definedName>
    <definedName name="UNO" localSheetId="10">#REF!</definedName>
    <definedName name="UNO" localSheetId="11">#REF!</definedName>
    <definedName name="UNO" localSheetId="12">#REF!</definedName>
    <definedName name="UNO">#REF!</definedName>
    <definedName name="USGCFO_" localSheetId="10">#REF!</definedName>
    <definedName name="USGCFO_" localSheetId="11">#REF!</definedName>
    <definedName name="USGCFO_" localSheetId="12">#REF!</definedName>
    <definedName name="USGCFO_">#REF!</definedName>
    <definedName name="USGCGLP_" localSheetId="10">#REF!</definedName>
    <definedName name="USGCGLP_" localSheetId="11">#REF!</definedName>
    <definedName name="USGCGLP_" localSheetId="12">#REF!</definedName>
    <definedName name="USGCGLP_">#REF!</definedName>
    <definedName name="UVT_2012">'[54]A. Profesional'!$M$3</definedName>
    <definedName name="VALIDACIONES" hidden="1">{#N/A,#N/A,FALSE,"Costos Productos 6A";#N/A,#N/A,FALSE,"Costo Unitario Total H-94-12"}</definedName>
    <definedName name="valor1" localSheetId="10">#REF!</definedName>
    <definedName name="valor1" localSheetId="11">#REF!</definedName>
    <definedName name="valor1" localSheetId="12">#REF!</definedName>
    <definedName name="valor1">#REF!</definedName>
    <definedName name="valor2" localSheetId="10">#REF!</definedName>
    <definedName name="valor2" localSheetId="11">#REF!</definedName>
    <definedName name="valor2" localSheetId="12">#REF!</definedName>
    <definedName name="valor2">#REF!</definedName>
    <definedName name="VALOR3" localSheetId="10">#REF!</definedName>
    <definedName name="VALOR3" localSheetId="11">#REF!</definedName>
    <definedName name="VALOR3" localSheetId="12">#REF!</definedName>
    <definedName name="VALOR3">#REF!</definedName>
    <definedName name="VALORACION_RAM" localSheetId="10">#REF!</definedName>
    <definedName name="VALORACION_RAM" localSheetId="11">#REF!</definedName>
    <definedName name="VALORACION_RAM" localSheetId="12">#REF!</definedName>
    <definedName name="VALORACION_RAM">#REF!</definedName>
    <definedName name="Valoracion_RAMVAL" localSheetId="10">#REF!</definedName>
    <definedName name="Valoracion_RAMVAL" localSheetId="11">#REF!</definedName>
    <definedName name="Valoracion_RAMVAL" localSheetId="12">#REF!</definedName>
    <definedName name="Valoracion_RAMVAL">#REF!</definedName>
    <definedName name="ValRAM" localSheetId="10">#REF!</definedName>
    <definedName name="ValRAM" localSheetId="11">#REF!</definedName>
    <definedName name="ValRAM" localSheetId="12">#REF!</definedName>
    <definedName name="ValRAM">#REF!</definedName>
    <definedName name="VEX" hidden="1">{#N/A,#N/A,FALSE,"Costos Productos 6A";#N/A,#N/A,FALSE,"Costo Unitario Total H-94-12"}</definedName>
    <definedName name="VIA">[33]PORTADA!$B$48</definedName>
    <definedName name="VILLETA" localSheetId="10">#REF!</definedName>
    <definedName name="VILLETA" localSheetId="11">#REF!</definedName>
    <definedName name="VILLETA" localSheetId="12">#REF!</definedName>
    <definedName name="VILLETA">#REF!</definedName>
    <definedName name="VIRG_" localSheetId="10">#REF!</definedName>
    <definedName name="VIRG_" localSheetId="11">#REF!</definedName>
    <definedName name="VIRG_" localSheetId="12">#REF!</definedName>
    <definedName name="VIRG_">#REF!</definedName>
    <definedName name="vlrequipos">'[37]DETALLE PRESUPUESTAL'!$F$34:$F$43</definedName>
    <definedName name="vlrinsumos">'[37]DETALLE PRESUPUESTAL'!$F$50:$F$58</definedName>
    <definedName name="vlrmateriales">'[37]DETALLE PRESUPUESTAL'!$F$20:$F$28</definedName>
    <definedName name="vlrmocal">'[37]DETALLE PRESUPUESTAL'!$F$3:$F$7</definedName>
    <definedName name="vlrmonocal">'[37]DETALLE PRESUPUESTAL'!$F$12:$F$14</definedName>
    <definedName name="VPNPROY" localSheetId="10">#REF!</definedName>
    <definedName name="VPNPROY" localSheetId="11">#REF!</definedName>
    <definedName name="VPNPROY" localSheetId="12">#REF!</definedName>
    <definedName name="VPNPROY">#REF!</definedName>
    <definedName name="vsdgfsd" hidden="1">{"EVA",#N/A,FALSE,"SMT2";#N/A,#N/A,FALSE,"Summary";#N/A,#N/A,FALSE,"Graphs";#N/A,#N/A,FALSE,"4 Panel"}</definedName>
    <definedName name="VVV" localSheetId="10">#REF!</definedName>
    <definedName name="VVV" localSheetId="11">#REF!</definedName>
    <definedName name="VVV" localSheetId="12">#REF!</definedName>
    <definedName name="VVV">#REF!</definedName>
    <definedName name="vvvvvv" hidden="1">{#N/A,#N/A,FALSE,"Costos Productos 6A";#N/A,#N/A,FALSE,"Costo Unitario Total H-94-12"}</definedName>
    <definedName name="WER">'[19]Res-Accide-10'!$S$2:$S$7</definedName>
    <definedName name="WILSON" localSheetId="10">'[19]Res-Accide-10'!#REF!</definedName>
    <definedName name="WILSON" localSheetId="11">'[19]Res-Accide-10'!#REF!</definedName>
    <definedName name="WILSON" localSheetId="12">'[19]Res-Accide-10'!#REF!</definedName>
    <definedName name="WILSON">'[19]Res-Accide-10'!#REF!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x" hidden="1">{#N/A,#N/A,FALSE,"SMT1";#N/A,#N/A,FALSE,"SMT2";#N/A,#N/A,FALSE,"Summary";#N/A,#N/A,FALSE,"Graphs";#N/A,#N/A,FALSE,"4 Panel"}</definedName>
    <definedName name="X_PIMS">[11]DATOS!$B$575</definedName>
    <definedName name="XAARB" localSheetId="10">#REF!</definedName>
    <definedName name="XAARB" localSheetId="11">#REF!</definedName>
    <definedName name="XAARB" localSheetId="12">#REF!</definedName>
    <definedName name="XAARB">#REF!</definedName>
    <definedName name="XACEB" localSheetId="10">#REF!</definedName>
    <definedName name="XACEB" localSheetId="11">#REF!</definedName>
    <definedName name="XACEB" localSheetId="12">#REF!</definedName>
    <definedName name="XACEB">#REF!</definedName>
    <definedName name="XACPA" localSheetId="10">#REF!</definedName>
    <definedName name="XACPA" localSheetId="11">#REF!</definedName>
    <definedName name="XACPA" localSheetId="12">#REF!</definedName>
    <definedName name="XACPA">#REF!</definedName>
    <definedName name="XACPB" localSheetId="10">#REF!</definedName>
    <definedName name="XACPB" localSheetId="11">#REF!</definedName>
    <definedName name="XACPB" localSheetId="12">#REF!</definedName>
    <definedName name="XACPB">#REF!</definedName>
    <definedName name="XALC" localSheetId="10">#REF!</definedName>
    <definedName name="XALC" localSheetId="11">#REF!</definedName>
    <definedName name="XALC" localSheetId="12">#REF!</definedName>
    <definedName name="XALC">#REF!</definedName>
    <definedName name="XARM" localSheetId="10">'[20]COMPRA MATERIA PRIMA'!#REF!</definedName>
    <definedName name="XARM" localSheetId="11">'[20]COMPRA MATERIA PRIMA'!#REF!</definedName>
    <definedName name="XARM" localSheetId="12">'[20]COMPRA MATERIA PRIMA'!#REF!</definedName>
    <definedName name="XARM">'[20]COMPRA MATERIA PRIMA'!#REF!</definedName>
    <definedName name="XARMA" localSheetId="10">#REF!</definedName>
    <definedName name="XARMA" localSheetId="11">#REF!</definedName>
    <definedName name="XARMA" localSheetId="12">#REF!</definedName>
    <definedName name="XARMA">#REF!</definedName>
    <definedName name="XASFA" localSheetId="10">#REF!</definedName>
    <definedName name="XASFA" localSheetId="11">#REF!</definedName>
    <definedName name="XASFA" localSheetId="12">#REF!</definedName>
    <definedName name="XASFA">#REF!</definedName>
    <definedName name="XASFB" localSheetId="10">#REF!</definedName>
    <definedName name="XASFB" localSheetId="11">#REF!</definedName>
    <definedName name="XASFB" localSheetId="12">#REF!</definedName>
    <definedName name="XASFB">#REF!</definedName>
    <definedName name="XAVGA" localSheetId="10">#REF!</definedName>
    <definedName name="XAVGA" localSheetId="11">#REF!</definedName>
    <definedName name="XAVGA" localSheetId="12">#REF!</definedName>
    <definedName name="XAVGA">#REF!</definedName>
    <definedName name="XBEIA" localSheetId="10">#REF!</definedName>
    <definedName name="XBEIA" localSheetId="11">#REF!</definedName>
    <definedName name="XBEIA" localSheetId="12">#REF!</definedName>
    <definedName name="XBEIA">#REF!</definedName>
    <definedName name="XBEN" localSheetId="10">#REF!</definedName>
    <definedName name="XBEN" localSheetId="11">#REF!</definedName>
    <definedName name="XBEN" localSheetId="12">#REF!</definedName>
    <definedName name="XBEN">#REF!</definedName>
    <definedName name="XBENE" localSheetId="10">#REF!</definedName>
    <definedName name="XBENE" localSheetId="11">#REF!</definedName>
    <definedName name="XBENE" localSheetId="12">#REF!</definedName>
    <definedName name="XBENE">#REF!</definedName>
    <definedName name="XBMC" localSheetId="10">#REF!</definedName>
    <definedName name="XBMC" localSheetId="11">#REF!</definedName>
    <definedName name="XBMC" localSheetId="12">#REF!</definedName>
    <definedName name="XBMC">#REF!</definedName>
    <definedName name="XBNPA" localSheetId="10">#REF!</definedName>
    <definedName name="XBNPA" localSheetId="11">#REF!</definedName>
    <definedName name="XBNPA" localSheetId="12">#REF!</definedName>
    <definedName name="XBNPA">#REF!</definedName>
    <definedName name="XBPP" localSheetId="10">#REF!</definedName>
    <definedName name="XBPP" localSheetId="11">#REF!</definedName>
    <definedName name="XBPP" localSheetId="12">#REF!</definedName>
    <definedName name="XBPP">#REF!</definedName>
    <definedName name="XC4NA">'[8]COMPRA MATERIA PRIMA'!$D$27</definedName>
    <definedName name="XCCX" localSheetId="10">#REF!</definedName>
    <definedName name="XCCX" localSheetId="11">#REF!</definedName>
    <definedName name="XCCX" localSheetId="12">#REF!</definedName>
    <definedName name="XCCX">#REF!</definedName>
    <definedName name="XCCXE" localSheetId="10">#REF!</definedName>
    <definedName name="XCCXE" localSheetId="11">#REF!</definedName>
    <definedName name="XCCXE" localSheetId="12">#REF!</definedName>
    <definedName name="XCCXE">#REF!</definedName>
    <definedName name="XCDNI" localSheetId="10">#REF!</definedName>
    <definedName name="XCDNI" localSheetId="11">#REF!</definedName>
    <definedName name="XCDNI" localSheetId="12">#REF!</definedName>
    <definedName name="XCDNI">#REF!</definedName>
    <definedName name="XCLE" localSheetId="10">#REF!</definedName>
    <definedName name="XCLE" localSheetId="11">#REF!</definedName>
    <definedName name="XCLE" localSheetId="12">#REF!</definedName>
    <definedName name="XCLE">#REF!</definedName>
    <definedName name="XCOEB" localSheetId="10">#REF!</definedName>
    <definedName name="XCOEB" localSheetId="11">#REF!</definedName>
    <definedName name="XCOEB" localSheetId="12">#REF!</definedName>
    <definedName name="XCOEB">#REF!</definedName>
    <definedName name="XCOK" localSheetId="10">#REF!</definedName>
    <definedName name="XCOK" localSheetId="11">#REF!</definedName>
    <definedName name="XCOK" localSheetId="12">#REF!</definedName>
    <definedName name="XCOK">#REF!</definedName>
    <definedName name="XCOPA" localSheetId="10">#REF!</definedName>
    <definedName name="XCOPA" localSheetId="11">#REF!</definedName>
    <definedName name="XCOPA" localSheetId="12">#REF!</definedName>
    <definedName name="XCOPA">#REF!</definedName>
    <definedName name="XCPP" localSheetId="10">#REF!</definedName>
    <definedName name="XCPP" localSheetId="11">#REF!</definedName>
    <definedName name="XCPP" localSheetId="12">#REF!</definedName>
    <definedName name="XCPP">#REF!</definedName>
    <definedName name="XCRUDOS">[11]DATOS!$B$110</definedName>
    <definedName name="XCSRA_" localSheetId="10">'[20]CRUDOS MES EVALUADO'!#REF!</definedName>
    <definedName name="XCSRA_" localSheetId="11">'[20]CRUDOS MES EVALUADO'!#REF!</definedName>
    <definedName name="XCSRA_" localSheetId="12">'[20]CRUDOS MES EVALUADO'!#REF!</definedName>
    <definedName name="XCSRA_">'[20]CRUDOS MES EVALUADO'!#REF!</definedName>
    <definedName name="XDIS" localSheetId="10">#REF!</definedName>
    <definedName name="XDIS" localSheetId="11">#REF!</definedName>
    <definedName name="XDIS" localSheetId="12">#REF!</definedName>
    <definedName name="XDIS">#REF!</definedName>
    <definedName name="XG86A" localSheetId="10">'[20]COMPRA MATERIA PRIMA'!#REF!</definedName>
    <definedName name="XG86A" localSheetId="11">'[20]COMPRA MATERIA PRIMA'!#REF!</definedName>
    <definedName name="XG86A" localSheetId="12">'[20]COMPRA MATERIA PRIMA'!#REF!</definedName>
    <definedName name="XG86A">'[20]COMPRA MATERIA PRIMA'!#REF!</definedName>
    <definedName name="XGLPE" localSheetId="10">#REF!</definedName>
    <definedName name="XGLPE" localSheetId="11">#REF!</definedName>
    <definedName name="XGLPE" localSheetId="12">#REF!</definedName>
    <definedName name="XGLPE">#REF!</definedName>
    <definedName name="XGLXE" localSheetId="10">#REF!</definedName>
    <definedName name="XGLXE" localSheetId="11">#REF!</definedName>
    <definedName name="XGLXE" localSheetId="12">#REF!</definedName>
    <definedName name="XGLXE">#REF!</definedName>
    <definedName name="XGMEA" localSheetId="10">#REF!</definedName>
    <definedName name="XGMEA" localSheetId="11">#REF!</definedName>
    <definedName name="XGMEA" localSheetId="12">#REF!</definedName>
    <definedName name="XGMEA">#REF!</definedName>
    <definedName name="XGMEB" localSheetId="10">#REF!</definedName>
    <definedName name="XGMEB" localSheetId="11">#REF!</definedName>
    <definedName name="XGMEB" localSheetId="12">#REF!</definedName>
    <definedName name="XGMEB">#REF!</definedName>
    <definedName name="XGMRA" localSheetId="10">#REF!</definedName>
    <definedName name="XGMRA" localSheetId="11">#REF!</definedName>
    <definedName name="XGMRA" localSheetId="12">#REF!</definedName>
    <definedName name="XGMRA">#REF!</definedName>
    <definedName name="XGMRB" localSheetId="10">#REF!</definedName>
    <definedName name="XGMRB" localSheetId="11">#REF!</definedName>
    <definedName name="XGMRB" localSheetId="12">#REF!</definedName>
    <definedName name="XGMRB">#REF!</definedName>
    <definedName name="XGOEB" localSheetId="10">#REF!</definedName>
    <definedName name="XGOEB" localSheetId="11">#REF!</definedName>
    <definedName name="XGOEB" localSheetId="12">#REF!</definedName>
    <definedName name="XGOEB">#REF!</definedName>
    <definedName name="XHEX" localSheetId="10">#REF!</definedName>
    <definedName name="XHEX" localSheetId="11">#REF!</definedName>
    <definedName name="XHEX" localSheetId="12">#REF!</definedName>
    <definedName name="XHEX">#REF!</definedName>
    <definedName name="XIL_" localSheetId="10">#REF!</definedName>
    <definedName name="XIL_" localSheetId="11">#REF!</definedName>
    <definedName name="XIL_" localSheetId="12">#REF!</definedName>
    <definedName name="XIL_">#REF!</definedName>
    <definedName name="XILE_" localSheetId="10">#REF!</definedName>
    <definedName name="XILE_" localSheetId="11">#REF!</definedName>
    <definedName name="XILE_" localSheetId="12">#REF!</definedName>
    <definedName name="XILE_">#REF!</definedName>
    <definedName name="XILI_" localSheetId="10">'[20]COMPRA MATERIA PRIMA'!#REF!</definedName>
    <definedName name="XILI_" localSheetId="11">'[20]COMPRA MATERIA PRIMA'!#REF!</definedName>
    <definedName name="XILI_" localSheetId="12">'[20]COMPRA MATERIA PRIMA'!#REF!</definedName>
    <definedName name="XILI_">'[20]COMPRA MATERIA PRIMA'!#REF!</definedName>
    <definedName name="XJEE" localSheetId="10">#REF!</definedName>
    <definedName name="XJEE" localSheetId="11">#REF!</definedName>
    <definedName name="XJEE" localSheetId="12">#REF!</definedName>
    <definedName name="XJEE">#REF!</definedName>
    <definedName name="XJETA" localSheetId="10">#REF!</definedName>
    <definedName name="XJETA" localSheetId="11">#REF!</definedName>
    <definedName name="XJETA" localSheetId="12">#REF!</definedName>
    <definedName name="XJETA">#REF!</definedName>
    <definedName name="XJETB" localSheetId="10">#REF!</definedName>
    <definedName name="XJETB" localSheetId="11">#REF!</definedName>
    <definedName name="XJETB" localSheetId="12">#REF!</definedName>
    <definedName name="XJETB">#REF!</definedName>
    <definedName name="XLPGA" localSheetId="10">#REF!</definedName>
    <definedName name="XLPGA" localSheetId="11">#REF!</definedName>
    <definedName name="XLPGA" localSheetId="12">#REF!</definedName>
    <definedName name="XLPGA">#REF!</definedName>
    <definedName name="XLPGB" localSheetId="10">#REF!</definedName>
    <definedName name="XLPGB" localSheetId="11">#REF!</definedName>
    <definedName name="XLPGB" localSheetId="12">#REF!</definedName>
    <definedName name="XLPGB">#REF!</definedName>
    <definedName name="XNVGA" localSheetId="10">#REF!</definedName>
    <definedName name="XNVGA" localSheetId="11">#REF!</definedName>
    <definedName name="XNVGA" localSheetId="12">#REF!</definedName>
    <definedName name="XNVGA">#REF!</definedName>
    <definedName name="XNVIB" localSheetId="10">#REF!</definedName>
    <definedName name="XNVIB" localSheetId="11">#REF!</definedName>
    <definedName name="XNVIB" localSheetId="12">#REF!</definedName>
    <definedName name="XNVIB">#REF!</definedName>
    <definedName name="XPIMS">[11]DATOS!$B$224</definedName>
    <definedName name="XQUEA" localSheetId="10">#REF!</definedName>
    <definedName name="XQUEA" localSheetId="11">#REF!</definedName>
    <definedName name="XQUEA" localSheetId="12">#REF!</definedName>
    <definedName name="XQUEA">#REF!</definedName>
    <definedName name="XQUEB" localSheetId="10">#REF!</definedName>
    <definedName name="XQUEB" localSheetId="11">#REF!</definedName>
    <definedName name="XQUEB" localSheetId="12">#REF!</definedName>
    <definedName name="XQUEB">#REF!</definedName>
    <definedName name="XSULA" localSheetId="10">#REF!</definedName>
    <definedName name="XSULA" localSheetId="11">#REF!</definedName>
    <definedName name="XSULA" localSheetId="12">#REF!</definedName>
    <definedName name="XSULA">#REF!</definedName>
    <definedName name="XSULB" localSheetId="10">#REF!</definedName>
    <definedName name="XSULB" localSheetId="11">#REF!</definedName>
    <definedName name="XSULB" localSheetId="12">#REF!</definedName>
    <definedName name="XSULB">#REF!</definedName>
    <definedName name="XTOL" localSheetId="10">#REF!</definedName>
    <definedName name="XTOL" localSheetId="11">#REF!</definedName>
    <definedName name="XTOL" localSheetId="12">#REF!</definedName>
    <definedName name="XTOL">#REF!</definedName>
    <definedName name="XUEE" localSheetId="10">#REF!</definedName>
    <definedName name="XUEE" localSheetId="11">#REF!</definedName>
    <definedName name="XUEE" localSheetId="12">#REF!</definedName>
    <definedName name="XUEE">#REF!</definedName>
    <definedName name="XVIRG" localSheetId="10">#REF!</definedName>
    <definedName name="XVIRG" localSheetId="11">#REF!</definedName>
    <definedName name="XVIRG" localSheetId="12">#REF!</definedName>
    <definedName name="XVIRG">#REF!</definedName>
    <definedName name="XX" localSheetId="10">#REF!</definedName>
    <definedName name="XX" localSheetId="11">#REF!</definedName>
    <definedName name="XX" localSheetId="12">#REF!</definedName>
    <definedName name="XX">#REF!</definedName>
    <definedName name="XXIL" localSheetId="10">#REF!</definedName>
    <definedName name="XXIL" localSheetId="11">#REF!</definedName>
    <definedName name="XXIL" localSheetId="12">#REF!</definedName>
    <definedName name="XXIL">#REF!</definedName>
    <definedName name="XXILE" localSheetId="10">#REF!</definedName>
    <definedName name="XXILE" localSheetId="11">#REF!</definedName>
    <definedName name="XXILE" localSheetId="12">#REF!</definedName>
    <definedName name="XXILE">#REF!</definedName>
    <definedName name="XXIMA" localSheetId="10">'[20]COMPRA MATERIA PRIMA'!#REF!</definedName>
    <definedName name="XXIMA" localSheetId="11">'[20]COMPRA MATERIA PRIMA'!#REF!</definedName>
    <definedName name="XXIMA" localSheetId="12">'[20]COMPRA MATERIA PRIMA'!#REF!</definedName>
    <definedName name="XXIMA">'[20]COMPRA MATERIA PRIMA'!#REF!</definedName>
    <definedName name="xxx" hidden="1">{#N/A,#N/A,FALSE,"Costos Productos 6A";#N/A,#N/A,FALSE,"Costo Unitario Total H-94-12"}</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 localSheetId="10">'[29]Ejec-1'!#REF!</definedName>
    <definedName name="XXXXXXXXX" localSheetId="11">'[29]Ejec-1'!#REF!</definedName>
    <definedName name="XXXXXXXXX" localSheetId="12">'[29]Ejec-1'!#REF!</definedName>
    <definedName name="XXXXXXXXX">'[29]Ejec-1'!#REF!</definedName>
    <definedName name="XXXXXXXXXX" localSheetId="10">#REF!</definedName>
    <definedName name="XXXXXXXXXX" localSheetId="11">#REF!</definedName>
    <definedName name="XXXXXXXXXX" localSheetId="12">#REF!</definedName>
    <definedName name="XXXXXXXXXX">#REF!</definedName>
    <definedName name="XXXXXXXXXXXX" localSheetId="10">#REF!</definedName>
    <definedName name="XXXXXXXXXXXX" localSheetId="11">#REF!</definedName>
    <definedName name="XXXXXXXXXXXX" localSheetId="12">#REF!</definedName>
    <definedName name="XXXXXXXXXXXX">#REF!</definedName>
    <definedName name="xxxxxxxxxxxxxxxxx" localSheetId="10">#REF!</definedName>
    <definedName name="xxxxxxxxxxxxxxxxx" localSheetId="11">#REF!</definedName>
    <definedName name="xxxxxxxxxxxxxxxxx" localSheetId="12">#REF!</definedName>
    <definedName name="xxxxxxxxxxxxxxxxx">#REF!</definedName>
    <definedName name="y" hidden="1">{#N/A,#N/A,FALSE,"Full";#N/A,#N/A,FALSE,"Half";#N/A,#N/A,FALSE,"Op Expenses";#N/A,#N/A,FALSE,"Cap Charge";#N/A,#N/A,FALSE,"Cost C";#N/A,#N/A,FALSE,"PP&amp;E";#N/A,#N/A,FALSE,"R&amp;D"}</definedName>
    <definedName name="yyyyy" hidden="1">{#N/A,#N/A,FALSE,"Costos Productos 6A";#N/A,#N/A,FALSE,"Costo Unitario Total H-94-12"}</definedName>
    <definedName name="Z" localSheetId="10">[11]DATOS!#REF!</definedName>
    <definedName name="Z" localSheetId="11">[11]DATOS!#REF!</definedName>
    <definedName name="Z" localSheetId="12">[11]DATOS!#REF!</definedName>
    <definedName name="Z">[11]DATOS!#REF!</definedName>
    <definedName name="ZSDFGSERGASDGF" hidden="1">{"EVA",#N/A,FALSE,"SMT2";#N/A,#N/A,FALSE,"Summary";#N/A,#N/A,FALSE,"Graphs";#N/A,#N/A,FALSE,"4 Panel"}</definedName>
    <definedName name="ZZZZZZZZZZZ" localSheetId="10">'[28]A. P. U.'!#REF!</definedName>
    <definedName name="ZZZZZZZZZZZ" localSheetId="11">'[28]A. P. U.'!#REF!</definedName>
    <definedName name="ZZZZZZZZZZZ" localSheetId="12">'[28]A. P. U.'!#REF!</definedName>
    <definedName name="ZZZZZZZZZZZ">'[28]A. P. U.'!#REF!</definedName>
    <definedName name="ZZZZZZZZZZZZZZ" localSheetId="10">#REF!</definedName>
    <definedName name="ZZZZZZZZZZZZZZ" localSheetId="11">#REF!</definedName>
    <definedName name="ZZZZZZZZZZZZZZ" localSheetId="12">#REF!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4" i="3" l="1"/>
  <c r="H9" i="3"/>
  <c r="C37" i="67" l="1"/>
  <c r="C37" i="65"/>
  <c r="T37" i="65"/>
  <c r="S37" i="65"/>
  <c r="R37" i="65"/>
  <c r="Q37" i="65"/>
  <c r="P37" i="65"/>
  <c r="O37" i="65"/>
  <c r="N37" i="65"/>
  <c r="M37" i="65"/>
  <c r="L37" i="65"/>
  <c r="K37" i="65"/>
  <c r="J37" i="65"/>
  <c r="I37" i="65"/>
  <c r="H37" i="65"/>
  <c r="G37" i="65"/>
  <c r="F37" i="65"/>
  <c r="E37" i="65"/>
  <c r="D37" i="65"/>
  <c r="AN3" i="63" l="1"/>
  <c r="AM3" i="63"/>
  <c r="T37" i="67" l="1"/>
  <c r="S37" i="67"/>
  <c r="R37" i="67"/>
  <c r="Q37" i="67"/>
  <c r="P37" i="67"/>
  <c r="O37" i="67"/>
  <c r="N37" i="67"/>
  <c r="M37" i="67"/>
  <c r="L37" i="67"/>
  <c r="K37" i="67"/>
  <c r="J37" i="67"/>
  <c r="I37" i="67"/>
  <c r="H37" i="67"/>
  <c r="G37" i="67"/>
  <c r="F37" i="67"/>
  <c r="E37" i="67"/>
  <c r="D37" i="67"/>
  <c r="T35" i="67"/>
  <c r="S35" i="67"/>
  <c r="R35" i="67"/>
  <c r="Q35" i="67"/>
  <c r="P35" i="67"/>
  <c r="O35" i="67"/>
  <c r="N35" i="67"/>
  <c r="M35" i="67"/>
  <c r="L35" i="67"/>
  <c r="K35" i="67"/>
  <c r="J35" i="67"/>
  <c r="I35" i="67"/>
  <c r="H35" i="67"/>
  <c r="G35" i="67"/>
  <c r="F35" i="67"/>
  <c r="E35" i="67"/>
  <c r="D35" i="67"/>
  <c r="T34" i="67"/>
  <c r="S34" i="67"/>
  <c r="R34" i="67"/>
  <c r="Q34" i="67"/>
  <c r="P34" i="67"/>
  <c r="O34" i="67"/>
  <c r="N34" i="67"/>
  <c r="M34" i="67"/>
  <c r="L34" i="67"/>
  <c r="K34" i="67"/>
  <c r="J34" i="67"/>
  <c r="I34" i="67"/>
  <c r="H34" i="67"/>
  <c r="G34" i="67"/>
  <c r="F34" i="67"/>
  <c r="E34" i="67"/>
  <c r="D34" i="67"/>
  <c r="T33" i="67"/>
  <c r="S33" i="67"/>
  <c r="R33" i="67"/>
  <c r="Q33" i="67"/>
  <c r="P33" i="67"/>
  <c r="O33" i="67"/>
  <c r="N33" i="67"/>
  <c r="M33" i="67"/>
  <c r="L33" i="67"/>
  <c r="K33" i="67"/>
  <c r="J33" i="67"/>
  <c r="I33" i="67"/>
  <c r="H33" i="67"/>
  <c r="G33" i="67"/>
  <c r="F33" i="67"/>
  <c r="E33" i="67"/>
  <c r="D33" i="67"/>
  <c r="T32" i="67"/>
  <c r="S32" i="67"/>
  <c r="R32" i="67"/>
  <c r="Q32" i="67"/>
  <c r="P32" i="67"/>
  <c r="O32" i="67"/>
  <c r="N32" i="67"/>
  <c r="M32" i="67"/>
  <c r="L32" i="67"/>
  <c r="K32" i="67"/>
  <c r="J32" i="67"/>
  <c r="I32" i="67"/>
  <c r="H32" i="67"/>
  <c r="G32" i="67"/>
  <c r="F32" i="67"/>
  <c r="E32" i="67"/>
  <c r="D32" i="67"/>
  <c r="T31" i="67"/>
  <c r="S31" i="67"/>
  <c r="R31" i="67"/>
  <c r="Q31" i="67"/>
  <c r="P31" i="67"/>
  <c r="O31" i="67"/>
  <c r="N31" i="67"/>
  <c r="M31" i="67"/>
  <c r="L31" i="67"/>
  <c r="K31" i="67"/>
  <c r="J31" i="67"/>
  <c r="I31" i="67"/>
  <c r="H31" i="67"/>
  <c r="G31" i="67"/>
  <c r="F31" i="67"/>
  <c r="E31" i="67"/>
  <c r="D31" i="67"/>
  <c r="T30" i="67"/>
  <c r="S30" i="67"/>
  <c r="R30" i="67"/>
  <c r="Q30" i="67"/>
  <c r="P30" i="67"/>
  <c r="O30" i="67"/>
  <c r="N30" i="67"/>
  <c r="M30" i="67"/>
  <c r="L30" i="67"/>
  <c r="K30" i="67"/>
  <c r="J30" i="67"/>
  <c r="I30" i="67"/>
  <c r="H30" i="67"/>
  <c r="G30" i="67"/>
  <c r="F30" i="67"/>
  <c r="E30" i="67"/>
  <c r="D30" i="67"/>
  <c r="T29" i="67"/>
  <c r="S29" i="67"/>
  <c r="R29" i="67"/>
  <c r="Q29" i="67"/>
  <c r="P29" i="67"/>
  <c r="O29" i="67"/>
  <c r="N29" i="67"/>
  <c r="M29" i="67"/>
  <c r="L29" i="67"/>
  <c r="K29" i="67"/>
  <c r="J29" i="67"/>
  <c r="I29" i="67"/>
  <c r="H29" i="67"/>
  <c r="G29" i="67"/>
  <c r="F29" i="67"/>
  <c r="E29" i="67"/>
  <c r="D29" i="67"/>
  <c r="T28" i="67"/>
  <c r="S28" i="67"/>
  <c r="R28" i="67"/>
  <c r="Q28" i="67"/>
  <c r="P28" i="67"/>
  <c r="O28" i="67"/>
  <c r="N28" i="67"/>
  <c r="M28" i="67"/>
  <c r="L28" i="67"/>
  <c r="K28" i="67"/>
  <c r="J28" i="67"/>
  <c r="I28" i="67"/>
  <c r="H28" i="67"/>
  <c r="G28" i="67"/>
  <c r="F28" i="67"/>
  <c r="E28" i="67"/>
  <c r="D28" i="67"/>
  <c r="T27" i="67"/>
  <c r="S27" i="67"/>
  <c r="R27" i="67"/>
  <c r="Q27" i="67"/>
  <c r="P27" i="67"/>
  <c r="O27" i="67"/>
  <c r="N27" i="67"/>
  <c r="M27" i="67"/>
  <c r="L27" i="67"/>
  <c r="K27" i="67"/>
  <c r="J27" i="67"/>
  <c r="I27" i="67"/>
  <c r="H27" i="67"/>
  <c r="G27" i="67"/>
  <c r="F27" i="67"/>
  <c r="E27" i="67"/>
  <c r="D27" i="67"/>
  <c r="T26" i="67"/>
  <c r="S26" i="67"/>
  <c r="R26" i="67"/>
  <c r="Q26" i="67"/>
  <c r="P26" i="67"/>
  <c r="O26" i="67"/>
  <c r="N26" i="67"/>
  <c r="M26" i="67"/>
  <c r="L26" i="67"/>
  <c r="K26" i="67"/>
  <c r="J26" i="67"/>
  <c r="I26" i="67"/>
  <c r="H26" i="67"/>
  <c r="G26" i="67"/>
  <c r="F26" i="67"/>
  <c r="E26" i="67"/>
  <c r="D26" i="67"/>
  <c r="T25" i="67"/>
  <c r="S25" i="67"/>
  <c r="R25" i="67"/>
  <c r="Q25" i="67"/>
  <c r="P25" i="67"/>
  <c r="O25" i="67"/>
  <c r="N25" i="67"/>
  <c r="M25" i="67"/>
  <c r="L25" i="67"/>
  <c r="K25" i="67"/>
  <c r="J25" i="67"/>
  <c r="I25" i="67"/>
  <c r="H25" i="67"/>
  <c r="G25" i="67"/>
  <c r="F25" i="67"/>
  <c r="E25" i="67"/>
  <c r="D25" i="67"/>
  <c r="T24" i="67"/>
  <c r="S24" i="67"/>
  <c r="R24" i="67"/>
  <c r="Q24" i="67"/>
  <c r="P24" i="67"/>
  <c r="O24" i="67"/>
  <c r="N24" i="67"/>
  <c r="M24" i="67"/>
  <c r="L24" i="67"/>
  <c r="K24" i="67"/>
  <c r="J24" i="67"/>
  <c r="I24" i="67"/>
  <c r="H24" i="67"/>
  <c r="G24" i="67"/>
  <c r="F24" i="67"/>
  <c r="E24" i="67"/>
  <c r="D24" i="67"/>
  <c r="T23" i="67"/>
  <c r="S23" i="67"/>
  <c r="R23" i="67"/>
  <c r="Q23" i="67"/>
  <c r="P23" i="67"/>
  <c r="O23" i="67"/>
  <c r="N23" i="67"/>
  <c r="M23" i="67"/>
  <c r="L23" i="67"/>
  <c r="K23" i="67"/>
  <c r="J23" i="67"/>
  <c r="I23" i="67"/>
  <c r="H23" i="67"/>
  <c r="G23" i="67"/>
  <c r="F23" i="67"/>
  <c r="E23" i="67"/>
  <c r="D23" i="67"/>
  <c r="T22" i="67"/>
  <c r="S22" i="67"/>
  <c r="R22" i="67"/>
  <c r="Q22" i="67"/>
  <c r="P22" i="67"/>
  <c r="O22" i="67"/>
  <c r="N22" i="67"/>
  <c r="M22" i="67"/>
  <c r="L22" i="67"/>
  <c r="K22" i="67"/>
  <c r="J22" i="67"/>
  <c r="I22" i="67"/>
  <c r="H22" i="67"/>
  <c r="G22" i="67"/>
  <c r="F22" i="67"/>
  <c r="E22" i="67"/>
  <c r="D22" i="67"/>
  <c r="V18" i="67"/>
  <c r="W18" i="67" s="1"/>
  <c r="U18" i="67"/>
  <c r="U17" i="67"/>
  <c r="U16" i="67"/>
  <c r="U15" i="67"/>
  <c r="J6" i="3" l="1"/>
  <c r="V6" i="67" s="1"/>
  <c r="J5" i="3"/>
  <c r="AV21" i="66"/>
  <c r="AU21" i="66"/>
  <c r="AT21" i="66"/>
  <c r="AK21" i="66"/>
  <c r="AJ21" i="66"/>
  <c r="AI21" i="66"/>
  <c r="I21" i="66"/>
  <c r="AH21" i="66" s="1"/>
  <c r="H21" i="66"/>
  <c r="G21" i="66"/>
  <c r="F21" i="66"/>
  <c r="E21" i="66"/>
  <c r="D21" i="66"/>
  <c r="C21" i="66"/>
  <c r="B21" i="66"/>
  <c r="A21" i="66"/>
  <c r="AV20" i="66"/>
  <c r="AU20" i="66"/>
  <c r="AT20" i="66"/>
  <c r="AK20" i="66"/>
  <c r="AJ20" i="66"/>
  <c r="AI20" i="66"/>
  <c r="I20" i="66"/>
  <c r="AH20" i="66" s="1"/>
  <c r="H20" i="66"/>
  <c r="G20" i="66"/>
  <c r="F20" i="66"/>
  <c r="E20" i="66"/>
  <c r="D20" i="66"/>
  <c r="C20" i="66"/>
  <c r="A20" i="66"/>
  <c r="AV19" i="66"/>
  <c r="AU19" i="66"/>
  <c r="AT19" i="66"/>
  <c r="AK19" i="66"/>
  <c r="AJ19" i="66"/>
  <c r="AI19" i="66"/>
  <c r="I19" i="66"/>
  <c r="AH19" i="66" s="1"/>
  <c r="H19" i="66"/>
  <c r="G19" i="66"/>
  <c r="F19" i="66"/>
  <c r="E19" i="66"/>
  <c r="D19" i="66"/>
  <c r="AN19" i="66" s="1"/>
  <c r="C19" i="66"/>
  <c r="B19" i="66"/>
  <c r="A19" i="66"/>
  <c r="AV18" i="66"/>
  <c r="AU18" i="66"/>
  <c r="AT18" i="66"/>
  <c r="AK18" i="66"/>
  <c r="AJ18" i="66"/>
  <c r="AI18" i="66"/>
  <c r="I18" i="66"/>
  <c r="AH18" i="66" s="1"/>
  <c r="H18" i="66"/>
  <c r="G18" i="66"/>
  <c r="F18" i="66"/>
  <c r="E18" i="66"/>
  <c r="D18" i="66"/>
  <c r="C18" i="66"/>
  <c r="B18" i="66"/>
  <c r="A18" i="66"/>
  <c r="AV17" i="66"/>
  <c r="AU17" i="66"/>
  <c r="AT17" i="66"/>
  <c r="AK17" i="66"/>
  <c r="AJ17" i="66"/>
  <c r="AI17" i="66"/>
  <c r="I17" i="66"/>
  <c r="AH17" i="66" s="1"/>
  <c r="H17" i="66"/>
  <c r="G17" i="66"/>
  <c r="F17" i="66"/>
  <c r="E17" i="66"/>
  <c r="D17" i="66"/>
  <c r="C17" i="66"/>
  <c r="B17" i="66"/>
  <c r="A17" i="66"/>
  <c r="AV16" i="66"/>
  <c r="AU16" i="66"/>
  <c r="AT16" i="66"/>
  <c r="AK16" i="66"/>
  <c r="AJ16" i="66"/>
  <c r="AI16" i="66"/>
  <c r="I16" i="66"/>
  <c r="AH16" i="66" s="1"/>
  <c r="H16" i="66"/>
  <c r="G16" i="66"/>
  <c r="F16" i="66"/>
  <c r="E16" i="66"/>
  <c r="D16" i="66"/>
  <c r="C16" i="66"/>
  <c r="B16" i="66"/>
  <c r="A16" i="66"/>
  <c r="AV15" i="66"/>
  <c r="AU15" i="66"/>
  <c r="AT15" i="66"/>
  <c r="AK15" i="66"/>
  <c r="AJ15" i="66"/>
  <c r="AI15" i="66"/>
  <c r="I15" i="66"/>
  <c r="AH15" i="66" s="1"/>
  <c r="H15" i="66"/>
  <c r="G15" i="66"/>
  <c r="F15" i="66"/>
  <c r="E15" i="66"/>
  <c r="D15" i="66"/>
  <c r="C15" i="66"/>
  <c r="B15" i="66"/>
  <c r="A15" i="66"/>
  <c r="AV14" i="66"/>
  <c r="AU14" i="66"/>
  <c r="AT14" i="66"/>
  <c r="AK14" i="66"/>
  <c r="AJ14" i="66"/>
  <c r="AI14" i="66"/>
  <c r="I14" i="66"/>
  <c r="AH14" i="66" s="1"/>
  <c r="H14" i="66"/>
  <c r="G14" i="66"/>
  <c r="F14" i="66"/>
  <c r="E14" i="66"/>
  <c r="D14" i="66"/>
  <c r="C14" i="66"/>
  <c r="B14" i="66"/>
  <c r="A14" i="66"/>
  <c r="AV13" i="66"/>
  <c r="AU13" i="66"/>
  <c r="AT13" i="66"/>
  <c r="AK13" i="66"/>
  <c r="AJ13" i="66"/>
  <c r="AI13" i="66"/>
  <c r="I13" i="66"/>
  <c r="AH13" i="66" s="1"/>
  <c r="H13" i="66"/>
  <c r="G13" i="66"/>
  <c r="F13" i="66"/>
  <c r="E13" i="66"/>
  <c r="D13" i="66"/>
  <c r="C13" i="66"/>
  <c r="B13" i="66"/>
  <c r="A13" i="66"/>
  <c r="AV12" i="66"/>
  <c r="AU12" i="66"/>
  <c r="AT12" i="66"/>
  <c r="AK12" i="66"/>
  <c r="AJ12" i="66"/>
  <c r="AI12" i="66"/>
  <c r="I12" i="66"/>
  <c r="AH12" i="66" s="1"/>
  <c r="H12" i="66"/>
  <c r="G12" i="66"/>
  <c r="F12" i="66"/>
  <c r="E12" i="66"/>
  <c r="D12" i="66"/>
  <c r="C12" i="66"/>
  <c r="B12" i="66"/>
  <c r="A12" i="66"/>
  <c r="AV11" i="66"/>
  <c r="AU11" i="66"/>
  <c r="AT11" i="66"/>
  <c r="AK11" i="66"/>
  <c r="AJ11" i="66"/>
  <c r="AI11" i="66"/>
  <c r="I11" i="66"/>
  <c r="AH11" i="66" s="1"/>
  <c r="H11" i="66"/>
  <c r="G11" i="66"/>
  <c r="F11" i="66"/>
  <c r="E11" i="66"/>
  <c r="D11" i="66"/>
  <c r="C11" i="66"/>
  <c r="B11" i="66"/>
  <c r="A11" i="66"/>
  <c r="AV10" i="66"/>
  <c r="AU10" i="66"/>
  <c r="AT10" i="66"/>
  <c r="AK10" i="66"/>
  <c r="AJ10" i="66"/>
  <c r="AI10" i="66"/>
  <c r="I10" i="66"/>
  <c r="AH10" i="66" s="1"/>
  <c r="H10" i="66"/>
  <c r="G10" i="66"/>
  <c r="F10" i="66"/>
  <c r="E10" i="66"/>
  <c r="D10" i="66"/>
  <c r="C10" i="66"/>
  <c r="B10" i="66"/>
  <c r="A10" i="66"/>
  <c r="AV9" i="66"/>
  <c r="AU9" i="66"/>
  <c r="AT9" i="66"/>
  <c r="AK9" i="66"/>
  <c r="AJ9" i="66"/>
  <c r="AI9" i="66"/>
  <c r="I9" i="66"/>
  <c r="AH9" i="66" s="1"/>
  <c r="H9" i="66"/>
  <c r="G9" i="66"/>
  <c r="F9" i="66"/>
  <c r="E9" i="66"/>
  <c r="D9" i="66"/>
  <c r="C9" i="66"/>
  <c r="B9" i="66"/>
  <c r="A9" i="66"/>
  <c r="AV8" i="66"/>
  <c r="AU8" i="66"/>
  <c r="AT8" i="66"/>
  <c r="AK8" i="66"/>
  <c r="AJ8" i="66"/>
  <c r="AI8" i="66"/>
  <c r="I8" i="66"/>
  <c r="AH8" i="66" s="1"/>
  <c r="H8" i="66"/>
  <c r="G8" i="66"/>
  <c r="F8" i="66"/>
  <c r="E8" i="66"/>
  <c r="D8" i="66"/>
  <c r="C8" i="66"/>
  <c r="B8" i="66"/>
  <c r="A8" i="66"/>
  <c r="AV7" i="66"/>
  <c r="AU7" i="66"/>
  <c r="AT7" i="66"/>
  <c r="AK7" i="66"/>
  <c r="AJ7" i="66"/>
  <c r="AI7" i="66"/>
  <c r="I7" i="66"/>
  <c r="AH7" i="66" s="1"/>
  <c r="H7" i="66"/>
  <c r="G7" i="66"/>
  <c r="F7" i="66"/>
  <c r="E7" i="66"/>
  <c r="D7" i="66"/>
  <c r="C7" i="66"/>
  <c r="B7" i="66"/>
  <c r="A7" i="66"/>
  <c r="AV6" i="66"/>
  <c r="AU6" i="66"/>
  <c r="AT6" i="66"/>
  <c r="AS6" i="66"/>
  <c r="AR6" i="66"/>
  <c r="AQ6" i="66"/>
  <c r="AP6" i="66"/>
  <c r="AO6" i="66"/>
  <c r="AN6" i="66"/>
  <c r="AM6" i="66"/>
  <c r="AK6" i="66"/>
  <c r="AJ6" i="66"/>
  <c r="AI6" i="66"/>
  <c r="AH6" i="66"/>
  <c r="AG6" i="66"/>
  <c r="AF6" i="66"/>
  <c r="AE6" i="66"/>
  <c r="AD6" i="66"/>
  <c r="AC6" i="66"/>
  <c r="AB6" i="66"/>
  <c r="O12" i="66" l="1"/>
  <c r="O7" i="66"/>
  <c r="O16" i="66"/>
  <c r="O20" i="66"/>
  <c r="O21" i="66"/>
  <c r="V9" i="67"/>
  <c r="Q9" i="66"/>
  <c r="P9" i="66"/>
  <c r="O9" i="66"/>
  <c r="Q11" i="66"/>
  <c r="P11" i="66"/>
  <c r="O11" i="66"/>
  <c r="Q15" i="66"/>
  <c r="P15" i="66"/>
  <c r="O15" i="66"/>
  <c r="Q18" i="66"/>
  <c r="P18" i="66"/>
  <c r="O18" i="66"/>
  <c r="Q21" i="66"/>
  <c r="R21" i="66" s="1"/>
  <c r="S21" i="66" s="1"/>
  <c r="P21" i="66"/>
  <c r="P7" i="66"/>
  <c r="O10" i="66"/>
  <c r="Q17" i="66"/>
  <c r="P17" i="66"/>
  <c r="O17" i="66"/>
  <c r="Q8" i="66"/>
  <c r="P8" i="66"/>
  <c r="O8" i="66"/>
  <c r="Q12" i="66"/>
  <c r="R12" i="66" s="1"/>
  <c r="S12" i="66" s="1"/>
  <c r="P12" i="66"/>
  <c r="Q16" i="66"/>
  <c r="P16" i="66"/>
  <c r="Q7" i="66"/>
  <c r="R7" i="66" s="1"/>
  <c r="S7" i="66" s="1"/>
  <c r="Q10" i="66"/>
  <c r="P10" i="66"/>
  <c r="Q13" i="66"/>
  <c r="P13" i="66"/>
  <c r="O13" i="66"/>
  <c r="Q14" i="66"/>
  <c r="P14" i="66"/>
  <c r="O14" i="66"/>
  <c r="Q20" i="66"/>
  <c r="R20" i="66" s="1"/>
  <c r="S20" i="66" s="1"/>
  <c r="P20" i="66"/>
  <c r="Q19" i="66"/>
  <c r="P19" i="66"/>
  <c r="O19" i="66"/>
  <c r="W21" i="66" l="1"/>
  <c r="W20" i="66"/>
  <c r="R16" i="66"/>
  <c r="S16" i="66" s="1"/>
  <c r="R10" i="66"/>
  <c r="S10" i="66" s="1"/>
  <c r="R8" i="66"/>
  <c r="S8" i="66" s="1"/>
  <c r="V16" i="66"/>
  <c r="R11" i="66"/>
  <c r="S11" i="66" s="1"/>
  <c r="R9" i="66"/>
  <c r="S9" i="66" s="1"/>
  <c r="R19" i="66"/>
  <c r="S19" i="66" s="1"/>
  <c r="W16" i="66"/>
  <c r="R15" i="66"/>
  <c r="S15" i="66" s="1"/>
  <c r="V20" i="66"/>
  <c r="V15" i="66"/>
  <c r="W15" i="66"/>
  <c r="V18" i="66"/>
  <c r="W18" i="66"/>
  <c r="W12" i="66"/>
  <c r="T7" i="66"/>
  <c r="R14" i="66"/>
  <c r="S14" i="66" s="1"/>
  <c r="R13" i="66"/>
  <c r="S13" i="66" s="1"/>
  <c r="T16" i="66"/>
  <c r="V10" i="66"/>
  <c r="W10" i="66"/>
  <c r="T21" i="66"/>
  <c r="R18" i="66"/>
  <c r="S18" i="66" s="1"/>
  <c r="V17" i="66"/>
  <c r="W17" i="66"/>
  <c r="T20" i="66"/>
  <c r="V8" i="66"/>
  <c r="W8" i="66"/>
  <c r="R17" i="66"/>
  <c r="S17" i="66" s="1"/>
  <c r="V12" i="66"/>
  <c r="W7" i="66"/>
  <c r="T12" i="66"/>
  <c r="V14" i="66"/>
  <c r="W14" i="66"/>
  <c r="V13" i="66"/>
  <c r="W13" i="66"/>
  <c r="V19" i="66"/>
  <c r="W19" i="66"/>
  <c r="V11" i="66"/>
  <c r="W11" i="66"/>
  <c r="V9" i="66"/>
  <c r="W9" i="66"/>
  <c r="V21" i="66"/>
  <c r="V7" i="66"/>
  <c r="T10" i="66" l="1"/>
  <c r="T11" i="66"/>
  <c r="T8" i="66"/>
  <c r="T14" i="66"/>
  <c r="T9" i="66"/>
  <c r="AM9" i="66" s="1"/>
  <c r="T13" i="66"/>
  <c r="AM13" i="66" s="1"/>
  <c r="T15" i="66"/>
  <c r="AO15" i="66" s="1"/>
  <c r="T18" i="66"/>
  <c r="AS18" i="66" s="1"/>
  <c r="T19" i="66"/>
  <c r="AR19" i="66" s="1"/>
  <c r="AN10" i="66"/>
  <c r="AS10" i="66"/>
  <c r="AQ10" i="66"/>
  <c r="AP10" i="66"/>
  <c r="AO10" i="66"/>
  <c r="AM10" i="66"/>
  <c r="AR10" i="66"/>
  <c r="AO21" i="66"/>
  <c r="AN21" i="66"/>
  <c r="AQ21" i="66"/>
  <c r="AR21" i="66"/>
  <c r="AS21" i="66"/>
  <c r="AM21" i="66"/>
  <c r="AP21" i="66"/>
  <c r="AS9" i="66"/>
  <c r="AS8" i="66"/>
  <c r="AQ8" i="66"/>
  <c r="AP8" i="66"/>
  <c r="AN8" i="66"/>
  <c r="AR8" i="66"/>
  <c r="AM8" i="66"/>
  <c r="AO8" i="66"/>
  <c r="AS7" i="66"/>
  <c r="AP7" i="66"/>
  <c r="AN7" i="66"/>
  <c r="AM7" i="66"/>
  <c r="AQ7" i="66"/>
  <c r="AO7" i="66"/>
  <c r="AR7" i="66"/>
  <c r="AS11" i="66"/>
  <c r="AR11" i="66"/>
  <c r="AM11" i="66"/>
  <c r="AP11" i="66"/>
  <c r="AN11" i="66"/>
  <c r="AO11" i="66"/>
  <c r="AQ11" i="66"/>
  <c r="T17" i="66"/>
  <c r="AS12" i="66"/>
  <c r="AR12" i="66"/>
  <c r="AP12" i="66"/>
  <c r="AM12" i="66"/>
  <c r="AN12" i="66"/>
  <c r="AQ12" i="66"/>
  <c r="AO12" i="66"/>
  <c r="AS16" i="66"/>
  <c r="AR16" i="66"/>
  <c r="AQ16" i="66"/>
  <c r="AP16" i="66"/>
  <c r="AN16" i="66"/>
  <c r="AM16" i="66"/>
  <c r="AO16" i="66"/>
  <c r="AS14" i="66"/>
  <c r="AR14" i="66"/>
  <c r="AP14" i="66"/>
  <c r="AM14" i="66"/>
  <c r="AN14" i="66"/>
  <c r="AQ14" i="66"/>
  <c r="AO14" i="66"/>
  <c r="AS20" i="66"/>
  <c r="AR20" i="66"/>
  <c r="AQ20" i="66"/>
  <c r="AP20" i="66"/>
  <c r="AM20" i="66"/>
  <c r="AN20" i="66"/>
  <c r="AO20" i="66"/>
  <c r="AQ9" i="66" l="1"/>
  <c r="AP9" i="66"/>
  <c r="AR15" i="66"/>
  <c r="AP15" i="66"/>
  <c r="AO9" i="66"/>
  <c r="AS15" i="66"/>
  <c r="AR9" i="66"/>
  <c r="AM15" i="66"/>
  <c r="AN9" i="66"/>
  <c r="AN18" i="66"/>
  <c r="AS19" i="66"/>
  <c r="AS13" i="66"/>
  <c r="AO18" i="66"/>
  <c r="Y8" i="66"/>
  <c r="V22" i="65" s="1"/>
  <c r="V5" i="63" s="1"/>
  <c r="AM18" i="66"/>
  <c r="AQ19" i="66"/>
  <c r="AQ15" i="66"/>
  <c r="AP18" i="66"/>
  <c r="AQ13" i="66"/>
  <c r="AO19" i="66"/>
  <c r="AM19" i="66"/>
  <c r="AP19" i="66"/>
  <c r="AN15" i="66"/>
  <c r="AQ18" i="66"/>
  <c r="AP13" i="66"/>
  <c r="AO13" i="66"/>
  <c r="AR13" i="66"/>
  <c r="AR18" i="66"/>
  <c r="AN13" i="66"/>
  <c r="AA16" i="66"/>
  <c r="Y21" i="66"/>
  <c r="AA11" i="66"/>
  <c r="Y14" i="66"/>
  <c r="Y9" i="66"/>
  <c r="AA7" i="66"/>
  <c r="Y20" i="66"/>
  <c r="Y10" i="66"/>
  <c r="Y12" i="66"/>
  <c r="Y16" i="66"/>
  <c r="AA14" i="66"/>
  <c r="Y7" i="66"/>
  <c r="AA10" i="66"/>
  <c r="AA20" i="66"/>
  <c r="AA12" i="66"/>
  <c r="AA8" i="66"/>
  <c r="AA9" i="66"/>
  <c r="Y11" i="66"/>
  <c r="AS17" i="66"/>
  <c r="AR17" i="66"/>
  <c r="AP17" i="66"/>
  <c r="AQ17" i="66"/>
  <c r="AN17" i="66"/>
  <c r="AO17" i="66"/>
  <c r="AM17" i="66"/>
  <c r="AA21" i="66"/>
  <c r="AA13" i="66" l="1"/>
  <c r="AA19" i="66"/>
  <c r="M8" i="66"/>
  <c r="AE8" i="66" s="1"/>
  <c r="AA18" i="66"/>
  <c r="AA15" i="66"/>
  <c r="Y18" i="66"/>
  <c r="M18" i="66" s="1"/>
  <c r="X5" i="63"/>
  <c r="AG5" i="63" s="1"/>
  <c r="Y13" i="66"/>
  <c r="M13" i="66" s="1"/>
  <c r="Y19" i="66"/>
  <c r="Y15" i="66"/>
  <c r="X12" i="63" s="1"/>
  <c r="AB8" i="66"/>
  <c r="AC8" i="66"/>
  <c r="AA17" i="66"/>
  <c r="M12" i="66"/>
  <c r="AG12" i="66" s="1"/>
  <c r="X9" i="63"/>
  <c r="V9" i="63"/>
  <c r="M7" i="66"/>
  <c r="AB7" i="66" s="1"/>
  <c r="X4" i="63"/>
  <c r="M20" i="66"/>
  <c r="X17" i="63"/>
  <c r="AF8" i="66"/>
  <c r="M14" i="66"/>
  <c r="X11" i="63"/>
  <c r="M9" i="66"/>
  <c r="X6" i="63"/>
  <c r="AD8" i="66"/>
  <c r="M11" i="66"/>
  <c r="AE11" i="66" s="1"/>
  <c r="X8" i="63"/>
  <c r="AG8" i="66"/>
  <c r="M16" i="66"/>
  <c r="AF16" i="66" s="1"/>
  <c r="X13" i="63"/>
  <c r="M10" i="66"/>
  <c r="X7" i="63"/>
  <c r="M21" i="66"/>
  <c r="X18" i="63"/>
  <c r="Y17" i="66"/>
  <c r="AD7" i="66" l="1"/>
  <c r="AE7" i="66"/>
  <c r="V15" i="63"/>
  <c r="X15" i="63"/>
  <c r="AG15" i="63" s="1"/>
  <c r="V22" i="67"/>
  <c r="AG7" i="66"/>
  <c r="M15" i="66"/>
  <c r="AG15" i="66" s="1"/>
  <c r="X10" i="63"/>
  <c r="AC12" i="66"/>
  <c r="X16" i="63"/>
  <c r="M19" i="66"/>
  <c r="V16" i="63"/>
  <c r="AC11" i="66"/>
  <c r="AC7" i="66"/>
  <c r="AF7" i="66"/>
  <c r="AD13" i="66"/>
  <c r="AB13" i="66"/>
  <c r="AE13" i="66"/>
  <c r="AF13" i="66"/>
  <c r="AG13" i="66"/>
  <c r="AC13" i="66"/>
  <c r="V23" i="67"/>
  <c r="AG6" i="63"/>
  <c r="AE9" i="66"/>
  <c r="AC9" i="66"/>
  <c r="AF9" i="66"/>
  <c r="AD9" i="66"/>
  <c r="AB9" i="66"/>
  <c r="AG9" i="66"/>
  <c r="V24" i="67"/>
  <c r="AG7" i="63"/>
  <c r="AG12" i="63"/>
  <c r="V29" i="67"/>
  <c r="AG18" i="63"/>
  <c r="V35" i="67"/>
  <c r="AB11" i="66"/>
  <c r="AF12" i="66"/>
  <c r="AB16" i="66"/>
  <c r="AG13" i="63"/>
  <c r="V30" i="67"/>
  <c r="AG11" i="63"/>
  <c r="V28" i="67"/>
  <c r="AD11" i="66"/>
  <c r="AB12" i="66"/>
  <c r="AE16" i="66"/>
  <c r="AF14" i="66"/>
  <c r="AG14" i="66"/>
  <c r="AD14" i="66"/>
  <c r="AE14" i="66"/>
  <c r="AC14" i="66"/>
  <c r="AB14" i="66"/>
  <c r="AG11" i="66"/>
  <c r="AE12" i="66"/>
  <c r="AG16" i="66"/>
  <c r="V26" i="67"/>
  <c r="AG9" i="63"/>
  <c r="Z9" i="63"/>
  <c r="AF11" i="66"/>
  <c r="AD12" i="66"/>
  <c r="AB21" i="66"/>
  <c r="AC21" i="66"/>
  <c r="AD21" i="66"/>
  <c r="AF21" i="66"/>
  <c r="AG21" i="66"/>
  <c r="AE21" i="66"/>
  <c r="AG8" i="63"/>
  <c r="V25" i="67"/>
  <c r="AG17" i="63"/>
  <c r="V34" i="67"/>
  <c r="AG20" i="66"/>
  <c r="AC20" i="66"/>
  <c r="AF20" i="66"/>
  <c r="AE20" i="66"/>
  <c r="AB20" i="66"/>
  <c r="AD20" i="66"/>
  <c r="AD16" i="66"/>
  <c r="AC16" i="66"/>
  <c r="M17" i="66"/>
  <c r="AD17" i="66" s="1"/>
  <c r="X14" i="63"/>
  <c r="AD10" i="66"/>
  <c r="AC10" i="66"/>
  <c r="AE10" i="66"/>
  <c r="AG10" i="66"/>
  <c r="AB10" i="66"/>
  <c r="AF10" i="66"/>
  <c r="AG4" i="63"/>
  <c r="V21" i="67"/>
  <c r="AG18" i="66"/>
  <c r="AC18" i="66"/>
  <c r="AB18" i="66"/>
  <c r="AE18" i="66"/>
  <c r="AF18" i="66"/>
  <c r="AD18" i="66"/>
  <c r="V32" i="67" l="1"/>
  <c r="Z15" i="63"/>
  <c r="AE17" i="66"/>
  <c r="AB15" i="66"/>
  <c r="AD15" i="66"/>
  <c r="AE15" i="66"/>
  <c r="AG17" i="66"/>
  <c r="AC15" i="66"/>
  <c r="AF15" i="66"/>
  <c r="AG10" i="63"/>
  <c r="V27" i="67"/>
  <c r="AE19" i="66"/>
  <c r="AD19" i="66"/>
  <c r="AB19" i="66"/>
  <c r="AG19" i="66"/>
  <c r="AC19" i="66"/>
  <c r="AF19" i="66"/>
  <c r="AG16" i="63"/>
  <c r="V33" i="67"/>
  <c r="Z16" i="63"/>
  <c r="AF17" i="66"/>
  <c r="AC17" i="66"/>
  <c r="AB17" i="66"/>
  <c r="V31" i="67"/>
  <c r="AG14" i="63"/>
  <c r="J12" i="3"/>
  <c r="J3" i="3"/>
  <c r="V4" i="67" s="1"/>
  <c r="J4" i="3"/>
  <c r="V5" i="67" s="1"/>
  <c r="V9" i="65"/>
  <c r="V6" i="65"/>
  <c r="J7" i="3"/>
  <c r="J8" i="3"/>
  <c r="J9" i="3"/>
  <c r="J10" i="3"/>
  <c r="V4" i="63" s="1"/>
  <c r="Z4" i="63" s="1"/>
  <c r="J11" i="3"/>
  <c r="J13" i="3"/>
  <c r="V6" i="63" s="1"/>
  <c r="Z6" i="63" s="1"/>
  <c r="J14" i="3"/>
  <c r="J15" i="3"/>
  <c r="J16" i="3"/>
  <c r="V10" i="63" s="1"/>
  <c r="Z10" i="63" s="1"/>
  <c r="J17" i="3"/>
  <c r="V11" i="63" s="1"/>
  <c r="Z11" i="63" s="1"/>
  <c r="J18" i="3"/>
  <c r="V12" i="63" s="1"/>
  <c r="Z12" i="63" s="1"/>
  <c r="J19" i="3"/>
  <c r="V13" i="63" s="1"/>
  <c r="Z13" i="63" s="1"/>
  <c r="J20" i="3"/>
  <c r="V14" i="63" s="1"/>
  <c r="V31" i="65" s="1"/>
  <c r="J21" i="3"/>
  <c r="J22" i="3"/>
  <c r="V17" i="63" s="1"/>
  <c r="Z17" i="63" s="1"/>
  <c r="J23" i="3"/>
  <c r="J24" i="3"/>
  <c r="V4" i="64" s="1"/>
  <c r="J25" i="3"/>
  <c r="J26" i="3"/>
  <c r="V5" i="64" s="1"/>
  <c r="J27" i="3"/>
  <c r="V11" i="67" s="1"/>
  <c r="J28" i="3"/>
  <c r="V12" i="67" s="1"/>
  <c r="J29" i="3"/>
  <c r="V13" i="67" s="1"/>
  <c r="J30" i="3"/>
  <c r="V14" i="67" s="1"/>
  <c r="J31" i="3"/>
  <c r="J32" i="3"/>
  <c r="J33" i="3"/>
  <c r="V18" i="65"/>
  <c r="J35" i="3"/>
  <c r="J36" i="3"/>
  <c r="K3" i="3"/>
  <c r="V23" i="65"/>
  <c r="D35" i="65"/>
  <c r="E35" i="65"/>
  <c r="F35" i="65"/>
  <c r="G35" i="65"/>
  <c r="H35" i="65"/>
  <c r="I35" i="65"/>
  <c r="J35" i="65"/>
  <c r="K35" i="65"/>
  <c r="L35" i="65"/>
  <c r="M35" i="65"/>
  <c r="N35" i="65"/>
  <c r="O35" i="65"/>
  <c r="P35" i="65"/>
  <c r="Q35" i="65"/>
  <c r="R35" i="65"/>
  <c r="S35" i="65"/>
  <c r="T35" i="65"/>
  <c r="D33" i="65"/>
  <c r="E33" i="65"/>
  <c r="F33" i="65"/>
  <c r="G33" i="65"/>
  <c r="H33" i="65"/>
  <c r="I33" i="65"/>
  <c r="J33" i="65"/>
  <c r="K33" i="65"/>
  <c r="L33" i="65"/>
  <c r="M33" i="65"/>
  <c r="N33" i="65"/>
  <c r="O33" i="65"/>
  <c r="P33" i="65"/>
  <c r="Q33" i="65"/>
  <c r="R33" i="65"/>
  <c r="S33" i="65"/>
  <c r="T33" i="65"/>
  <c r="D34" i="65"/>
  <c r="E34" i="65"/>
  <c r="F34" i="65"/>
  <c r="G34" i="65"/>
  <c r="H34" i="65"/>
  <c r="I34" i="65"/>
  <c r="J34" i="65"/>
  <c r="K34" i="65"/>
  <c r="L34" i="65"/>
  <c r="M34" i="65"/>
  <c r="N34" i="65"/>
  <c r="O34" i="65"/>
  <c r="P34" i="65"/>
  <c r="Q34" i="65"/>
  <c r="R34" i="65"/>
  <c r="S34" i="65"/>
  <c r="T34" i="65"/>
  <c r="D29" i="65"/>
  <c r="E29" i="65"/>
  <c r="F29" i="65"/>
  <c r="G29" i="65"/>
  <c r="H29" i="65"/>
  <c r="I29" i="65"/>
  <c r="J29" i="65"/>
  <c r="K29" i="65"/>
  <c r="L29" i="65"/>
  <c r="M29" i="65"/>
  <c r="N29" i="65"/>
  <c r="O29" i="65"/>
  <c r="P29" i="65"/>
  <c r="Q29" i="65"/>
  <c r="R29" i="65"/>
  <c r="S29" i="65"/>
  <c r="T29" i="65"/>
  <c r="D30" i="65"/>
  <c r="E30" i="65"/>
  <c r="F30" i="65"/>
  <c r="G30" i="65"/>
  <c r="H30" i="65"/>
  <c r="I30" i="65"/>
  <c r="J30" i="65"/>
  <c r="K30" i="65"/>
  <c r="L30" i="65"/>
  <c r="M30" i="65"/>
  <c r="N30" i="65"/>
  <c r="O30" i="65"/>
  <c r="P30" i="65"/>
  <c r="Q30" i="65"/>
  <c r="R30" i="65"/>
  <c r="S30" i="65"/>
  <c r="T30" i="65"/>
  <c r="D31" i="65"/>
  <c r="E31" i="65"/>
  <c r="F31" i="65"/>
  <c r="G31" i="65"/>
  <c r="H31" i="65"/>
  <c r="I31" i="65"/>
  <c r="J31" i="65"/>
  <c r="K31" i="65"/>
  <c r="L31" i="65"/>
  <c r="M31" i="65"/>
  <c r="N31" i="65"/>
  <c r="O31" i="65"/>
  <c r="P31" i="65"/>
  <c r="Q31" i="65"/>
  <c r="R31" i="65"/>
  <c r="S31" i="65"/>
  <c r="T31" i="65"/>
  <c r="D32" i="65"/>
  <c r="E32" i="65"/>
  <c r="F32" i="65"/>
  <c r="G32" i="65"/>
  <c r="H32" i="65"/>
  <c r="I32" i="65"/>
  <c r="J32" i="65"/>
  <c r="K32" i="65"/>
  <c r="L32" i="65"/>
  <c r="M32" i="65"/>
  <c r="N32" i="65"/>
  <c r="O32" i="65"/>
  <c r="P32" i="65"/>
  <c r="Q32" i="65"/>
  <c r="R32" i="65"/>
  <c r="S32" i="65"/>
  <c r="T32" i="65"/>
  <c r="D22" i="65"/>
  <c r="E22" i="65"/>
  <c r="F22" i="65"/>
  <c r="G22" i="65"/>
  <c r="H22" i="65"/>
  <c r="I22" i="65"/>
  <c r="J22" i="65"/>
  <c r="K22" i="65"/>
  <c r="L22" i="65"/>
  <c r="M22" i="65"/>
  <c r="N22" i="65"/>
  <c r="O22" i="65"/>
  <c r="P22" i="65"/>
  <c r="Q22" i="65"/>
  <c r="R22" i="65"/>
  <c r="S22" i="65"/>
  <c r="T22" i="65"/>
  <c r="D23" i="65"/>
  <c r="E23" i="65"/>
  <c r="F23" i="65"/>
  <c r="G23" i="65"/>
  <c r="H23" i="65"/>
  <c r="I23" i="65"/>
  <c r="J23" i="65"/>
  <c r="K23" i="65"/>
  <c r="L23" i="65"/>
  <c r="M23" i="65"/>
  <c r="N23" i="65"/>
  <c r="O23" i="65"/>
  <c r="P23" i="65"/>
  <c r="Q23" i="65"/>
  <c r="R23" i="65"/>
  <c r="S23" i="65"/>
  <c r="T23" i="65"/>
  <c r="D24" i="65"/>
  <c r="E24" i="65"/>
  <c r="F24" i="65"/>
  <c r="G24" i="65"/>
  <c r="H24" i="65"/>
  <c r="I24" i="65"/>
  <c r="J24" i="65"/>
  <c r="K24" i="65"/>
  <c r="L24" i="65"/>
  <c r="M24" i="65"/>
  <c r="N24" i="65"/>
  <c r="O24" i="65"/>
  <c r="P24" i="65"/>
  <c r="Q24" i="65"/>
  <c r="R24" i="65"/>
  <c r="S24" i="65"/>
  <c r="T24" i="65"/>
  <c r="D25" i="65"/>
  <c r="E25" i="65"/>
  <c r="F25" i="65"/>
  <c r="G25" i="65"/>
  <c r="H25" i="65"/>
  <c r="I25" i="65"/>
  <c r="J25" i="65"/>
  <c r="K25" i="65"/>
  <c r="L25" i="65"/>
  <c r="M25" i="65"/>
  <c r="N25" i="65"/>
  <c r="O25" i="65"/>
  <c r="P25" i="65"/>
  <c r="Q25" i="65"/>
  <c r="R25" i="65"/>
  <c r="S25" i="65"/>
  <c r="T25" i="65"/>
  <c r="D26" i="65"/>
  <c r="E26" i="65"/>
  <c r="F26" i="65"/>
  <c r="G26" i="65"/>
  <c r="H26" i="65"/>
  <c r="I26" i="65"/>
  <c r="J26" i="65"/>
  <c r="K26" i="65"/>
  <c r="L26" i="65"/>
  <c r="M26" i="65"/>
  <c r="N26" i="65"/>
  <c r="O26" i="65"/>
  <c r="P26" i="65"/>
  <c r="Q26" i="65"/>
  <c r="R26" i="65"/>
  <c r="S26" i="65"/>
  <c r="T26" i="65"/>
  <c r="V26" i="65"/>
  <c r="D27" i="65"/>
  <c r="E27" i="65"/>
  <c r="F27" i="65"/>
  <c r="G27" i="65"/>
  <c r="H27" i="65"/>
  <c r="I27" i="65"/>
  <c r="J27" i="65"/>
  <c r="K27" i="65"/>
  <c r="L27" i="65"/>
  <c r="M27" i="65"/>
  <c r="N27" i="65"/>
  <c r="O27" i="65"/>
  <c r="P27" i="65"/>
  <c r="Q27" i="65"/>
  <c r="R27" i="65"/>
  <c r="S27" i="65"/>
  <c r="T27" i="65"/>
  <c r="D28" i="65"/>
  <c r="E28" i="65"/>
  <c r="F28" i="65"/>
  <c r="G28" i="65"/>
  <c r="H28" i="65"/>
  <c r="I28" i="65"/>
  <c r="J28" i="65"/>
  <c r="K28" i="65"/>
  <c r="L28" i="65"/>
  <c r="M28" i="65"/>
  <c r="N28" i="65"/>
  <c r="O28" i="65"/>
  <c r="P28" i="65"/>
  <c r="Q28" i="65"/>
  <c r="R28" i="65"/>
  <c r="S28" i="65"/>
  <c r="T28" i="65"/>
  <c r="V13" i="65"/>
  <c r="V8" i="65"/>
  <c r="C5" i="64"/>
  <c r="D5" i="64"/>
  <c r="E5" i="64"/>
  <c r="F5" i="64"/>
  <c r="G5" i="64"/>
  <c r="H5" i="64"/>
  <c r="I5" i="64"/>
  <c r="J5" i="64"/>
  <c r="K5" i="64"/>
  <c r="L5" i="64"/>
  <c r="M5" i="64"/>
  <c r="N5" i="64"/>
  <c r="O5" i="64"/>
  <c r="P5" i="64"/>
  <c r="Q5" i="64"/>
  <c r="R5" i="64"/>
  <c r="S5" i="64"/>
  <c r="T5" i="64"/>
  <c r="D4" i="64"/>
  <c r="E4" i="64"/>
  <c r="F4" i="64"/>
  <c r="F36" i="67" s="1"/>
  <c r="G4" i="64"/>
  <c r="G36" i="67" s="1"/>
  <c r="H4" i="64"/>
  <c r="H36" i="67" s="1"/>
  <c r="I4" i="64"/>
  <c r="I36" i="67" s="1"/>
  <c r="J4" i="64"/>
  <c r="K4" i="64"/>
  <c r="L4" i="64"/>
  <c r="M4" i="64"/>
  <c r="N4" i="64"/>
  <c r="N36" i="67" s="1"/>
  <c r="O4" i="64"/>
  <c r="O36" i="67" s="1"/>
  <c r="P4" i="64"/>
  <c r="P36" i="67" s="1"/>
  <c r="Q4" i="64"/>
  <c r="Q36" i="67" s="1"/>
  <c r="R4" i="64"/>
  <c r="S4" i="64"/>
  <c r="T4" i="64"/>
  <c r="C4" i="64"/>
  <c r="C5" i="63"/>
  <c r="C6" i="63"/>
  <c r="C7" i="63"/>
  <c r="C8" i="63"/>
  <c r="C9" i="63"/>
  <c r="C26" i="67" s="1"/>
  <c r="C10" i="63"/>
  <c r="C27" i="67" s="1"/>
  <c r="C11" i="63"/>
  <c r="C28" i="67" s="1"/>
  <c r="C12" i="63"/>
  <c r="C13" i="63"/>
  <c r="C14" i="63"/>
  <c r="C15" i="63"/>
  <c r="C16" i="63"/>
  <c r="C17" i="63"/>
  <c r="C34" i="67" s="1"/>
  <c r="C18" i="63"/>
  <c r="C35" i="67" s="1"/>
  <c r="D4" i="63"/>
  <c r="E4" i="63"/>
  <c r="F4" i="63"/>
  <c r="G4" i="63"/>
  <c r="H4" i="63"/>
  <c r="I4" i="63"/>
  <c r="J4" i="63"/>
  <c r="J21" i="67" s="1"/>
  <c r="K4" i="63"/>
  <c r="L4" i="63"/>
  <c r="M4" i="63"/>
  <c r="N4" i="63"/>
  <c r="O4" i="63"/>
  <c r="P4" i="63"/>
  <c r="Q4" i="63"/>
  <c r="R4" i="63"/>
  <c r="R21" i="67" s="1"/>
  <c r="S4" i="63"/>
  <c r="T4" i="63"/>
  <c r="C4" i="63"/>
  <c r="V28" i="65"/>
  <c r="K20" i="67"/>
  <c r="F19" i="67"/>
  <c r="G19" i="67"/>
  <c r="H19" i="67"/>
  <c r="I19" i="67"/>
  <c r="N19" i="67"/>
  <c r="O19" i="67"/>
  <c r="P19" i="67"/>
  <c r="Q19" i="67"/>
  <c r="C19" i="67"/>
  <c r="T75" i="60"/>
  <c r="T74" i="60"/>
  <c r="T73" i="60"/>
  <c r="T72" i="60"/>
  <c r="T71" i="60"/>
  <c r="T70" i="60"/>
  <c r="T69" i="60"/>
  <c r="T68" i="60"/>
  <c r="T67" i="60"/>
  <c r="T66" i="60"/>
  <c r="T65" i="60"/>
  <c r="T64" i="60"/>
  <c r="T63" i="60"/>
  <c r="T62" i="60"/>
  <c r="T61" i="60"/>
  <c r="U18" i="63" s="1"/>
  <c r="AL18" i="63" s="1"/>
  <c r="AN18" i="63" s="1"/>
  <c r="T60" i="60"/>
  <c r="U17" i="63" s="1"/>
  <c r="AL17" i="63" s="1"/>
  <c r="AN17" i="63" s="1"/>
  <c r="T59" i="60"/>
  <c r="T58" i="60"/>
  <c r="T57" i="60"/>
  <c r="T56" i="60"/>
  <c r="T55" i="60"/>
  <c r="T54" i="60"/>
  <c r="T53" i="60"/>
  <c r="T52" i="60"/>
  <c r="T51" i="60"/>
  <c r="T50" i="60"/>
  <c r="T49" i="60"/>
  <c r="T48" i="60"/>
  <c r="T47" i="60"/>
  <c r="T46" i="60"/>
  <c r="T45" i="60"/>
  <c r="T44" i="60"/>
  <c r="T43" i="60"/>
  <c r="T42" i="60"/>
  <c r="T41" i="60"/>
  <c r="T40" i="60"/>
  <c r="T38" i="60"/>
  <c r="U18" i="65" s="1"/>
  <c r="T37" i="60"/>
  <c r="U17" i="65" s="1"/>
  <c r="T36" i="60"/>
  <c r="U16" i="65" s="1"/>
  <c r="T35" i="60"/>
  <c r="U15" i="65" s="1"/>
  <c r="T34" i="60"/>
  <c r="U14" i="67" s="1"/>
  <c r="W14" i="67" s="1"/>
  <c r="T33" i="60"/>
  <c r="U13" i="67" s="1"/>
  <c r="W13" i="67" s="1"/>
  <c r="T32" i="60"/>
  <c r="U12" i="67" s="1"/>
  <c r="T31" i="60"/>
  <c r="U11" i="67" s="1"/>
  <c r="T30" i="60"/>
  <c r="U10" i="67" s="1"/>
  <c r="T29" i="60"/>
  <c r="U5" i="64" s="1"/>
  <c r="T28" i="60"/>
  <c r="T27" i="60"/>
  <c r="U4" i="64" s="1"/>
  <c r="T26" i="60"/>
  <c r="T25" i="60"/>
  <c r="T24" i="60"/>
  <c r="T23" i="60"/>
  <c r="T22" i="60"/>
  <c r="U16" i="63" s="1"/>
  <c r="AL16" i="63" s="1"/>
  <c r="AN16" i="63" s="1"/>
  <c r="T21" i="60"/>
  <c r="U15" i="63" s="1"/>
  <c r="T20" i="60"/>
  <c r="U14" i="63" s="1"/>
  <c r="T19" i="60"/>
  <c r="U13" i="63" s="1"/>
  <c r="T18" i="60"/>
  <c r="U12" i="63" s="1"/>
  <c r="T17" i="60"/>
  <c r="U11" i="63" s="1"/>
  <c r="T16" i="60"/>
  <c r="U10" i="63" s="1"/>
  <c r="T15" i="60"/>
  <c r="U9" i="63" s="1"/>
  <c r="T14" i="60"/>
  <c r="U8" i="63" s="1"/>
  <c r="T13" i="60"/>
  <c r="U7" i="63" s="1"/>
  <c r="T12" i="60"/>
  <c r="U6" i="63" s="1"/>
  <c r="T11" i="60"/>
  <c r="U5" i="63" s="1"/>
  <c r="U22" i="65" s="1"/>
  <c r="T10" i="60"/>
  <c r="T9" i="60"/>
  <c r="T8" i="60"/>
  <c r="T7" i="60"/>
  <c r="T6" i="60"/>
  <c r="T5" i="60"/>
  <c r="T4" i="60"/>
  <c r="T3" i="60"/>
  <c r="G64" i="1"/>
  <c r="G66" i="1"/>
  <c r="G65" i="1"/>
  <c r="G63" i="1"/>
  <c r="V5" i="65" l="1"/>
  <c r="V14" i="65"/>
  <c r="U27" i="65"/>
  <c r="U19" i="65"/>
  <c r="V15" i="65"/>
  <c r="W15" i="65" s="1"/>
  <c r="V15" i="67"/>
  <c r="W15" i="67" s="1"/>
  <c r="V4" i="65"/>
  <c r="V10" i="65"/>
  <c r="V10" i="67"/>
  <c r="W10" i="67" s="1"/>
  <c r="V8" i="67"/>
  <c r="V8" i="63"/>
  <c r="V11" i="65"/>
  <c r="Z14" i="63"/>
  <c r="W11" i="67"/>
  <c r="V12" i="65"/>
  <c r="V17" i="65"/>
  <c r="W17" i="65" s="1"/>
  <c r="V17" i="67"/>
  <c r="W17" i="67" s="1"/>
  <c r="V37" i="65"/>
  <c r="V37" i="67"/>
  <c r="V7" i="67"/>
  <c r="V7" i="63"/>
  <c r="Z7" i="63" s="1"/>
  <c r="W12" i="67"/>
  <c r="V16" i="65"/>
  <c r="W16" i="65" s="1"/>
  <c r="V16" i="67"/>
  <c r="W16" i="67" s="1"/>
  <c r="U30" i="65"/>
  <c r="U24" i="65"/>
  <c r="U23" i="65"/>
  <c r="W23" i="65" s="1"/>
  <c r="U5" i="67"/>
  <c r="W5" i="67" s="1"/>
  <c r="U5" i="65"/>
  <c r="W5" i="65" s="1"/>
  <c r="U20" i="65"/>
  <c r="AL11" i="63"/>
  <c r="AN11" i="63" s="1"/>
  <c r="U28" i="65"/>
  <c r="W28" i="65" s="1"/>
  <c r="U8" i="67"/>
  <c r="U8" i="65"/>
  <c r="W18" i="65"/>
  <c r="AL9" i="63"/>
  <c r="AN9" i="63" s="1"/>
  <c r="U26" i="65"/>
  <c r="W26" i="65" s="1"/>
  <c r="U4" i="63"/>
  <c r="AL4" i="63" s="1"/>
  <c r="AN4" i="63" s="1"/>
  <c r="U21" i="65"/>
  <c r="U4" i="67"/>
  <c r="W4" i="67" s="1"/>
  <c r="U4" i="65"/>
  <c r="AL12" i="63"/>
  <c r="AN12" i="63" s="1"/>
  <c r="U29" i="65"/>
  <c r="AL14" i="63"/>
  <c r="AN14" i="63" s="1"/>
  <c r="U31" i="65"/>
  <c r="W31" i="65" s="1"/>
  <c r="U6" i="67"/>
  <c r="W6" i="67" s="1"/>
  <c r="U6" i="65"/>
  <c r="AL15" i="63"/>
  <c r="AN15" i="63" s="1"/>
  <c r="U32" i="65"/>
  <c r="U7" i="67"/>
  <c r="U7" i="65"/>
  <c r="AL8" i="63"/>
  <c r="AN8" i="63" s="1"/>
  <c r="U25" i="65"/>
  <c r="U9" i="65"/>
  <c r="W9" i="65" s="1"/>
  <c r="V18" i="63"/>
  <c r="Z18" i="63" s="1"/>
  <c r="U14" i="65"/>
  <c r="U10" i="65"/>
  <c r="W5" i="63"/>
  <c r="AL5" i="63"/>
  <c r="AN5" i="63" s="1"/>
  <c r="AL10" i="63"/>
  <c r="AN10" i="63" s="1"/>
  <c r="W6" i="63"/>
  <c r="AL6" i="63"/>
  <c r="AN6" i="63" s="1"/>
  <c r="AL7" i="63"/>
  <c r="AN7" i="63" s="1"/>
  <c r="U13" i="65"/>
  <c r="P36" i="65"/>
  <c r="Q36" i="65"/>
  <c r="W14" i="65"/>
  <c r="U11" i="65"/>
  <c r="W13" i="63"/>
  <c r="AL13" i="63"/>
  <c r="AN13" i="63" s="1"/>
  <c r="U9" i="67"/>
  <c r="W9" i="67" s="1"/>
  <c r="U12" i="65"/>
  <c r="W17" i="63"/>
  <c r="J38" i="65"/>
  <c r="J38" i="67"/>
  <c r="S38" i="65"/>
  <c r="S38" i="67"/>
  <c r="K38" i="65"/>
  <c r="K38" i="67"/>
  <c r="C38" i="65"/>
  <c r="C38" i="67"/>
  <c r="F36" i="65"/>
  <c r="V36" i="65"/>
  <c r="V36" i="67"/>
  <c r="I38" i="65"/>
  <c r="I38" i="67"/>
  <c r="O38" i="65"/>
  <c r="O38" i="67"/>
  <c r="P38" i="65"/>
  <c r="P38" i="67"/>
  <c r="M36" i="65"/>
  <c r="M36" i="67"/>
  <c r="L36" i="65"/>
  <c r="L36" i="67"/>
  <c r="D36" i="65"/>
  <c r="D36" i="67"/>
  <c r="N38" i="65"/>
  <c r="N38" i="67"/>
  <c r="F38" i="65"/>
  <c r="F38" i="67"/>
  <c r="I36" i="65"/>
  <c r="O36" i="65"/>
  <c r="U36" i="65"/>
  <c r="U36" i="67"/>
  <c r="G38" i="65"/>
  <c r="G38" i="67"/>
  <c r="N36" i="65"/>
  <c r="T36" i="65"/>
  <c r="T36" i="67"/>
  <c r="S36" i="65"/>
  <c r="S36" i="67"/>
  <c r="K36" i="65"/>
  <c r="K36" i="67"/>
  <c r="U38" i="65"/>
  <c r="U38" i="67"/>
  <c r="M38" i="65"/>
  <c r="M38" i="67"/>
  <c r="E38" i="65"/>
  <c r="E38" i="67"/>
  <c r="H36" i="65"/>
  <c r="V38" i="65"/>
  <c r="V38" i="67"/>
  <c r="W4" i="64"/>
  <c r="R38" i="65"/>
  <c r="R38" i="67"/>
  <c r="Q38" i="65"/>
  <c r="Q38" i="67"/>
  <c r="C36" i="65"/>
  <c r="C36" i="67"/>
  <c r="H38" i="65"/>
  <c r="H38" i="67"/>
  <c r="E36" i="65"/>
  <c r="E36" i="67"/>
  <c r="R36" i="65"/>
  <c r="R36" i="67"/>
  <c r="J36" i="65"/>
  <c r="J36" i="67"/>
  <c r="T38" i="65"/>
  <c r="T38" i="67"/>
  <c r="L38" i="65"/>
  <c r="L38" i="67"/>
  <c r="D38" i="65"/>
  <c r="D38" i="67"/>
  <c r="G36" i="65"/>
  <c r="W5" i="64"/>
  <c r="S20" i="65"/>
  <c r="S20" i="67"/>
  <c r="Q19" i="65"/>
  <c r="R20" i="65"/>
  <c r="R20" i="67"/>
  <c r="J20" i="65"/>
  <c r="J20" i="67"/>
  <c r="P19" i="65"/>
  <c r="V20" i="67"/>
  <c r="Q20" i="65"/>
  <c r="Q20" i="67"/>
  <c r="I20" i="65"/>
  <c r="I20" i="67"/>
  <c r="O19" i="65"/>
  <c r="H20" i="65"/>
  <c r="H20" i="67"/>
  <c r="N19" i="65"/>
  <c r="G20" i="65"/>
  <c r="G20" i="67"/>
  <c r="I19" i="65"/>
  <c r="P20" i="65"/>
  <c r="P20" i="67"/>
  <c r="F20" i="65"/>
  <c r="F20" i="67"/>
  <c r="H19" i="65"/>
  <c r="M19" i="65"/>
  <c r="M19" i="67"/>
  <c r="E19" i="65"/>
  <c r="E19" i="67"/>
  <c r="O20" i="65"/>
  <c r="O20" i="67"/>
  <c r="T19" i="65"/>
  <c r="T19" i="67"/>
  <c r="L19" i="65"/>
  <c r="L19" i="67"/>
  <c r="D19" i="65"/>
  <c r="D19" i="67"/>
  <c r="N20" i="65"/>
  <c r="N20" i="67"/>
  <c r="S19" i="65"/>
  <c r="S19" i="67"/>
  <c r="K19" i="65"/>
  <c r="K19" i="67"/>
  <c r="M20" i="65"/>
  <c r="M20" i="67"/>
  <c r="E20" i="65"/>
  <c r="E20" i="67"/>
  <c r="C19" i="65"/>
  <c r="G19" i="65"/>
  <c r="C20" i="65"/>
  <c r="C20" i="67"/>
  <c r="R19" i="65"/>
  <c r="R19" i="67"/>
  <c r="J19" i="65"/>
  <c r="J19" i="67"/>
  <c r="T20" i="65"/>
  <c r="T20" i="67"/>
  <c r="L20" i="65"/>
  <c r="L20" i="67"/>
  <c r="D20" i="65"/>
  <c r="D20" i="67"/>
  <c r="K20" i="65"/>
  <c r="F19" i="65"/>
  <c r="AF15" i="63"/>
  <c r="AH15" i="63" s="1"/>
  <c r="U32" i="67"/>
  <c r="W32" i="67" s="1"/>
  <c r="Y15" i="63"/>
  <c r="W15" i="63"/>
  <c r="C21" i="65"/>
  <c r="C21" i="67"/>
  <c r="M21" i="65"/>
  <c r="M21" i="67"/>
  <c r="E21" i="65"/>
  <c r="E21" i="67"/>
  <c r="C29" i="65"/>
  <c r="C29" i="67"/>
  <c r="AF9" i="63"/>
  <c r="AH9" i="63" s="1"/>
  <c r="U26" i="67"/>
  <c r="W26" i="67" s="1"/>
  <c r="Y9" i="63"/>
  <c r="C28" i="65"/>
  <c r="W9" i="63"/>
  <c r="U33" i="65"/>
  <c r="AF16" i="63"/>
  <c r="AH16" i="63" s="1"/>
  <c r="U33" i="67"/>
  <c r="W33" i="67" s="1"/>
  <c r="Y16" i="63"/>
  <c r="AF8" i="63"/>
  <c r="AH8" i="63" s="1"/>
  <c r="U25" i="67"/>
  <c r="W25" i="67" s="1"/>
  <c r="Y8" i="63"/>
  <c r="C35" i="65"/>
  <c r="AF17" i="63"/>
  <c r="AH17" i="63" s="1"/>
  <c r="U34" i="67"/>
  <c r="W34" i="67" s="1"/>
  <c r="Y17" i="63"/>
  <c r="W16" i="63"/>
  <c r="W8" i="63"/>
  <c r="AF14" i="63"/>
  <c r="AH14" i="63" s="1"/>
  <c r="U31" i="67"/>
  <c r="W31" i="67" s="1"/>
  <c r="Y14" i="63"/>
  <c r="U34" i="65"/>
  <c r="W14" i="63"/>
  <c r="L21" i="65"/>
  <c r="L21" i="67"/>
  <c r="D21" i="65"/>
  <c r="D21" i="67"/>
  <c r="S21" i="65"/>
  <c r="S21" i="67"/>
  <c r="K21" i="65"/>
  <c r="K21" i="67"/>
  <c r="C27" i="65"/>
  <c r="C33" i="65"/>
  <c r="C33" i="67"/>
  <c r="AF13" i="63"/>
  <c r="AH13" i="63" s="1"/>
  <c r="U30" i="67"/>
  <c r="W30" i="67" s="1"/>
  <c r="Y13" i="63"/>
  <c r="P21" i="65"/>
  <c r="P21" i="67"/>
  <c r="H21" i="65"/>
  <c r="H21" i="67"/>
  <c r="C32" i="65"/>
  <c r="C32" i="67"/>
  <c r="C24" i="65"/>
  <c r="C24" i="67"/>
  <c r="AF12" i="63"/>
  <c r="AH12" i="63" s="1"/>
  <c r="U29" i="67"/>
  <c r="W29" i="67" s="1"/>
  <c r="Y12" i="63"/>
  <c r="R21" i="65"/>
  <c r="C34" i="65"/>
  <c r="W12" i="63"/>
  <c r="W22" i="65"/>
  <c r="AF5" i="63"/>
  <c r="AH5" i="63" s="1"/>
  <c r="U22" i="67"/>
  <c r="W22" i="67" s="1"/>
  <c r="Y5" i="63"/>
  <c r="O21" i="65"/>
  <c r="O21" i="67"/>
  <c r="G21" i="65"/>
  <c r="G21" i="67"/>
  <c r="C23" i="65"/>
  <c r="C23" i="67"/>
  <c r="AF11" i="63"/>
  <c r="AH11" i="63" s="1"/>
  <c r="U28" i="67"/>
  <c r="W28" i="67" s="1"/>
  <c r="Y11" i="63"/>
  <c r="J21" i="65"/>
  <c r="C26" i="65"/>
  <c r="W11" i="63"/>
  <c r="T21" i="65"/>
  <c r="T21" i="67"/>
  <c r="AF7" i="63"/>
  <c r="AH7" i="63" s="1"/>
  <c r="U24" i="67"/>
  <c r="W24" i="67" s="1"/>
  <c r="Y7" i="63"/>
  <c r="AF18" i="63"/>
  <c r="AH18" i="63" s="1"/>
  <c r="U35" i="67"/>
  <c r="W35" i="67" s="1"/>
  <c r="Y18" i="63"/>
  <c r="AF6" i="63"/>
  <c r="AH6" i="63" s="1"/>
  <c r="U23" i="67"/>
  <c r="W23" i="67" s="1"/>
  <c r="Y6" i="63"/>
  <c r="Q21" i="65"/>
  <c r="Q21" i="67"/>
  <c r="I21" i="65"/>
  <c r="I21" i="67"/>
  <c r="C25" i="65"/>
  <c r="C25" i="67"/>
  <c r="C31" i="65"/>
  <c r="C31" i="67"/>
  <c r="N21" i="65"/>
  <c r="N21" i="67"/>
  <c r="F21" i="65"/>
  <c r="F21" i="67"/>
  <c r="C30" i="65"/>
  <c r="C30" i="67"/>
  <c r="C22" i="65"/>
  <c r="C22" i="67"/>
  <c r="AF10" i="63"/>
  <c r="AH10" i="63" s="1"/>
  <c r="U27" i="67"/>
  <c r="W27" i="67" s="1"/>
  <c r="Y10" i="63"/>
  <c r="U35" i="65"/>
  <c r="W10" i="63"/>
  <c r="V7" i="65"/>
  <c r="V21" i="65"/>
  <c r="L3" i="3"/>
  <c r="V24" i="65"/>
  <c r="W24" i="65" s="1"/>
  <c r="V32" i="65"/>
  <c r="V20" i="65"/>
  <c r="V34" i="65"/>
  <c r="V27" i="65"/>
  <c r="V29" i="65"/>
  <c r="V30" i="65"/>
  <c r="H63" i="1"/>
  <c r="W7" i="63" l="1"/>
  <c r="W7" i="67"/>
  <c r="W36" i="65"/>
  <c r="W34" i="65"/>
  <c r="W8" i="67"/>
  <c r="Z8" i="63"/>
  <c r="V25" i="65"/>
  <c r="W25" i="65" s="1"/>
  <c r="W29" i="65"/>
  <c r="W32" i="65"/>
  <c r="Y4" i="63"/>
  <c r="Y19" i="63" s="1"/>
  <c r="U21" i="67"/>
  <c r="W21" i="67" s="1"/>
  <c r="AF4" i="63"/>
  <c r="AH4" i="63" s="1"/>
  <c r="AH19" i="63" s="1"/>
  <c r="W4" i="63"/>
  <c r="W7" i="65"/>
  <c r="W21" i="65"/>
  <c r="W13" i="65"/>
  <c r="W12" i="65"/>
  <c r="W6" i="65"/>
  <c r="W8" i="65"/>
  <c r="W10" i="65"/>
  <c r="W11" i="65"/>
  <c r="W4" i="65"/>
  <c r="W18" i="63"/>
  <c r="V35" i="65"/>
  <c r="W35" i="65" s="1"/>
  <c r="W30" i="65"/>
  <c r="AN19" i="63"/>
  <c r="W27" i="65"/>
  <c r="W38" i="65"/>
  <c r="W36" i="67"/>
  <c r="W38" i="67"/>
  <c r="V19" i="67"/>
  <c r="V33" i="65"/>
  <c r="W33" i="65" s="1"/>
  <c r="V19" i="65"/>
  <c r="K35" i="56"/>
  <c r="K36" i="56"/>
  <c r="W6" i="64" l="1"/>
  <c r="W19" i="63"/>
  <c r="E35" i="56"/>
  <c r="D35" i="56"/>
  <c r="D38" i="57" l="1"/>
  <c r="E38" i="57" s="1"/>
  <c r="H23" i="56" l="1"/>
  <c r="K23" i="56" s="1"/>
  <c r="H33" i="56"/>
  <c r="K33" i="56" s="1"/>
  <c r="H34" i="56" l="1"/>
  <c r="K34" i="56" s="1"/>
  <c r="G60" i="1" l="1"/>
  <c r="G59" i="1"/>
  <c r="H59" i="1" s="1"/>
  <c r="G57" i="1"/>
  <c r="G56" i="1"/>
  <c r="G55" i="1"/>
  <c r="G54" i="1"/>
  <c r="G53" i="1"/>
  <c r="G51" i="1"/>
  <c r="G50" i="1"/>
  <c r="G49" i="1"/>
  <c r="G48" i="1"/>
  <c r="G42" i="1"/>
  <c r="G41" i="1"/>
  <c r="G40" i="1"/>
  <c r="G39" i="1"/>
  <c r="G38" i="1"/>
  <c r="G37" i="1"/>
  <c r="G36" i="1"/>
  <c r="G35" i="1"/>
  <c r="G34" i="1"/>
  <c r="G32" i="1"/>
  <c r="H32" i="1" s="1"/>
  <c r="G30" i="1"/>
  <c r="G29" i="1"/>
  <c r="G28" i="1"/>
  <c r="G27" i="1"/>
  <c r="G26" i="1"/>
  <c r="G24" i="1"/>
  <c r="G23" i="1"/>
  <c r="G22" i="1"/>
  <c r="G21" i="1"/>
  <c r="G20" i="1"/>
  <c r="G19" i="1"/>
  <c r="G18" i="1"/>
  <c r="G16" i="1"/>
  <c r="G15" i="1"/>
  <c r="G14" i="1"/>
  <c r="G13" i="1"/>
  <c r="H13" i="1" s="1"/>
  <c r="G11" i="1"/>
  <c r="H10" i="1"/>
  <c r="G10" i="1"/>
  <c r="G8" i="1"/>
  <c r="G7" i="1"/>
  <c r="G6" i="1"/>
  <c r="H6" i="1" s="1"/>
  <c r="H34" i="1" l="1"/>
  <c r="H53" i="1"/>
  <c r="H48" i="1"/>
  <c r="H26" i="1"/>
  <c r="H18" i="1"/>
  <c r="D28" i="57"/>
  <c r="E28" i="57" s="1"/>
  <c r="D37" i="57" l="1"/>
  <c r="E37" i="57" s="1"/>
  <c r="D36" i="57"/>
  <c r="E36" i="57" s="1"/>
  <c r="D31" i="57"/>
  <c r="E31" i="57" s="1"/>
  <c r="D32" i="57"/>
  <c r="E32" i="57" s="1"/>
  <c r="D33" i="57"/>
  <c r="E33" i="57" s="1"/>
  <c r="D34" i="57"/>
  <c r="E34" i="57" s="1"/>
  <c r="D35" i="57"/>
  <c r="E35" i="57" s="1"/>
  <c r="D30" i="57"/>
  <c r="E30" i="57" s="1"/>
  <c r="D29" i="57"/>
  <c r="E29" i="57" s="1"/>
  <c r="H24" i="56" l="1"/>
  <c r="K24" i="56" s="1"/>
  <c r="H25" i="56"/>
  <c r="D27" i="57"/>
  <c r="E27" i="57" s="1"/>
  <c r="J25" i="56" l="1"/>
  <c r="K25" i="56"/>
  <c r="S4" i="56"/>
  <c r="S5" i="56" s="1"/>
  <c r="H21" i="56"/>
  <c r="K21" i="56" s="1"/>
  <c r="T4" i="56"/>
  <c r="T5" i="56" s="1"/>
  <c r="H27" i="56"/>
  <c r="K27" i="56" s="1"/>
  <c r="D12" i="57" l="1"/>
  <c r="E12" i="57" s="1"/>
  <c r="H26" i="56"/>
  <c r="K26" i="56" s="1"/>
  <c r="H28" i="56"/>
  <c r="K28" i="56" s="1"/>
  <c r="H30" i="56"/>
  <c r="K30" i="56" s="1"/>
  <c r="H31" i="56"/>
  <c r="K31" i="56" s="1"/>
  <c r="H22" i="56"/>
  <c r="K22" i="56" s="1"/>
  <c r="H20" i="56"/>
  <c r="H29" i="56"/>
  <c r="K29" i="56" s="1"/>
  <c r="H32" i="56"/>
  <c r="K32" i="56" s="1"/>
  <c r="H37" i="56" l="1"/>
  <c r="K37" i="56" s="1"/>
  <c r="K20" i="56"/>
  <c r="D15" i="57"/>
  <c r="E15" i="57" s="1"/>
  <c r="D14" i="57"/>
  <c r="E14" i="57" s="1"/>
  <c r="D16" i="57"/>
  <c r="E16" i="57" s="1"/>
  <c r="D17" i="57"/>
  <c r="E17" i="57" s="1"/>
  <c r="D18" i="57"/>
  <c r="E18" i="57" s="1"/>
  <c r="D19" i="57"/>
  <c r="E19" i="57" s="1"/>
  <c r="D20" i="57"/>
  <c r="E20" i="57" s="1"/>
  <c r="D21" i="57"/>
  <c r="E21" i="57" s="1"/>
  <c r="D13" i="57"/>
  <c r="E13" i="57" s="1"/>
  <c r="D23" i="57"/>
  <c r="E23" i="57" s="1"/>
  <c r="D24" i="57"/>
  <c r="E24" i="57" s="1"/>
  <c r="D25" i="57"/>
  <c r="E25" i="57" s="1"/>
  <c r="D26" i="57"/>
  <c r="E26" i="57" s="1"/>
  <c r="D4" i="57"/>
  <c r="E4" i="57" s="1"/>
  <c r="D5" i="57"/>
  <c r="E5" i="57" s="1"/>
  <c r="D6" i="57"/>
  <c r="E6" i="57" s="1"/>
  <c r="D7" i="57"/>
  <c r="E7" i="57" s="1"/>
  <c r="D8" i="57"/>
  <c r="E8" i="57" s="1"/>
  <c r="D9" i="57"/>
  <c r="E9" i="57" s="1"/>
  <c r="D10" i="57"/>
  <c r="E10" i="57" s="1"/>
  <c r="D11" i="57"/>
  <c r="E11" i="57" s="1"/>
  <c r="D22" i="57"/>
  <c r="E22" i="57" s="1"/>
  <c r="D3" i="57"/>
  <c r="E3" i="57" s="1"/>
  <c r="Q4" i="56"/>
  <c r="Q5" i="56" s="1"/>
  <c r="D4" i="56"/>
  <c r="H4" i="56"/>
  <c r="H5" i="56" s="1"/>
  <c r="I4" i="56"/>
  <c r="I5" i="56" s="1"/>
  <c r="F4" i="56"/>
  <c r="F5" i="56" s="1"/>
  <c r="P4" i="56"/>
  <c r="P5" i="56" s="1"/>
  <c r="L4" i="56"/>
  <c r="L5" i="56" s="1"/>
  <c r="R4" i="56"/>
  <c r="R5" i="56" s="1"/>
  <c r="O4" i="56"/>
  <c r="O5" i="56" s="1"/>
  <c r="N4" i="56"/>
  <c r="N5" i="56" s="1"/>
  <c r="M4" i="56"/>
  <c r="M5" i="56" s="1"/>
  <c r="K4" i="56"/>
  <c r="K5" i="56" s="1"/>
  <c r="J4" i="56"/>
  <c r="J5" i="56" s="1"/>
  <c r="G4" i="56"/>
  <c r="G5" i="56" s="1"/>
  <c r="E4" i="56"/>
  <c r="E5" i="56" s="1"/>
  <c r="D6" i="56"/>
  <c r="D7" i="56" s="1"/>
  <c r="E6" i="56"/>
  <c r="E7" i="56" s="1"/>
  <c r="F6" i="56"/>
  <c r="F7" i="56" s="1"/>
  <c r="G6" i="56"/>
  <c r="G7" i="56" s="1"/>
  <c r="H6" i="56"/>
  <c r="H7" i="56" s="1"/>
  <c r="I6" i="56"/>
  <c r="I7" i="56" s="1"/>
  <c r="J6" i="56"/>
  <c r="J7" i="56" s="1"/>
  <c r="K6" i="56"/>
  <c r="K7" i="56" s="1"/>
  <c r="M6" i="56"/>
  <c r="M7" i="56" s="1"/>
  <c r="N6" i="56"/>
  <c r="N7" i="56" s="1"/>
  <c r="O6" i="56"/>
  <c r="O7" i="56" s="1"/>
  <c r="P6" i="56"/>
  <c r="P7" i="56" s="1"/>
  <c r="Q6" i="56"/>
  <c r="Q7" i="56" s="1"/>
  <c r="R6" i="56"/>
  <c r="R7" i="56" s="1"/>
  <c r="L6" i="56"/>
  <c r="L7" i="56" s="1"/>
  <c r="S6" i="56"/>
  <c r="S7" i="56" s="1"/>
  <c r="T6" i="56"/>
  <c r="T7" i="56" s="1"/>
  <c r="T8" i="56" s="1"/>
  <c r="U6" i="56"/>
  <c r="U7" i="56" s="1"/>
  <c r="U4" i="56"/>
  <c r="U5" i="56" s="1"/>
  <c r="D5" i="56" l="1"/>
  <c r="D8" i="56" s="1"/>
  <c r="R8" i="56"/>
  <c r="O8" i="56"/>
  <c r="G8" i="56"/>
  <c r="S8" i="56"/>
  <c r="E8" i="56"/>
  <c r="F8" i="56"/>
  <c r="U8" i="56"/>
  <c r="Q8" i="56"/>
  <c r="P8" i="56"/>
  <c r="L8" i="56"/>
  <c r="J8" i="56"/>
  <c r="I8" i="56"/>
  <c r="K8" i="56"/>
  <c r="N8" i="56"/>
  <c r="M8" i="56"/>
  <c r="H8" i="56"/>
  <c r="U37" i="67"/>
  <c r="W37" i="67" s="1"/>
  <c r="U37" i="65"/>
  <c r="W37" i="65" s="1"/>
  <c r="U19" i="67"/>
  <c r="W19" i="67" s="1"/>
  <c r="W19" i="65"/>
  <c r="W39" i="65" s="1"/>
  <c r="U20" i="67"/>
  <c r="W20" i="67" s="1"/>
  <c r="W20" i="65"/>
  <c r="W39" i="67" l="1"/>
</calcChain>
</file>

<file path=xl/sharedStrings.xml><?xml version="1.0" encoding="utf-8"?>
<sst xmlns="http://schemas.openxmlformats.org/spreadsheetml/2006/main" count="1341" uniqueCount="469">
  <si>
    <t>TIPO DE KIT</t>
  </si>
  <si>
    <t>Sillas plásticas</t>
  </si>
  <si>
    <t xml:space="preserve">Mesas plásticas </t>
  </si>
  <si>
    <t xml:space="preserve">Cabina de Sonido </t>
  </si>
  <si>
    <t xml:space="preserve">Carretilla </t>
  </si>
  <si>
    <t>Picas</t>
  </si>
  <si>
    <t>Palas</t>
  </si>
  <si>
    <t>Azadones</t>
  </si>
  <si>
    <t>Machetes</t>
  </si>
  <si>
    <t>Kit de Motosierra</t>
  </si>
  <si>
    <t>Computador</t>
  </si>
  <si>
    <t>Impresora</t>
  </si>
  <si>
    <t>Proyector de Video</t>
  </si>
  <si>
    <t>Trompo Mezclador</t>
  </si>
  <si>
    <t>Planta Electrica</t>
  </si>
  <si>
    <t>Camilla de inmovilización y traslado</t>
  </si>
  <si>
    <t>ELEMENTOS</t>
  </si>
  <si>
    <t>CANTIDAD</t>
  </si>
  <si>
    <t>Guadaña.</t>
  </si>
  <si>
    <t xml:space="preserve">Rastrillos </t>
  </si>
  <si>
    <t>Reflector</t>
  </si>
  <si>
    <t>Extintor industrial</t>
  </si>
  <si>
    <t>CARACTERISTICAS</t>
  </si>
  <si>
    <t>Rana Compactadora</t>
  </si>
  <si>
    <t>TOTAL:</t>
  </si>
  <si>
    <t>TOTAL</t>
  </si>
  <si>
    <t xml:space="preserve">Nombre: </t>
  </si>
  <si>
    <t>El bien ofrecido es el descrito- FIRMA DEL OFERENTE</t>
  </si>
  <si>
    <t>FICHA TÉCNICA DEL PRODUCTO</t>
  </si>
  <si>
    <t>GARANTÍA</t>
  </si>
  <si>
    <t>OTROS Y ACLARACIONES</t>
  </si>
  <si>
    <t>CARACTERÍSTICAS</t>
  </si>
  <si>
    <t xml:space="preserve">
El presente modelo es solamente ilustrativo.</t>
  </si>
  <si>
    <t>DESCRIPCION GENERAL</t>
  </si>
  <si>
    <t>MARCA DEL EQUIPO</t>
  </si>
  <si>
    <t>UNIDAD DE MEDIDA</t>
  </si>
  <si>
    <t>DENOMINACION TECNICA DEL BIEN</t>
  </si>
  <si>
    <t>DENOMINACION DEL BIEN O SERVICIO</t>
  </si>
  <si>
    <t>Pagina: 1 de 1</t>
  </si>
  <si>
    <t>Versión: 2</t>
  </si>
  <si>
    <r>
      <rPr>
        <sz val="10"/>
        <rFont val="Arial"/>
        <family val="2"/>
      </rPr>
      <t>Código: CON-MA-
01-FR15</t>
    </r>
  </si>
  <si>
    <t xml:space="preserve">                                    FICHA TÉCNICA No. 002</t>
  </si>
  <si>
    <t>Cargo: ASESOR DE GERENCIA</t>
  </si>
  <si>
    <t>ACCESORIOS</t>
  </si>
  <si>
    <t xml:space="preserve">                                    FICHA TÉCNICA No. 001</t>
  </si>
  <si>
    <t xml:space="preserve">SILLA PLÁSTICA </t>
  </si>
  <si>
    <t xml:space="preserve"> FICHA TÉCNICA</t>
  </si>
  <si>
    <t>Código: CON-MA-01-FR15</t>
  </si>
  <si>
    <t>MARCA DEL BIEN</t>
  </si>
  <si>
    <t xml:space="preserve">El oferente debe especificar la marca del bien ofertado . </t>
  </si>
  <si>
    <t>El presente modelo es solamente ilustrativo.</t>
  </si>
  <si>
    <t xml:space="preserve">El contratista debera adjuntar:
El contratista  se compromete a entregar el elemento establecido en la descripciòn de la presente ficha tecnica </t>
  </si>
  <si>
    <t xml:space="preserve">GARANTÍA </t>
  </si>
  <si>
    <t xml:space="preserve">La garantia minima por cada uno de los elementos es de un (01) año. Con la presentacion de la propuesta  el oferente se compromete a cumplir con la garantia minima exigida aun por su cuenta  y riesgo independientemente de la garantia otorgada por el fabricante </t>
  </si>
  <si>
    <t xml:space="preserve">Original firmado </t>
  </si>
  <si>
    <t xml:space="preserve">Cargo:  Asesor de Gerencia. </t>
  </si>
  <si>
    <t xml:space="preserve">El contratista debera adjuntar:
El contratista  se compromete a entregar el elemento establecido en la descripciòn de la presente ficha tecnica </t>
  </si>
  <si>
    <r>
      <rPr>
        <b/>
        <sz val="10"/>
        <rFont val="Arial"/>
        <family val="2"/>
      </rPr>
      <t>NOTA 1:</t>
    </r>
    <r>
      <rPr>
        <sz val="10"/>
        <rFont val="Arial"/>
        <family val="2"/>
      </rPr>
      <t xml:space="preserve"> LOS LOGOS Y DISEÑOS SERAN SUMINISTRADOS POR EL PROVEEDOR PARA CADA ELEMENTO O UNIFORME Y SERAN APROBADOS POR EL INSTITUTO.
El contratista debera adjuntar:
El contratista  se compromete a entregar el elemento establecido en la descripciòn de la presente ficha tecnica </t>
    </r>
  </si>
  <si>
    <t>SILLA PLASTICA SIN BRAZOS CON ANTIDESLIZANTE
COLOR: BLANCO NIEVE
 SOPORTA 120 KL
 DE FACIL LAVADO Y DESINFECCIÓN
MEDIDAS: ALTO:85.5 CM, ANCHO: 51 CM, PROFUNDIDAD: 56 CM, PESO: 2.8 KL. 
MATERIAL: PROLIPROPILENO ORIGINAL
MEDIDA DEL LOGO: ALTO: 33 CM Y ANCHO: 22.5 CM
MARCACION :  DOS (02) STICKER  FULL COLOR  EL DISEÑO SERA SUMINISTRADO POR LA ENTIDAD
EL TAMAÑO DEL LOGO SERÁ EN ENVIADO POR LA ENTIDAD</t>
  </si>
  <si>
    <t>Unidad</t>
  </si>
  <si>
    <t>FICHA TECNICA No. 3</t>
  </si>
  <si>
    <t xml:space="preserve">PROYECTOR </t>
  </si>
  <si>
    <t>El oferente debe adjuntar con su propuesta la ficha técnica y el manual del producto. En caso de no hacerlo, la propuesta será declarada inhabil técnicamente.</t>
  </si>
  <si>
    <t>FICHA TECNICA No. 4</t>
  </si>
  <si>
    <t>COMPUTADOR PORTATIL</t>
  </si>
  <si>
    <t xml:space="preserve">CARACTERISTICAS </t>
  </si>
  <si>
    <t>Extención 30 mts multitoma</t>
  </si>
  <si>
    <t>COTIZACIÓN 1</t>
  </si>
  <si>
    <t>PROMEDIO</t>
  </si>
  <si>
    <t>COTIZACIÓN 2</t>
  </si>
  <si>
    <t>COTIZACIÓN 3</t>
  </si>
  <si>
    <t>RESPONSABLE </t>
  </si>
  <si>
    <t>DIANA GUERRA</t>
  </si>
  <si>
    <t>Mesas plásticas </t>
  </si>
  <si>
    <t>Proyector de Video (Video Beam)</t>
  </si>
  <si>
    <t>MIGUEL ANDRES</t>
  </si>
  <si>
    <t>Carpa </t>
  </si>
  <si>
    <t>DIANA BEJARANO</t>
  </si>
  <si>
    <t>Carpa Grande </t>
  </si>
  <si>
    <t>LUIS CONTRERAS</t>
  </si>
  <si>
    <t>Extensión 30 mts</t>
  </si>
  <si>
    <t>Cabina de Sonido Con Microfono</t>
  </si>
  <si>
    <t>Reflector Solar </t>
  </si>
  <si>
    <t>Carretilla </t>
  </si>
  <si>
    <t>Rastrillos </t>
  </si>
  <si>
    <t>Botiquin Tipo B </t>
  </si>
  <si>
    <t>DIANA BEJARANO </t>
  </si>
  <si>
    <t>PLANTA GENERADORA ELECTRICA</t>
  </si>
  <si>
    <t>CARPA TIPO KIOSCO DE
2M X 3M, TECHO Y
ESTRUCTURA
PLEGABLE, (4)
LATERALES, SEGÚN
ESPECIFICACIONES</t>
  </si>
  <si>
    <t>BOTIQUÍN TIPO B SEGÚN RESOLUCIÓN SIN CAMILLA
Morral grande de 60 cm x 30cm x 30cm ; 4 bolsillos en vinilo
internos, elaborado en lona morral, reata para cargar en hombros.
Dotado según Resolución 0705 de 2007</t>
  </si>
  <si>
    <t>CAMILLA POLIETILENO MIRÓ
CAMILLA FABRICADA EN POLIETILENO DE ALTA DENSIDAD O ALTO
IMPACTO, CINTA REFLECTIVA DE ALTA VISIBILIDAD,
FÁCIL LIMPIEZA. MEDIDAS: ANCHO. 45 CM ALTO. 1,83 CM
ESPESOR. 5 CM PESO APROXIMADO. 7,5 KG COLOR: NARANJA
FLUORESCENTE INCLUYE INMOVILIZADOR DE CABEZA</t>
  </si>
  <si>
    <t>MP EXTINTOR DE 10LB CON SOPORTE Y AVISO</t>
  </si>
  <si>
    <t>ALMACÉN</t>
  </si>
  <si>
    <t>UNICARPAS</t>
  </si>
  <si>
    <t>UNIVERSAL DE CARPAS</t>
  </si>
  <si>
    <t>LOGISTICA FERRETERA</t>
  </si>
  <si>
    <t>CENTRO FERRETERO MAFER SAS PALAS</t>
  </si>
  <si>
    <t>MAQUIEQUIPOS DE COLOMBIA S.A.S</t>
  </si>
  <si>
    <t>Planta Electrica 3200 Ducati</t>
  </si>
  <si>
    <t>GLOBALMEQ</t>
  </si>
  <si>
    <t>VANYPLAS</t>
  </si>
  <si>
    <t>HOMECENTER</t>
  </si>
  <si>
    <t>PLASTIHOGAR</t>
  </si>
  <si>
    <t>Ktronix</t>
  </si>
  <si>
    <t xml:space="preserve">FALTA COTIZACIÓN </t>
  </si>
  <si>
    <t>PROTECCIÓN X</t>
  </si>
  <si>
    <t>Almacenes EXITO </t>
  </si>
  <si>
    <t>ECOSEG</t>
  </si>
  <si>
    <t>Super Audio</t>
  </si>
  <si>
    <t>Suncellsas</t>
  </si>
  <si>
    <t>HOME CENTER</t>
  </si>
  <si>
    <t>Mega Electricos Bogotá</t>
  </si>
  <si>
    <t>ENGYCOL GROUP SAS PHILIPS</t>
  </si>
  <si>
    <t xml:space="preserve">VILLAPINZÓN </t>
  </si>
  <si>
    <t>SUSA</t>
  </si>
  <si>
    <t>GUAYABETAL</t>
  </si>
  <si>
    <t xml:space="preserve">SAN BERNARDO </t>
  </si>
  <si>
    <t>UBAQUE</t>
  </si>
  <si>
    <t>VIANI</t>
  </si>
  <si>
    <t>GUATAVITA</t>
  </si>
  <si>
    <t>GACHETÁ</t>
  </si>
  <si>
    <t>GUASCA</t>
  </si>
  <si>
    <t>SESQUILÉ</t>
  </si>
  <si>
    <t xml:space="preserve">JUNÍN </t>
  </si>
  <si>
    <t>TAUSA</t>
  </si>
  <si>
    <t>VERGARA</t>
  </si>
  <si>
    <t>FICHA TECNICA No. 5</t>
  </si>
  <si>
    <t>IMPRESORA</t>
  </si>
  <si>
    <t xml:space="preserve">El oferente debe especificar la marca del bien ofertado. </t>
  </si>
  <si>
    <t xml:space="preserve">
El presente modelo es solamente ilustrativo.</t>
  </si>
  <si>
    <t xml:space="preserve">                                    FICHA TÉCNICA No. 8</t>
  </si>
  <si>
    <t>PLANTA ELÉCTRICA</t>
  </si>
  <si>
    <t xml:space="preserve">• ALTO: 5 CM
• ANCHO: 25 CM
• AMPERAJE: 15 A
• COLOR: NARANJA
• GARANTÍA: 12 MESES
• LARGO DEL CABLE: 30 M
• CERTIFICACIÓN: RETIE
• MARCA: FULGORE
• MODELO: fpo128
• USO RUDO/EXCLUSIVO PARA INTERIORES
• 3 TOMA CORRIENTE CON POLO A TIERRA
• CORRIENTE: 125 V 15 A 1875 W
• TEMPERATURA DE OPERACIÓN: MAX. 60° C
• CON USB: NO
</t>
  </si>
  <si>
    <t>EXTENSIÓN 30 MTS</t>
  </si>
  <si>
    <t>FICHA TECNICA No. 10</t>
  </si>
  <si>
    <t xml:space="preserve">                                    FICHA TÉCNICA No. 004</t>
  </si>
  <si>
    <r>
      <rPr>
        <sz val="10"/>
        <color rgb="FF000000"/>
        <rFont val="Arial"/>
        <family val="2"/>
      </rPr>
      <t>Código: CON-MA-
01-FR15</t>
    </r>
  </si>
  <si>
    <t xml:space="preserve">GUADAÑA  </t>
  </si>
  <si>
    <t>CÓDIGO UNSPSC: 27112006</t>
  </si>
  <si>
    <t>UNIDAD</t>
  </si>
  <si>
    <t xml:space="preserve">N/A </t>
  </si>
  <si>
    <t xml:space="preserve">GUADAÑA - MOTOR DOS TIEMPOS  </t>
  </si>
  <si>
    <r>
      <rPr>
        <sz val="10"/>
        <color rgb="FF000000"/>
        <rFont val="Arial"/>
        <family val="2"/>
      </rPr>
      <t xml:space="preserve">
</t>
    </r>
    <r>
      <rPr>
        <b/>
        <sz val="10"/>
        <color rgb="FF000000"/>
        <rFont val="Arial"/>
        <family val="2"/>
      </rPr>
      <t>El presente modelo es solamente ilustrativo.</t>
    </r>
  </si>
  <si>
    <t>El contratista se compromete a entregar el elemento establecido en la descripción de la presente ficha técnica donde determine el supervisor.</t>
  </si>
  <si>
    <t>Nombre: JOSE ANTONIO ONTIBON CRUZ</t>
  </si>
  <si>
    <t xml:space="preserve">                                    FICHA TÉCNICA No. 003</t>
  </si>
  <si>
    <t>CARRETILLA ANTIPINCHAZO</t>
  </si>
  <si>
    <t>CODICO UNSPSC: 24101507</t>
  </si>
  <si>
    <t xml:space="preserve">MARCA </t>
  </si>
  <si>
    <t>CARRETILLA  ANTIPINCHAZO</t>
  </si>
  <si>
    <t xml:space="preserve">CARRETILLA DE TOLVA DE 6FT, MATERIAL DE LA TOLVA PLASTICA, RIN METALICO,RUEDA ANTIPINCHAZO
</t>
  </si>
  <si>
    <t>Azadón forjado con mango 4L</t>
  </si>
  <si>
    <t>CÓDIGO UNSPSC: 27112002</t>
  </si>
  <si>
    <t>AZADON</t>
  </si>
  <si>
    <r>
      <rPr>
        <b/>
        <sz val="10"/>
        <color theme="1"/>
        <rFont val="Arial"/>
        <family val="2"/>
      </rPr>
      <t xml:space="preserve">         </t>
    </r>
    <r>
      <rPr>
        <sz val="10"/>
        <color theme="1"/>
        <rFont val="Arial"/>
        <family val="2"/>
      </rPr>
      <t xml:space="preserve">                                                                                                                                                       </t>
    </r>
    <r>
      <rPr>
        <b/>
        <sz val="10"/>
        <color theme="1"/>
        <rFont val="Arial"/>
        <family val="2"/>
      </rPr>
      <t xml:space="preserve">                                                                                                                                                                       </t>
    </r>
    <r>
      <rPr>
        <sz val="10"/>
        <color theme="1"/>
        <rFont val="Arial"/>
        <family val="2"/>
      </rPr>
      <t xml:space="preserve">
Tipo: Herramientas de mango largo
Medidas: 1, 2 metros
Características
Azadón con mango en madera y la superficie en hierro macizo de 4 L
Uso: Cultivar tierra y para utilizar en el sector agrícola</t>
    </r>
  </si>
  <si>
    <t>El oferente debe adjuntar con su propuesta la ficha técnica. En caso de no hacerlo, la propuesta será declarada inhabil técnicamente.</t>
  </si>
  <si>
    <t>Cargo: ASESORA DE GERENCIA</t>
  </si>
  <si>
    <t xml:space="preserve">                                    FICHA TÉCNICA No. 008</t>
  </si>
  <si>
    <t>RASTRILLO AGRICOLA</t>
  </si>
  <si>
    <t>CODIGO UNSPSC: 27112003</t>
  </si>
  <si>
    <t xml:space="preserve">RASTRILLO PLEGABLE METALICO CON SISTEMA DE PALANCA PARA PODER SER PLEGADO
</t>
  </si>
  <si>
    <t xml:space="preserve">                                    FICHA TÉCNICA No. 017</t>
  </si>
  <si>
    <t>MOTOSIERRA</t>
  </si>
  <si>
    <t>CÓDIGO: 21102200</t>
  </si>
  <si>
    <t xml:space="preserve">UNIDAD  </t>
  </si>
  <si>
    <t xml:space="preserve">MOTOSIERRA Ms310 Espada 63cm 59cc </t>
  </si>
  <si>
    <t xml:space="preserve">
 -Cilindrada cm³ 59
-Potencia kW 3,2
-Potencia_ CV 4,4
-Peso kg 1) 5,9
-Relación peso potencia kg/kW 1,8
-Paso de cadena Pulgadas 3/8".
.
</t>
  </si>
  <si>
    <t>Cadena y Espada</t>
  </si>
  <si>
    <t>GAMA</t>
  </si>
  <si>
    <t>SUTATAUSA</t>
  </si>
  <si>
    <t xml:space="preserve">ZIPACÓN </t>
  </si>
  <si>
    <t>DOTACIÓN JAC</t>
  </si>
  <si>
    <t>DOTACIÓN ASOJUNTAS</t>
  </si>
  <si>
    <t xml:space="preserve">TOTAL </t>
  </si>
  <si>
    <t xml:space="preserve">SI TODAS </t>
  </si>
  <si>
    <t xml:space="preserve">PARA EL PROXIMO AÑO </t>
  </si>
  <si>
    <t>SI TODAS</t>
  </si>
  <si>
    <t>SI TODAS/ PROCESO A INICIOS DE SEPTIEMBRE</t>
  </si>
  <si>
    <t>DEFINE EL OTRO MARTES 27/08/2024</t>
  </si>
  <si>
    <t xml:space="preserve">REFERENCIAR LOS ELEMENTOS/ TODAS LAS JUNTAS  </t>
  </si>
  <si>
    <t>REFERENCIAR LOS ELEMENTOS/ TODAS LAS JUNTAS</t>
  </si>
  <si>
    <t>NO CONTESTA- 3 INTENTOS</t>
  </si>
  <si>
    <t>SI TODAS/ 
PAPELES ABOGADO 
13 DE OCTUBRE ENTREGA</t>
  </si>
  <si>
    <t>PARA EL PROXIMO AÑO:</t>
  </si>
  <si>
    <t xml:space="preserve">NO CONTESTARON:  </t>
  </si>
  <si>
    <t xml:space="preserve">POR DEFINIR: </t>
  </si>
  <si>
    <t>NO CONTESTA- 
3 INTENTOS</t>
  </si>
  <si>
    <t xml:space="preserve">CONFIRMARON:  </t>
  </si>
  <si>
    <t xml:space="preserve">POR DEFINIR </t>
  </si>
  <si>
    <t>Guasca</t>
  </si>
  <si>
    <t xml:space="preserve">SI </t>
  </si>
  <si>
    <t xml:space="preserve">SI   </t>
  </si>
  <si>
    <t>SI</t>
  </si>
  <si>
    <t>X</t>
  </si>
  <si>
    <t>POR DEFINIR</t>
  </si>
  <si>
    <t>-</t>
  </si>
  <si>
    <t>Planta generadora eléctrica</t>
  </si>
  <si>
    <t>Extensión 30 metros</t>
  </si>
  <si>
    <t>Rastrillos</t>
  </si>
  <si>
    <t>Botiquín tipo B</t>
  </si>
  <si>
    <t xml:space="preserve">ITEM </t>
  </si>
  <si>
    <t>7 Municipios</t>
  </si>
  <si>
    <t>VALOR</t>
  </si>
  <si>
    <t>Sillas plásticas (Sin Brazos)</t>
  </si>
  <si>
    <t>Mesa Plástica Cuadrada</t>
  </si>
  <si>
    <t>Proyector de video (Video Beam DLP)(6000  Horas Aproximadas) 4500  Lumens Aprox</t>
  </si>
  <si>
    <t xml:space="preserve">Impresora Multifuncional- Inyección De Tinta - Tipo de Insumo Botellas. </t>
  </si>
  <si>
    <t>TRIBUTOS DEPARTAMENTALES</t>
  </si>
  <si>
    <t>REFLECTOR LED CON PANEL SOLAR Y CONTROL REMOTO 300W</t>
  </si>
  <si>
    <t>Motosierra a Gasolina- Potencia 3,2 kW-Potencia 4,4PS, Potencia 4,3 bhp</t>
  </si>
  <si>
    <t>https://www.stihl.com.co/es/p/motosierras-ms-310-23005</t>
  </si>
  <si>
    <t xml:space="preserve">Microfono </t>
  </si>
  <si>
    <t>Cabina de sonido Potencia RMS	500W</t>
  </si>
  <si>
    <t>Carretilla Capacidad máxima en volumen 200 L Plástica  Antipinchazo</t>
  </si>
  <si>
    <t>Palas Con Cabo de Madera</t>
  </si>
  <si>
    <t>Pica En Hierro De 5lbs - Cabo En Madera</t>
  </si>
  <si>
    <t>Azadones Con Cabo de Madera</t>
  </si>
  <si>
    <t>Machetes 22" 56cm largo aproximadamente</t>
  </si>
  <si>
    <t>Trompo mezclador 1 Bulto Motor Diésel capacidad máxima 250lt.</t>
  </si>
  <si>
    <t>Rana compactadora tamaño de la placa cm 53×50cm capacidad de impacto 13 kn(1300kg)</t>
  </si>
  <si>
    <t>Carpas</t>
  </si>
  <si>
    <t>VILLAPINZÓN</t>
  </si>
  <si>
    <t>MUNICIPIO</t>
  </si>
  <si>
    <t>CUCUNUBÁ</t>
  </si>
  <si>
    <t>UBATÉ</t>
  </si>
  <si>
    <t># JUNTAS</t>
  </si>
  <si>
    <t>VALOR KIT JAC</t>
  </si>
  <si>
    <t>VALOR KIT ASOJUNTAS</t>
  </si>
  <si>
    <t># ASOJUNTAS</t>
  </si>
  <si>
    <t>Guatavita</t>
  </si>
  <si>
    <r>
      <t xml:space="preserve">Proyector de video (Video Beam DLP)(6000  Horas Aproximadas) 4500  Lumens Aprox
</t>
    </r>
    <r>
      <rPr>
        <b/>
        <sz val="8"/>
        <color theme="1"/>
        <rFont val="Arial"/>
        <family val="2"/>
      </rPr>
      <t xml:space="preserve">Tipos de Puertos Entradas y Salidas: </t>
    </r>
    <r>
      <rPr>
        <sz val="8"/>
        <color theme="1"/>
        <rFont val="Arial"/>
        <family val="2"/>
      </rPr>
      <t xml:space="preserve">
Puerto HDMI 
Puerto USB 
Puerto VGA 
</t>
    </r>
    <r>
      <rPr>
        <b/>
        <sz val="8"/>
        <color theme="1"/>
        <rFont val="Arial"/>
        <family val="2"/>
      </rPr>
      <t>Opciones de Conectividad</t>
    </r>
    <r>
      <rPr>
        <sz val="8"/>
        <color theme="1"/>
        <rFont val="Arial"/>
        <family val="2"/>
      </rPr>
      <t xml:space="preserve">
Conexión Con Cable 
USB 
</t>
    </r>
    <r>
      <rPr>
        <b/>
        <sz val="8"/>
        <color theme="1"/>
        <rFont val="Arial"/>
        <family val="2"/>
      </rPr>
      <t>Fuentes de Alimentacion de Energia</t>
    </r>
    <r>
      <rPr>
        <sz val="8"/>
        <color theme="1"/>
        <rFont val="Arial"/>
        <family val="2"/>
      </rPr>
      <t xml:space="preserve">
Energía Eléctrica 
</t>
    </r>
    <r>
      <rPr>
        <b/>
        <sz val="8"/>
        <color theme="1"/>
        <rFont val="Arial"/>
        <family val="2"/>
      </rPr>
      <t>Tenologia de Visualizacion</t>
    </r>
    <r>
      <rPr>
        <sz val="8"/>
        <color theme="1"/>
        <rFont val="Arial"/>
        <family val="2"/>
      </rPr>
      <t xml:space="preserve">
DLP 
</t>
    </r>
    <r>
      <rPr>
        <b/>
        <sz val="8"/>
        <color theme="1"/>
        <rFont val="Arial"/>
        <family val="2"/>
      </rPr>
      <t>Tamaño Proyeccion</t>
    </r>
    <r>
      <rPr>
        <sz val="8"/>
        <color theme="1"/>
        <rFont val="Arial"/>
        <family val="2"/>
      </rPr>
      <t xml:space="preserve">
300  Pulgadas
</t>
    </r>
    <r>
      <rPr>
        <b/>
        <sz val="8"/>
        <color theme="1"/>
        <rFont val="Arial"/>
        <family val="2"/>
      </rPr>
      <t>Brillo</t>
    </r>
    <r>
      <rPr>
        <sz val="8"/>
        <color theme="1"/>
        <rFont val="Arial"/>
        <family val="2"/>
      </rPr>
      <t xml:space="preserve">
4500  Lumens
</t>
    </r>
    <r>
      <rPr>
        <b/>
        <sz val="8"/>
        <color theme="1"/>
        <rFont val="Arial"/>
        <family val="2"/>
      </rPr>
      <t>Duracion de la Lampara</t>
    </r>
    <r>
      <rPr>
        <sz val="8"/>
        <color theme="1"/>
        <rFont val="Arial"/>
        <family val="2"/>
      </rPr>
      <t xml:space="preserve">
6000  Horas Aproximadas
</t>
    </r>
    <r>
      <rPr>
        <b/>
        <sz val="8"/>
        <color theme="1"/>
        <rFont val="Arial"/>
        <family val="2"/>
      </rPr>
      <t>Resolucion Imagen</t>
    </r>
    <r>
      <rPr>
        <sz val="8"/>
        <color theme="1"/>
        <rFont val="Arial"/>
        <family val="2"/>
      </rPr>
      <t xml:space="preserve">
SVGA 
Control remoto, cable VGA, cable de carga y manuales 
</t>
    </r>
    <r>
      <rPr>
        <sz val="8"/>
        <color indexed="8"/>
        <rFont val="Arial"/>
        <family val="2"/>
      </rPr>
      <t xml:space="preserve">
</t>
    </r>
  </si>
  <si>
    <t xml:space="preserve">
El presente modelo es solamente ilustrativo.</t>
  </si>
  <si>
    <t>Proyección mínima será de 1,0 metros y la distancia de proyección máxima es de 11,8 metros.
La resolución es 1024x768 XGA y la relación de aspecto es 4:3.</t>
  </si>
  <si>
    <t>El bien ofrecido es el descrito</t>
  </si>
  <si>
    <r>
      <rPr>
        <b/>
        <sz val="8"/>
        <color theme="1"/>
        <rFont val="Arial"/>
        <family val="2"/>
      </rPr>
      <t>Fuentes de Alimentacion de Energia</t>
    </r>
    <r>
      <rPr>
        <sz val="8"/>
        <color theme="1"/>
        <rFont val="Arial"/>
        <family val="2"/>
      </rPr>
      <t xml:space="preserve">
Energía Eléctrica 
</t>
    </r>
    <r>
      <rPr>
        <b/>
        <sz val="8"/>
        <color theme="1"/>
        <rFont val="Arial"/>
        <family val="2"/>
      </rPr>
      <t>Tipos de Puertos Entradas y Salidas</t>
    </r>
    <r>
      <rPr>
        <sz val="8"/>
        <color theme="1"/>
        <rFont val="Arial"/>
        <family val="2"/>
      </rPr>
      <t xml:space="preserve">
Puerto USB 2.0 
</t>
    </r>
    <r>
      <rPr>
        <b/>
        <sz val="8"/>
        <color theme="1"/>
        <rFont val="Arial"/>
        <family val="2"/>
      </rPr>
      <t>Opciones de Conectividad</t>
    </r>
    <r>
      <rPr>
        <sz val="8"/>
        <color theme="1"/>
        <rFont val="Arial"/>
        <family val="2"/>
      </rPr>
      <t xml:space="preserve">
Conexión Con Cable 
USB 
WiFi 
</t>
    </r>
    <r>
      <rPr>
        <b/>
        <sz val="8"/>
        <color theme="1"/>
        <rFont val="Arial"/>
        <family val="2"/>
      </rPr>
      <t>Tipo de Insumo</t>
    </r>
    <r>
      <rPr>
        <sz val="8"/>
        <color theme="1"/>
        <rFont val="Arial"/>
        <family val="2"/>
      </rPr>
      <t xml:space="preserve">
Botellas 
</t>
    </r>
    <r>
      <rPr>
        <b/>
        <sz val="8"/>
        <color theme="1"/>
        <rFont val="Arial"/>
        <family val="2"/>
      </rPr>
      <t>Referencia del Insumo que requiere</t>
    </r>
    <r>
      <rPr>
        <sz val="8"/>
        <color theme="1"/>
        <rFont val="Arial"/>
        <family val="2"/>
      </rPr>
      <t xml:space="preserve">
T544120-AL - T544220-AL - T544320-AL - T544420 -AL 
</t>
    </r>
    <r>
      <rPr>
        <b/>
        <sz val="8"/>
        <color theme="1"/>
        <rFont val="Arial"/>
        <family val="2"/>
      </rPr>
      <t>Tipo de Impresion</t>
    </r>
    <r>
      <rPr>
        <sz val="8"/>
        <color theme="1"/>
        <rFont val="Arial"/>
        <family val="2"/>
      </rPr>
      <t xml:space="preserve">
Inyección De Tinta 
</t>
    </r>
    <r>
      <rPr>
        <b/>
        <sz val="8"/>
        <color theme="1"/>
        <rFont val="Arial"/>
        <family val="2"/>
      </rPr>
      <t>Colores de Impresion</t>
    </r>
    <r>
      <rPr>
        <sz val="8"/>
        <color theme="1"/>
        <rFont val="Arial"/>
        <family val="2"/>
      </rPr>
      <t xml:space="preserve">
Impresión Blanco Y Negro 
Impresión Color 
</t>
    </r>
    <r>
      <rPr>
        <b/>
        <sz val="8"/>
        <color theme="1"/>
        <rFont val="Arial"/>
        <family val="2"/>
      </rPr>
      <t>Resolucion de Impresion Blanco y Negro</t>
    </r>
    <r>
      <rPr>
        <sz val="8"/>
        <color theme="1"/>
        <rFont val="Arial"/>
        <family val="2"/>
      </rPr>
      <t xml:space="preserve">
5760 x 1440 dpi 
</t>
    </r>
    <r>
      <rPr>
        <b/>
        <sz val="8"/>
        <color theme="1"/>
        <rFont val="Arial"/>
        <family val="2"/>
      </rPr>
      <t>Resolucion de Impresion Color</t>
    </r>
    <r>
      <rPr>
        <sz val="8"/>
        <color theme="1"/>
        <rFont val="Arial"/>
        <family val="2"/>
      </rPr>
      <t xml:space="preserve">
5760 x 1440 dpi 
</t>
    </r>
    <r>
      <rPr>
        <b/>
        <sz val="8"/>
        <color theme="1"/>
        <rFont val="Arial"/>
        <family val="2"/>
      </rPr>
      <t>Velocidad Impresion Blanco/Negro</t>
    </r>
    <r>
      <rPr>
        <sz val="8"/>
        <color theme="1"/>
        <rFont val="Arial"/>
        <family val="2"/>
      </rPr>
      <t xml:space="preserve">
10  Pag X Min
</t>
    </r>
    <r>
      <rPr>
        <b/>
        <sz val="8"/>
        <color theme="1"/>
        <rFont val="Arial"/>
        <family val="2"/>
      </rPr>
      <t>Velocidad Impresion Color</t>
    </r>
    <r>
      <rPr>
        <sz val="8"/>
        <color theme="1"/>
        <rFont val="Arial"/>
        <family val="2"/>
      </rPr>
      <t xml:space="preserve">
5  Pag X Min
</t>
    </r>
    <r>
      <rPr>
        <b/>
        <sz val="8"/>
        <color theme="1"/>
        <rFont val="Arial"/>
        <family val="2"/>
      </rPr>
      <t>Sistema de Alimentacion de Papel</t>
    </r>
    <r>
      <rPr>
        <sz val="8"/>
        <color theme="1"/>
        <rFont val="Arial"/>
        <family val="2"/>
      </rPr>
      <t xml:space="preserve">
Alimentación por hojas 
</t>
    </r>
    <r>
      <rPr>
        <b/>
        <sz val="8"/>
        <color theme="1"/>
        <rFont val="Arial"/>
        <family val="2"/>
      </rPr>
      <t>Tamaño de Papel</t>
    </r>
    <r>
      <rPr>
        <sz val="8"/>
        <color theme="1"/>
        <rFont val="Arial"/>
        <family val="2"/>
      </rPr>
      <t xml:space="preserve">
A4 
Carta 
Oficio 
</t>
    </r>
    <r>
      <rPr>
        <b/>
        <sz val="8"/>
        <color theme="1"/>
        <rFont val="Arial"/>
        <family val="2"/>
      </rPr>
      <t>Tipos de Papel</t>
    </r>
    <r>
      <rPr>
        <sz val="8"/>
        <color theme="1"/>
        <rFont val="Arial"/>
        <family val="2"/>
      </rPr>
      <t xml:space="preserve">
Común 
Fotográfico 
Papel Con Acabado Brillante Y Semibrillante 
Papel Con Acabado Mate 
</t>
    </r>
    <r>
      <rPr>
        <b/>
        <sz val="8"/>
        <color theme="1"/>
        <rFont val="Arial"/>
        <family val="2"/>
      </rPr>
      <t>Capacidad Bandeja Entrada de Papel</t>
    </r>
    <r>
      <rPr>
        <sz val="8"/>
        <color theme="1"/>
        <rFont val="Arial"/>
        <family val="2"/>
      </rPr>
      <t xml:space="preserve">
100  Hojas
</t>
    </r>
    <r>
      <rPr>
        <b/>
        <sz val="8"/>
        <color theme="1"/>
        <rFont val="Arial"/>
        <family val="2"/>
      </rPr>
      <t>Capacidad Bandeja Salida de Papel</t>
    </r>
    <r>
      <rPr>
        <sz val="8"/>
        <color theme="1"/>
        <rFont val="Arial"/>
        <family val="2"/>
      </rPr>
      <t xml:space="preserve">
30  Hojas
Tipo de Escaner
Cama Plana 
Resolucion Escaner
1200 x 2400 dpi 
Tamaño del Escaner
Carta 
Velocidad Copiado Blanco y Negro
7.7  Pag X Min
Velocidad Copiado Color
3.8  Pag X Min
</t>
    </r>
  </si>
  <si>
    <r>
      <rPr>
        <b/>
        <sz val="9"/>
        <color rgb="FF000000"/>
        <rFont val="Arial"/>
        <family val="2"/>
      </rPr>
      <t>Caracteristicas Especiales</t>
    </r>
    <r>
      <rPr>
        <sz val="9"/>
        <color indexed="8"/>
        <rFont val="Arial"/>
        <family val="2"/>
      </rPr>
      <t xml:space="preserve">
Copiadora 
Escáner 
Permite impresión en Tamaño Personalizado 
Cable de corriente AC -Cable USB -CD con drivers (Windows) -Documentación y garantía.</t>
    </r>
  </si>
  <si>
    <t>Portatil 512GB RAM 16GB</t>
  </si>
  <si>
    <t>SIBATÉ</t>
  </si>
  <si>
    <t>COGUA</t>
  </si>
  <si>
    <t>Guadaña a Gasolina Eje Recto De 42.7 Cc 2.6 Hp 2 Tiempos</t>
  </si>
  <si>
    <t>https://www.mercadolibre.com.co/planta-electrica-a-gasolina-2500-w-pretul-26034/p/MCO15797624#reco_backend=comparator-default-odin&amp;reco_client=pdp_comparator&amp;reco_product_pos=1&amp;reco_backend_type=low_level&amp;reco_id=162726bd-a6c8-41cd-9bbf-2cae16fb56c6</t>
  </si>
  <si>
    <t>https://www.homecenter.com.co/homecenter-co/product/548366/guadana-a-gasolina-331r-eje-recto-de-326-cc-13-hp-2-tiempos/548366/?kid=goosho_1161562&amp;shop=googleShopping&amp;gad_source=1&amp;gbraid=0AAAAADt6wnpj3ZD0_gBkp23e4BHTSabuL&amp;gclid=Cj0KCQjwz7C2BhDkARIsAA_SZKZFuV9uNjVVd1EEQsmM9BIElDwr59jW23Y9GVrileNuVJuA1kYSMTEaAv5bEALw_wcB</t>
  </si>
  <si>
    <r>
      <rPr>
        <b/>
        <sz val="10"/>
        <color theme="1"/>
        <rFont val="Arial"/>
        <family val="2"/>
      </rPr>
      <t xml:space="preserve">         </t>
    </r>
    <r>
      <rPr>
        <sz val="10"/>
        <color theme="1"/>
        <rFont val="Arial"/>
        <family val="2"/>
      </rPr>
      <t xml:space="preserve">                                                                                                                                                       </t>
    </r>
    <r>
      <rPr>
        <b/>
        <sz val="10"/>
        <color theme="1"/>
        <rFont val="Arial"/>
        <family val="2"/>
      </rPr>
      <t xml:space="preserve">                                                                                                                                                                       </t>
    </r>
    <r>
      <rPr>
        <sz val="10"/>
        <color theme="1"/>
        <rFont val="Arial"/>
        <family val="2"/>
      </rPr>
      <t xml:space="preserve">
</t>
    </r>
  </si>
  <si>
    <t>GACHETA/ PENDIENTE HOY</t>
  </si>
  <si>
    <t xml:space="preserve">Carpa Grande 6mX5m </t>
  </si>
  <si>
    <t xml:space="preserve">GUADAÑA A GASOLINA  </t>
  </si>
  <si>
    <t>Guadaña A Gasolina</t>
  </si>
  <si>
    <t>Guadaña A Gasolina 331R Eje Recto De 32.6 Cc 1.3 Hp 2 Tiempos</t>
  </si>
  <si>
    <t xml:space="preserve">
El presente modelo es solamente ilustrativo.</t>
  </si>
  <si>
    <t>Dimensiones: Alto 50 cm Ancho 70 cm. Especificaciones: Garantía 12 meses. Cilindrada 32.6. Uso de herramienta Profesiona.l Ancho de corte 1 cm. Material Acero Plástico. Motor 2 tiempos. Largo máximo de corte 43cm.  Potencia: 1.34 HP.  Color: Naranja. Tipo: Guadañas de combustión. Origen Producto Nacional. Alimentación Gasolina; Aceite. Largo 200 cm. Requiere puesta en marchan. No
Incluye Arnes, cuchilla, manual, kit herramientas</t>
  </si>
  <si>
    <t>RANA COMPACTADORA</t>
  </si>
  <si>
    <t>Rana Compactadora Con Motor Gasolina</t>
  </si>
  <si>
    <t>Rana Compactadora Con Motor Gasolina De 9hp 3.600rpm Incluye Protector De Poleas Y Correas Según Norma</t>
  </si>
  <si>
    <t>Dimensiones de la placa 50x70cm • peso sin motor 100kg, elaborada en lamina acerada hr de ½”, Unidad(marrano) en rodamientos de alta calidad y lubricion autónoma, Incluye ruedas para su facil transporte, Compacta capas de 50 cm, Fuerza de compactación 19kn (1900kg), Protector de seguridad según norma Garantizamos disponibilidad de Repuestos  Amortiguación sobre resortes,  Avance de 28metros por minuto</t>
  </si>
  <si>
    <t xml:space="preserve">                                    FICHA TÉCNICA No. 1</t>
  </si>
  <si>
    <t>TROMPO MEZCLADOR DE CONCRETO</t>
  </si>
  <si>
    <t>Mezcladora de concreto de un  bulto.</t>
  </si>
  <si>
    <t xml:space="preserve">Mezcladora De Concreto 1 Bulto Motor Diésel  10hp 3.600rpm.
</t>
  </si>
  <si>
    <t>Mezcladora de concreto  fabricada en lamina reforzada. Anti desgaste trabajo pesado calibre 3/16” y 1/8” Giro volteo de tarro 360°. Freno de seguridad fácil de accionar. Chasis en u3” y soporte para transporte, Llantas rin 13. Cremallera en acero completamente intercambiable peso sin motor de 190kg.  montada sobre rodamientos de larga duración. Medidas largo 1,79m, ancho 1m y alto1,39m Capacidad máxima 250lt. Mezcla de 7,5 a 9 bultos por hora.</t>
  </si>
  <si>
    <t>DEFINE 27/08/2024</t>
  </si>
  <si>
    <t>Kit de seguridad y protección para guadaña</t>
  </si>
  <si>
    <t xml:space="preserve">Kit de Seguridad y protección </t>
  </si>
  <si>
    <t>ENTREGA 13 DE OCTUBRE</t>
  </si>
  <si>
    <t xml:space="preserve">SESQUILE </t>
  </si>
  <si>
    <t>6 Municipios</t>
  </si>
  <si>
    <t xml:space="preserve">2 Municipios </t>
  </si>
  <si>
    <t>PUERTO SALGAR</t>
  </si>
  <si>
    <t xml:space="preserve">
ESPECIFICACIONES DEL GENERADOR
* POTENCIA MÁXIMA AL ARRANQUE: 2800 W
* POTENCIA MÁXIMA DE OPERACIÓN: 2500 W
* TENSIÓN / FRECUENCIA: 120 - 240 V / 60 HZ
* CORRIENTE DE ARRANQUE: 21 A (10 A POR FASE)
* NÚMERO DE FASES: 2
* NIVEL DE RUIDO: 67 DB @ 7 M
* TEMPERATURA AMBIENTE MÁXIMA ADMISIBLE: 40° C
* TEMPERATURA AMBIENTE MÍNIMA ADMISIBLE: -5° C
* ALTURA SOBRE EL NIVEL DEL MAR: 0 A + 2,600 M
* CLASIFICACIÓN TÉRMICA O CALENTAMIENTO ADMISIBLE: F
ESPECIFICACIONES DEL MOTOR
* POTENCIA: 6.5 HP
* CILINDRADA DEL MOTOR: 196 CC
* VELOCIDAD SIN CARGA DEL MOTOR: 3,750 RPM
* CAPACIDAD DEL TANQUE: 15 L
* ARRANQUE: MANUAL (CUERDA RETRÁCTIL)
* DURACIÓN DEL TANQUE A TRABAJO CONTINUO: 6 H = 15 L DE COMBUSTIBLE
* DIMENSIONES (BASE X ALTURA X FONDO): 59 X 44 X 43 CM
* CICLO DE TRABAJO CONTINUO A POTENCIA NORMAL: 60 MINUTOS DE DESCANSO POR TANQUE CONSUMIDO
* PESO: 37 KG
</t>
  </si>
  <si>
    <t xml:space="preserve">
El presente modelo es solamente ilustrativo.</t>
  </si>
  <si>
    <t xml:space="preserve">
* ACEITE SEMI-SINTÉTICO RECOMENDADO PARA MOTOR DE 4 TIEMPOS TRUPER® PARA UN MEJOR DESEMPEÑO Y VIDA ÚTIL DEL GENERADOR (NO INCLUIDO)
* CAPACIDAD DEL TANQUE DE GASOLINA DE 15 L PARA 6 HORAS DE TRABAJO CONTINUO
* SENSOR CON COMPENSADOR DE ALTURA (MAP) QUE SE AJUSTA A LAS DIFERENTES ALTITUDES SOBRE EL NIVEL DEL MAR PARA EVITAR DAÑO AL CARBURADOR
* MOTOR OHV (OVER HEAD VALVE) A 4 TIEMPOS DE ALTO RENDIMIENTO, NO REQUIERE MEZCLA DE ACEITE Y GASOLINA
* AGREGAR ACEITE PARA MOTOR DE 4 TIEMPOS EN EL DEPÓSITO DE ACEITE ANTES DE ARRANCAR
* BOBINADO DE ALUMINIO
* ARRANQUE MANUAL
</t>
  </si>
  <si>
    <t xml:space="preserve">                                    FICHA TÉCNICA No. 2</t>
  </si>
  <si>
    <t>REFLECTOR LED</t>
  </si>
  <si>
    <t xml:space="preserve">CARACTERÍSTICAS: ALTURA DE INSTALACIÓN: 5M;ÁNGULO DE ILUMINACIÓN: 120 GRADOS;BATERÍA RECARGABLE INCORPORADA DE 30.000 MAH
ALIMENTACIÓN: ENERGÍA SOLAR;BATERÍA RECARGABLE
ALTO: 9
ANCHO: 43.7
COLOR DE LUZ: FRÍA
PROFUNDIDAD: 67
CUENTA CON LED INTEGRADO: SI
CUENTA CON SENSOR: NO
WIFI: NO
NIVEL DE PROTECCIÓN: IP65
</t>
  </si>
  <si>
    <t xml:space="preserve">•TÉRMINOS GARANTÍA : 1 AÑO
•PAÍS DE ORIGEN : CHINA
•GARANTÍA PRODUCTO : 10 MESES
•POTENCIA : 300 W
•COLOR : NEGRO
</t>
  </si>
  <si>
    <t>PALA CON CABO DE MADERA</t>
  </si>
  <si>
    <t xml:space="preserve">HERRAMIENTA DE MANO UTILIZADA PARA EXCAVAR O MOVER MATERIALES CON COHESIÓN RELATIVAMENTE PEQUEÑA. ÚTIL EN LA CONSTRUCCIÓN, LABORES AGRÍCOLAS Y FORESTALES. 
PALA REDONDA O DE PUNTA #4 COLOR NEGRO METÁLICA, TRATADA TÉRMICAMENTE PARA MENOR DESGASTE Y RESISTENCIA A LA FLEXIÓN, TRACCIÓN O TORSIÓN E IMPACTO.
COMPOSICIÓN: ACERO Y MADERA
REFERENCIA HPA4931
MEDIDAS: 26 X 33 X 95 CM
USO: PARA CAVAR Y RECOGER, CON CABO MADERA.
</t>
  </si>
  <si>
    <t xml:space="preserve">
El presente modelo es solamente ilustrativo.</t>
  </si>
  <si>
    <t>HERRAMIENTA DE MANO UTILIZADA PARA EXCAVAR O MOVER MATERIALES CON COHESIÓN RELATIVAMENTE PEQUEÑA.</t>
  </si>
  <si>
    <t>BOTIQUÍN TIPO B</t>
  </si>
  <si>
    <t xml:space="preserve">
ALTO: 16 CM
ANCHO: 40 CM
PESO: 5 KG
CAPACIDAD: 25 ELEMENTOS
ESTE PRODUCTO CONTIENE INSUMOS MÉDICOS QUE POR SU NATURALEZA Y CADENA DE BIOSEGURIDAD, DEBEN SER MANIPULADOS ÚNICAMENTE POR EL USUARIO FINAL, POR ESTE MOTIVO, ESTE PRODUCTO NO TENDRÁ RETRACTO EN CASO QUE SEA DESTAPADO POR EL USUARIO; POR LO CUAL ACONSEJAMOS LEER CUIDADOSAMENTE LAS CANTIDADES Y LOS INSUMOS INCLUIDOS EN EL KIT. LA GARANTÍA DE ESTE PRODUCTO CUBRE EL AVERÍO DE LOS INSUMOS O DEL BOTIQUÍN EN SU TOTALIDAD DURANTE EL PROCESO DE ENTREGA.
</t>
  </si>
  <si>
    <t xml:space="preserve">
BOTIQUÍN TIPO B :MORRAL GRANDE DE 52CM X 36CM X 13 CM COMPUESTO POR DOS BOLSILLOS (UNO GRANDE CON COMPARTIMIENTOS PARA ALMACENAR LOS ELEMENTOS Y UNO PEQUEÑO) ELABORADO EN LONA, REATA PARA CARGAR EN HOMBROS, DOTADO CON 25 ELEMENTOS.  
</t>
  </si>
  <si>
    <t xml:space="preserve">CAMILLA DE INMOVILIZACIÓN Y TRASLADO
</t>
  </si>
  <si>
    <t xml:space="preserve">• USO: INMOVILIZACIÓN CERVICAL – TRASLADO DE PACIENTE.
• MATERIAL - POLIETILENO
• PESO - 6,5 KG.
• MEDIDAS APROXIMADAS: 183 X 45 X 6
• CAPACIDAD DE CARGA 180 KG.
• ARNÉS TIPO ARAÑA PARA SUJECIÓN PACIENTE CON SECCIONES REFLECTIVAS.
• TRANSLUCIDA PARA MÍNIMA INTERFERENCIA EN TOMA DE PLACA RX, MRI, TC Y PROCEDIMIENTOS EN ESCÁNER.
• MANIJAS DE SUJECIÓN PARA FÁCIL TRASLADO Y MANIPULACIÓN.
• SEÑALIZACIÓN DE CAMILLA PARA IDENTIFICACIÓN EN LA PARED.
• GANCHO PARA COLGAR EN LA PARED.
</t>
  </si>
  <si>
    <t xml:space="preserve">• TRANSLUCIDA PARA MÍNIMA INTERFERENCIA EN TOMA DE PLACA RX, MRI, TC Y PROCEDIMIENTOS EN ESCÁNER.
• ARNÉS TIPO ARAÑA PARA SUJECIÓN PACIENTE CON SECCIONES REFLECTIVAS.
</t>
  </si>
  <si>
    <t>GRECA</t>
  </si>
  <si>
    <t>LA FERIA DE LA GRECA</t>
  </si>
  <si>
    <t>Greca</t>
  </si>
  <si>
    <t>Greca Percoladora  65 tazas</t>
  </si>
  <si>
    <t>COMPRA COCINA</t>
  </si>
  <si>
    <t>EQUIPMENT</t>
  </si>
  <si>
    <t>Greca percoladora para 55 tazas.</t>
  </si>
  <si>
    <t>FACIHOGAR</t>
  </si>
  <si>
    <t>OLLA GRANDE</t>
  </si>
  <si>
    <t>HOME SENTRY</t>
  </si>
  <si>
    <t>IMUSA</t>
  </si>
  <si>
    <t>Olla Caldero 30 x 40 – 38 litros</t>
  </si>
  <si>
    <t>OLLA MEDIANA</t>
  </si>
  <si>
    <t>ALUMINIOS ALFUSA</t>
  </si>
  <si>
    <t>Olla Mediana Tipo Caldero 30 x 40 – 38 litros</t>
  </si>
  <si>
    <t>Olla Grande Tipo Caldero 40x40 De 60 Litros con tapa</t>
  </si>
  <si>
    <t>OLLA PEQUEÑA</t>
  </si>
  <si>
    <t>Olla Caldero Alta en Aluminio 10 Litros </t>
  </si>
  <si>
    <t>MAVI HOGAR</t>
  </si>
  <si>
    <t>Olla pequeña Caldero Alta en Aluminio 10 Litros </t>
  </si>
  <si>
    <t>Chocolatera Olleta De Aluminio 8 Litros</t>
  </si>
  <si>
    <t>Chocolatera</t>
  </si>
  <si>
    <t>MAVIHOGAR</t>
  </si>
  <si>
    <t>Sartén Wok Antiadherente  De 40cm</t>
  </si>
  <si>
    <t>Sarten Wok</t>
  </si>
  <si>
    <t>FALABELLA</t>
  </si>
  <si>
    <t>Cucharón  Industrial en Aluminio Fundido Y Madera</t>
  </si>
  <si>
    <t xml:space="preserve">Cucharón </t>
  </si>
  <si>
    <t>MAXITODO</t>
  </si>
  <si>
    <t>Cucharón  Industrial en Aluminio Fundido Y Madera 55 cm largo</t>
  </si>
  <si>
    <t>MERCADOSHOP</t>
  </si>
  <si>
    <t>Mr.Beef</t>
  </si>
  <si>
    <t>Asador</t>
  </si>
  <si>
    <t xml:space="preserve">Char-Broil </t>
  </si>
  <si>
    <t>Falabella</t>
  </si>
  <si>
    <t>Asador a carbón con bandeja y tapa, fabricado en acero.</t>
  </si>
  <si>
    <t>Bandeja Para Nevera Grande En Acero Inoxidable 58cm X 39</t>
  </si>
  <si>
    <t>Bandejas</t>
  </si>
  <si>
    <t>Exhibir</t>
  </si>
  <si>
    <t>Aceros</t>
  </si>
  <si>
    <t>Casa y Cocina</t>
  </si>
  <si>
    <t>Bandeja Grande En Acero Inoxidable 58cm X 39</t>
  </si>
  <si>
    <t xml:space="preserve">CANGURO </t>
  </si>
  <si>
    <t>Apisonador tipo Canguro marca masalta con  motor honda GX100 3 hp</t>
  </si>
  <si>
    <t>DIMACRO</t>
  </si>
  <si>
    <t xml:space="preserve">IMPORTACIONES LA IMPERIAL </t>
  </si>
  <si>
    <t>https://maquitecdecolombia.com/compra-de/compactacion/apisonadores-compactacion/apisonador-diesel-4-2-hp/?gad_source=1&amp;gbraid=0AAAAADwAQf-kM1wFOI6bW7pdMUvlI-7y9&amp;gclid=Cj0KCQjw28W2BhC7ARIsAPerrcK2nPQ90-zVnwb83ZPh-9mXnJu8wCyfoDpeZbLixEcmvEqq0ulenNsaAiiFEALw_wcB</t>
  </si>
  <si>
    <t>Canguro apisonador</t>
  </si>
  <si>
    <t xml:space="preserve">PROPUESTA DE POSIBLES KITS PARA JUNTAS DE ACCIÓN COMUNAL </t>
  </si>
  <si>
    <t>DETALLE KIT</t>
  </si>
  <si>
    <t xml:space="preserve">ÍTEM </t>
  </si>
  <si>
    <t xml:space="preserve">VALOR UNITARIO </t>
  </si>
  <si>
    <t xml:space="preserve">VALOR TOTAL ÍTEM </t>
  </si>
  <si>
    <t>VALOR TOTAL DEL KIT</t>
  </si>
  <si>
    <t>KIT 1</t>
  </si>
  <si>
    <t>Silla sin brazos, liviana y resistente. Medidas: Largo 47 cm, Ancho 52 cm, Alto 88,5 cm.</t>
  </si>
  <si>
    <t>Mesa cuadrada con patas rectas, de 4 puestos, desarmable. Medidas: Largo 74,50 cm, Ancho 74,50 cm, Alto 71,00 cm.</t>
  </si>
  <si>
    <t>Proyector de video (Video Beam DLP) con aproximadamente 6000 horas de uso y 4500 lúmenes.</t>
  </si>
  <si>
    <t>KIT 2</t>
  </si>
  <si>
    <t>Portátil con 512 GB de almacenamiento y 16 GB de RAM.</t>
  </si>
  <si>
    <t>Impresora multifuncional de inyección de tinta, con botellas como tipo de insumo.</t>
  </si>
  <si>
    <t xml:space="preserve">KIT 3 </t>
  </si>
  <si>
    <t>Voltaje de corriente alterna: 120V/240V. 
Alternativa segura para cortes de suministro. 
Potencia máxima: 2800W. 
Tipo de arranque: manual. 
Tipo de alimentación: gasolina.
Peso: 37 kg.
Duración del tanque en trabajo continuo: 6 horas (15 L de combustible).</t>
  </si>
  <si>
    <t>Extensión eléctrica de uso rudo, 30 metros, con polo a tierra.</t>
  </si>
  <si>
    <t>Cabina de sonido con potencia RMS de 500W.</t>
  </si>
  <si>
    <t>Reflector LED con panel solar y control remoto, 300W.</t>
  </si>
  <si>
    <t>KIT 4</t>
  </si>
  <si>
    <t>Guadaña a gasolina VS400, eje recto, de 42,7 cc, 2,6 hp, 2 tiempos.</t>
  </si>
  <si>
    <t>Carretilla con capacidad máxima de 200 L, fabricada en plástico y con características antipinchazo.</t>
  </si>
  <si>
    <t>Zapapico Colima de 5 libras, con cabo.</t>
  </si>
  <si>
    <t xml:space="preserve">Palas con Cabo de Madera. </t>
  </si>
  <si>
    <t>Azadón con Cabo de Madera.</t>
  </si>
  <si>
    <t>Machete de 22" (aproximadamente 56 cm de largo).</t>
  </si>
  <si>
    <t xml:space="preserve"> - Casco con visor transparente y malla.
- Delantal de cáñamo.
- Guantes de poliuretano.
- Canilleras de cáñamo.
- Arnés.</t>
  </si>
  <si>
    <t>KIT 5</t>
  </si>
  <si>
    <t>Motosierra a gasolina, potencia: 3,2 kW (4,4 PS / 4,3 bhp).</t>
  </si>
  <si>
    <t>Cabeza soldada, fabricada en acero, mango de madera de pino.</t>
  </si>
  <si>
    <t xml:space="preserve">Manila de 10 mts </t>
  </si>
  <si>
    <t>Soga de fique de 30 metros lineales, 13 mm de diámetro</t>
  </si>
  <si>
    <t>KIT 6</t>
  </si>
  <si>
    <t>Carpa 6mX5m</t>
  </si>
  <si>
    <t>KIT 7</t>
  </si>
  <si>
    <t>Olla Grande</t>
  </si>
  <si>
    <t>Olla Mediana</t>
  </si>
  <si>
    <t>Olla pequeña</t>
  </si>
  <si>
    <t xml:space="preserve">Sarten Wok </t>
  </si>
  <si>
    <t xml:space="preserve">Cucharon </t>
  </si>
  <si>
    <t>Bandeja</t>
  </si>
  <si>
    <t>KITS EXCLUSIVOS PARA  ASOJUNTAS</t>
  </si>
  <si>
    <t xml:space="preserve">VALOR TOTAL ITEM </t>
  </si>
  <si>
    <t>KIT 1 ASOJUNTAS</t>
  </si>
  <si>
    <t>KIT 2 ASOJUNTAS</t>
  </si>
  <si>
    <t>Rana compactadora con placa de 53 × 50 cm, capacidad de impacto de 13 kN (1300 kg).</t>
  </si>
  <si>
    <t>Ahoyadora</t>
  </si>
  <si>
    <t xml:space="preserve">Canguro </t>
  </si>
  <si>
    <t>Apisonador tipo Canguro  con motor honda GX100 3 hp</t>
  </si>
  <si>
    <t xml:space="preserve">VALOR UNITARIO ÍTEM </t>
  </si>
  <si>
    <t xml:space="preserve"> Motosierra</t>
  </si>
  <si>
    <t>Duracion de la Bateria 9  Horas Aproximadas
Resolucion Camara WEB FHD 1080p 
Camara incorporada</t>
  </si>
  <si>
    <r>
      <rPr>
        <b/>
        <sz val="8"/>
        <color theme="1"/>
        <rFont val="Arial"/>
        <family val="2"/>
      </rPr>
      <t>Marca del Procesador (OPCIONALES):</t>
    </r>
    <r>
      <rPr>
        <sz val="8"/>
        <color theme="1"/>
        <rFont val="Arial"/>
        <family val="2"/>
      </rPr>
      <t xml:space="preserve">
INTEL® CORE™ I5-10210U o Ryzen 5 
</t>
    </r>
    <r>
      <rPr>
        <b/>
        <sz val="8"/>
        <color theme="1"/>
        <rFont val="Arial"/>
        <family val="2"/>
      </rPr>
      <t xml:space="preserve">Tipos de Discos </t>
    </r>
    <r>
      <rPr>
        <sz val="8"/>
        <color theme="1"/>
        <rFont val="Arial"/>
        <family val="2"/>
      </rPr>
      <t xml:space="preserve">
Disco Estado Solido (SSD) 
</t>
    </r>
    <r>
      <rPr>
        <b/>
        <sz val="8"/>
        <color theme="1"/>
        <rFont val="Arial"/>
        <family val="2"/>
      </rPr>
      <t>Capacidad de Disco</t>
    </r>
    <r>
      <rPr>
        <sz val="8"/>
        <color theme="1"/>
        <rFont val="Arial"/>
        <family val="2"/>
      </rPr>
      <t xml:space="preserve">
Estado Solido SSD 512 GB 
</t>
    </r>
    <r>
      <rPr>
        <b/>
        <sz val="8"/>
        <color theme="1"/>
        <rFont val="Arial"/>
        <family val="2"/>
      </rPr>
      <t>Número de Núcleos (más núcleos más multitareas)</t>
    </r>
    <r>
      <rPr>
        <sz val="8"/>
        <color theme="1"/>
        <rFont val="Arial"/>
        <family val="2"/>
      </rPr>
      <t xml:space="preserve">
8  Nucleos
</t>
    </r>
    <r>
      <rPr>
        <b/>
        <sz val="8"/>
        <color theme="1"/>
        <rFont val="Arial"/>
        <family val="2"/>
      </rPr>
      <t>Velocidad del Procesador</t>
    </r>
    <r>
      <rPr>
        <sz val="8"/>
        <color theme="1"/>
        <rFont val="Arial"/>
        <family val="2"/>
      </rPr>
      <t xml:space="preserve">
(4P + 4E) / 12T, P-core 2.0 / 4.4GHz, E-core 1.5 / 3.3GHz, 12MB 
</t>
    </r>
    <r>
      <rPr>
        <b/>
        <sz val="8"/>
        <color theme="1"/>
        <rFont val="Arial"/>
        <family val="2"/>
      </rPr>
      <t>Memoria RAM</t>
    </r>
    <r>
      <rPr>
        <sz val="8"/>
        <color theme="1"/>
        <rFont val="Arial"/>
        <family val="2"/>
      </rPr>
      <t xml:space="preserve">
16 GB 
</t>
    </r>
    <r>
      <rPr>
        <b/>
        <sz val="8"/>
        <color theme="1"/>
        <rFont val="Arial"/>
        <family val="2"/>
      </rPr>
      <t>Sistema Operativo</t>
    </r>
    <r>
      <rPr>
        <sz val="8"/>
        <color theme="1"/>
        <rFont val="Arial"/>
        <family val="2"/>
      </rPr>
      <t xml:space="preserve">
Windows 
</t>
    </r>
    <r>
      <rPr>
        <b/>
        <sz val="8"/>
        <color theme="1"/>
        <rFont val="Arial"/>
        <family val="2"/>
      </rPr>
      <t>Version Sistema Operativo</t>
    </r>
    <r>
      <rPr>
        <sz val="8"/>
        <color theme="1"/>
        <rFont val="Arial"/>
        <family val="2"/>
      </rPr>
      <t xml:space="preserve">
11 home 
</t>
    </r>
    <r>
      <rPr>
        <b/>
        <sz val="8"/>
        <color theme="1"/>
        <rFont val="Arial"/>
        <family val="2"/>
      </rPr>
      <t>Fuentes de Alimentacion de Energia</t>
    </r>
    <r>
      <rPr>
        <sz val="8"/>
        <color theme="1"/>
        <rFont val="Arial"/>
        <family val="2"/>
      </rPr>
      <t xml:space="preserve">
Batería Recargable Interna 
</t>
    </r>
    <r>
      <rPr>
        <b/>
        <sz val="8"/>
        <color theme="1"/>
        <rFont val="Arial"/>
        <family val="2"/>
      </rPr>
      <t xml:space="preserve">Tipos de Puertos Entradas y Salidas
</t>
    </r>
    <r>
      <rPr>
        <sz val="8"/>
        <color theme="1"/>
        <rFont val="Arial"/>
        <family val="2"/>
      </rPr>
      <t xml:space="preserve">Entrada Tarjeta SD 
Puerto HDMI 
Puerto USB 3.2 
Puerto USB Tipo C 
Salida de Audífonos 
</t>
    </r>
    <r>
      <rPr>
        <b/>
        <sz val="8"/>
        <color theme="1"/>
        <rFont val="Arial"/>
        <family val="2"/>
      </rPr>
      <t>Opciones de Conectividad</t>
    </r>
    <r>
      <rPr>
        <sz val="8"/>
        <color theme="1"/>
        <rFont val="Arial"/>
        <family val="2"/>
      </rPr>
      <t xml:space="preserve">
Bluetooth 
WiFi 
</t>
    </r>
    <r>
      <rPr>
        <b/>
        <sz val="8"/>
        <color theme="1"/>
        <rFont val="Arial"/>
        <family val="2"/>
      </rPr>
      <t>Otras Tecnologias de Conectividad</t>
    </r>
    <r>
      <rPr>
        <sz val="8"/>
        <color theme="1"/>
        <rFont val="Arial"/>
        <family val="2"/>
      </rPr>
      <t xml:space="preserve">
Wi-Fi 6E 
</t>
    </r>
    <r>
      <rPr>
        <b/>
        <sz val="8"/>
        <color theme="1"/>
        <rFont val="Arial"/>
        <family val="2"/>
      </rPr>
      <t>No. Puertos HDMI</t>
    </r>
    <r>
      <rPr>
        <sz val="8"/>
        <color theme="1"/>
        <rFont val="Arial"/>
        <family val="2"/>
      </rPr>
      <t xml:space="preserve">
1  Puertos
</t>
    </r>
    <r>
      <rPr>
        <b/>
        <sz val="8"/>
        <color theme="1"/>
        <rFont val="Arial"/>
        <family val="2"/>
      </rPr>
      <t>No. Puertos USB</t>
    </r>
    <r>
      <rPr>
        <sz val="8"/>
        <color theme="1"/>
        <rFont val="Arial"/>
        <family val="2"/>
      </rPr>
      <t xml:space="preserve">
2  Puertos
</t>
    </r>
  </si>
  <si>
    <t>GUAYABAL DE SIQUIMA</t>
  </si>
  <si>
    <t xml:space="preserve">SAN BERNANDO </t>
  </si>
  <si>
    <t>AGUA DE DIOS</t>
  </si>
  <si>
    <t>KIT 4 ASOJUNTAS</t>
  </si>
  <si>
    <t>KIT 3 ASOJUNTAS</t>
  </si>
  <si>
    <t>Trompo mezclador 2 Bulto Motor Diésel capacidad máxima 250lt.</t>
  </si>
  <si>
    <t>Carpa Pequeña 2m x3m</t>
  </si>
  <si>
    <t xml:space="preserve">COMPROMISOS </t>
  </si>
  <si>
    <t>FUNZA</t>
  </si>
  <si>
    <t>SAN BERNARDO</t>
  </si>
  <si>
    <t>VALOR TOTAL</t>
  </si>
  <si>
    <t>VALOR UNITARIO</t>
  </si>
  <si>
    <t>CANTIDADES</t>
  </si>
  <si>
    <t>Reflector Led con Panel Solar y Control Remoto 300W</t>
  </si>
  <si>
    <t>Kit de Seguridad y protección para guadaña</t>
  </si>
  <si>
    <t>Manila de 10 MTS</t>
  </si>
  <si>
    <t>ASOJUNTAS</t>
  </si>
  <si>
    <t>Impresora Multifuncional- Inyección De Tinta - Tipo de Insumo Botellas</t>
  </si>
  <si>
    <t>Lote 1</t>
  </si>
  <si>
    <t>Lote 2</t>
  </si>
  <si>
    <t>Lote 3</t>
  </si>
  <si>
    <t>Lote 4</t>
  </si>
  <si>
    <t>ESTUDIO DE MERCADO Y/O ANALISIS COMPARATIVO DE PRECIOS</t>
  </si>
  <si>
    <t>RFI DE FERRETERIA PROCESO IDACO</t>
  </si>
  <si>
    <t xml:space="preserve">El coheficiente de variacion Celda sg (Amarillo), se debe modificar en el porcentaje establecido para el proceso, como ejemplo se establece un 20%.
Modificar la formula de la celda S7 de acuerdo con lo establecido en la celda T5 y copiar formula para los demas items </t>
  </si>
  <si>
    <t>PROMEDIO UNITARIO DE LAS COTIZACIONES ALLEGADAS</t>
  </si>
  <si>
    <t>COTIZACIONES ALLEGADAS</t>
  </si>
  <si>
    <t>DESVIACION ESTANDAR</t>
  </si>
  <si>
    <t>COEFICIENTE 
DE 
VARIACION (CV)</t>
  </si>
  <si>
    <t>SI / NO
APLICA LIMITE</t>
  </si>
  <si>
    <t>LIMITE INFERIOR
LIMITE SUPERIOR</t>
  </si>
  <si>
    <t>VALOR UNITARIO PROMEDIO</t>
  </si>
  <si>
    <t>JUSTIFICACION</t>
  </si>
  <si>
    <t>DESVIACION RESPECTO AL PROMEDIO</t>
  </si>
  <si>
    <t>VALIDACION</t>
  </si>
  <si>
    <t>No.</t>
  </si>
  <si>
    <t>NOMBRE DEL ÍTEM</t>
  </si>
  <si>
    <t>RFI</t>
  </si>
  <si>
    <t>178209_-_IDACO_-_region_5_Prese</t>
  </si>
  <si>
    <t>178209_IDACO</t>
  </si>
  <si>
    <t>RFI_FERRETERIA_(16)_Evento_1782</t>
  </si>
  <si>
    <t>EVENTO_No._178209_SEP.__24_SEP</t>
  </si>
  <si>
    <t>178209_RFI_FERRETERIA</t>
  </si>
  <si>
    <t>RFI_178209</t>
  </si>
  <si>
    <t>COHEFICIENTE CV ESTABLECIDO PARA EL PROCESO
20 %</t>
  </si>
  <si>
    <t>Rango inferior de eliminación</t>
  </si>
  <si>
    <t>Rango superior de eliminación</t>
  </si>
  <si>
    <t>,</t>
  </si>
  <si>
    <t>____________________________________________</t>
  </si>
  <si>
    <t xml:space="preserve">Proyecto:   	
                          </t>
  </si>
  <si>
    <t>https://bigcenter.com.co/producto/video-proyector-4800-lumens-wifi/</t>
  </si>
  <si>
    <t>VALOR RFI</t>
  </si>
  <si>
    <t>https://www.homecenter.com.co/homecenter-co/product/713173/estructura-mezcladora-de-concreto-de-dos-bultos-maquiequipos/713173/</t>
  </si>
  <si>
    <t>https://equipmaster.com.co/product-category/construccion/mezcladoras-de-concreto/mezcladoras-de-concreto-2-bultos/?_gl=1*ggaitw*_up*MQ..&amp;gclid=EAIaIQobChMIsqmN_ePqiAMVDqlaBR0bNheGEAAYBCAAEgLCqvD_BwE</t>
  </si>
  <si>
    <t>CARPA TIPO KIOSCO DE
6M X 6M, TECHO Y
ESTRUCTURA
PLEGABLE, (4)
LATERALES, SEGÚN
ESPECIFICACIONES</t>
  </si>
  <si>
    <t>CARPAS MG</t>
  </si>
  <si>
    <t>CARPAS LOS ANDRES</t>
  </si>
  <si>
    <t>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t>
  </si>
  <si>
    <t xml:space="preserve">Carpa Grande 6mX6m </t>
  </si>
  <si>
    <t>https://www.homecenter.com.co/homecenter-co/product/713132/rana-compactadora-con-motor-gasolina-9hp-3600-rpm-maquiequipos/713132/?kid=goosho_1161562&amp;shop=googleShopping&amp;gad_source=1&amp;gclid=Cj0KCQjwmOm3BhC8ARIsAOSbapW03mu1FFNbGsccOND4DcdNblcN-qL6lj8FjM9mOfueBaLHr7EJ1uAaAgAVEALw_wcB</t>
  </si>
  <si>
    <t>Carpa Pequeña 3m x3m</t>
  </si>
  <si>
    <t xml:space="preserve"> https://www.exito.com/computador-lenovo-ideapad-slim-3-amd-ryzen-7-7730u-ram-16-gb-512-gb-ssd-3156158/p </t>
  </si>
  <si>
    <t xml:space="preserve"> https://www.falabella.com.co/falabella-co/product/124482044/DELL-INSPIRON-15-INTEL-CORE-I7-1255U-SSD-512GB-RAM-8GB-LED-15,6-FHD/124482045  </t>
  </si>
  <si>
    <r>
      <rPr>
        <b/>
        <sz val="10"/>
        <rFont val="Arial Narrow"/>
        <family val="2"/>
      </rPr>
      <t xml:space="preserve">NOTA 2. </t>
    </r>
    <r>
      <rPr>
        <sz val="10"/>
        <rFont val="Arial Narrow"/>
        <family val="2"/>
      </rPr>
      <t xml:space="preserve"> Para la presentación de la oferta económica, el proponente deberá tener en cuenta el </t>
    </r>
    <r>
      <rPr>
        <b/>
        <sz val="10"/>
        <rFont val="Arial Narrow"/>
        <family val="2"/>
      </rPr>
      <t>ANEXO No. 01 DE ESPECIFICACIONES TÉCNICAS</t>
    </r>
  </si>
  <si>
    <r>
      <rPr>
        <b/>
        <sz val="10"/>
        <rFont val="Arial Narrow"/>
        <family val="2"/>
      </rPr>
      <t>NOTA 3</t>
    </r>
    <r>
      <rPr>
        <sz val="10"/>
        <rFont val="Arial Narrow"/>
        <family val="2"/>
      </rPr>
      <t xml:space="preserve">. La oferta económica deberá presentarse en formato PDF debidamente suscrita por el Representante Legal, así mismo, en Formato Excel con </t>
    </r>
    <r>
      <rPr>
        <u/>
        <sz val="10"/>
        <rFont val="Arial Narrow"/>
        <family val="2"/>
      </rPr>
      <t>valores redondeados y sin decimales.</t>
    </r>
  </si>
  <si>
    <r>
      <rPr>
        <b/>
        <sz val="10"/>
        <color theme="1"/>
        <rFont val="Times New Roman"/>
        <family val="1"/>
      </rPr>
      <t>Nota 1</t>
    </r>
    <r>
      <rPr>
        <sz val="10"/>
        <color theme="1"/>
        <rFont val="Times New Roman"/>
        <family val="1"/>
      </rPr>
      <t>: Los valores unitarios incluyen impuestos, costos director e indirectos y los  descuentos del 11,02% por concepto de estampillas</t>
    </r>
  </si>
  <si>
    <t xml:space="preserve">VINILO TIPO 1 - EXTERIORES  </t>
  </si>
  <si>
    <t xml:space="preserve">VINILO TIPO 1 (DESCRIPCIÓN)
EL VINILO BÁSICO TIPO 1 BLANCO PARA EXTERIORES, ES UN PRODUCTO A BASE DE DISPERSIÓN ACUOSA ESTABLE DE UN COPOLÍMERO O VINIL ACRÍLICOS O ACRÍLICO CON ACABADO MATE Y TERSO, DILUIBLE EN AGUA, RENDIDOR Y BUEN SECADO.
PINTURA BASE AGUA TIPO EMULSIÓN DE USO ARQUITECTÓNICO.
CUMPLE CON LA NTC 1335
</t>
  </si>
  <si>
    <t xml:space="preserve">EL AEROSOL ES UN RECIPIENTE METÁLICO O DE ALUMINIO PRESURIZADO QUE CONTIENE PINTURA LÍQUIDA, PIGMENTOS Y GAS PROPULSOR, DISEÑADO PARA PULVERIZAR SU CONTENIDO DE FORMA UNIFORME AL ACCIONAR UNA VÁLVULA. ESTE SISTEMA PERMITE APLICAR LA PINTURA DE MANERA RÁPIDA, CONTROLADA Y CON ACABADOS LIMPIOS SOBRE DIVERSAS SUPERFICIES COMO MUROS, METAL, MADERA O CONCRETO.
EN EL ÁMBITO ARTÍSTICO Y COMUNITARIO, EL AEROSOL ES UNA HERRAMIENTA FUNDAMENTAL PARA LA REALIZACIÓN DE MURALES, INTERVENCIONES URBANAS Y PROCESOS DE EMBELLECIMIENTO, YA QUE FACILITA LA APLICACIÓN DEL COLOR, LA CREACIÓN DE DEGRADADOS Y LA EXPRESIÓN LIBRE DE IDEAS EN EL ESPACIO PÚBLICO.
</t>
  </si>
  <si>
    <t>PINTURA EN AEROSOL 
PINTURA 100% ACRÍLICA ORGÁNICA 
ACABADO ULTRA MATE
RENDIMIENTO EXACTO 2.70M2 / RENDIMIENTO TEÓRICO 3M2
SISTEMA DE VÁLVULA ULTRA SUAVE (SOFT ULTRA PRESSURE)
CAP / BOQUILLA LEVEL 1 – TECNOLOGÍA 100% ALEMANA ORIGINAL 
SALIDA INICIAL SUAVE Y 100% LIMPIA, SIN OBSTRUCCIÓN ALGUNA DE PIGMENTO 
GARANTÍA MÍNIMA POR 4 AÑOS CON LARGA VIDA DE 5 AÑOS CERTIFICADA EN EL EXTERIOR PIGMENTOS MADE IN U.S.A
USOS ESPECÍFICOS: GRAFFITI, DECORACIÓN, ARTE SIN LÍMITES</t>
  </si>
  <si>
    <t xml:space="preserve">.
El contratista debera adjuntar:
El contratista  se compromete a entregar el elemento establecido en la descripciòn de la presente ficha tecnica </t>
  </si>
  <si>
    <t xml:space="preserve">
El contratista debera adjuntar:
El contratista  se compromete a entregar el elemento establecido en la descripciòn de la presente ficha tecnica </t>
  </si>
  <si>
    <t xml:space="preserve">La garantia minima por cada uno de los elementos es de un (02) años. Con la presentacion de la propuesta  el oferente se compromete a cumplir con la garantia minima exigida aun por su cuenta  y riesgo independientemente de la garantia otorgada por el fabricante </t>
  </si>
  <si>
    <t xml:space="preserve">EL RODILLO ES UNA HERRAMIENTA MANUAL UTILIZADA PARA APLICAR PINTURA DE MANERA UNIFORME SOBRE SUPERFICIES AMPLIAS COMO PAREDES, TECHOS O FACHADAS. ESTÁ COMPUESTO POR UN MANGO O EMPUÑADURA, UN ARMAZÓN METÁLICO GIRATORIO Y UN RECUBRIMIENTO CILÍNDRICO (USUALMENTE DE ESPUMA O FELPA) QUE RETIENE Y DISTRIBUYE LA PINTURA AL DESLIZARSE SOBRE LA SUPERFICIE.
SU DISEÑO FACILITA UN ACABADO HOMOGÉNEO, REDUCE EL TIEMPO DE TRABAJO Y PERMITE CUBRIR GRANDES ÁREAS CON MENOR ESFUERZO. EXISTEN DIFERENTES TIPOS DE RODILLOS SEGÚN EL TIPO DE PINTURA Y LA TEXTURA DE LA SUPERFICIE, VARIANDO EN TAMAÑO, MATERIAL Y DENSIDAD DEL RECUBRIMIENTO.
</t>
  </si>
  <si>
    <t>AEROSOL PROFESIONAL MURALISMO</t>
  </si>
  <si>
    <t>RODILLO</t>
  </si>
  <si>
    <t>BROCHAS</t>
  </si>
  <si>
    <t xml:space="preserve">LAS BROCHAS SON HERRAMIENTAS MANUALES UTILIZADAS PARA APLICAR PINTURA, BARNIZ U OTROS RECUBRIMIENTOS SOBRE DIFERENTES SUPERFICIES. ESTÁN COMPUESTAS POR UN MANGO O EMPUÑADURA, UNA VIROLA METÁLICA QUE SUJETA LAS CERDAS NATURALES O SINTÉTICAS, Y UNA PUNTA PLANA O ANGULAR QUE PERMITE DISTRIBUIR EL MATERIAL CON PRECISIÓN.
SU DISEÑO PERMITE ALCANZAR ZONAS PEQUEÑAS, BORDES Y DETALLES DONDE EL USO DEL RODILLO O AEROSOL NO RESULTA PRÁCTICO, LOGRANDO ACABADOS FINOS Y CONTROLADOS. EXISTEN DIFERENTES TIPOS DE BROCHAS SEGÚN SU TAMAÑO, FORMA Y TIPO DE FIBRA, LO QUE LAS HACE VERSÁTILES PARA MÚLTIPLES USOS.
</t>
  </si>
  <si>
    <t>BANDEJA PARA PINTURA</t>
  </si>
  <si>
    <t>LA BANDEJA DE PINTURA ES UN RECIPIENTE PLÁSTICO O METÁLICO DISEÑADO PARA CONTENER Y DISTRIBUIR PINTURA DE MANERA PRÁCTICA DURANTE SU APLICACIÓN CON RODILLOS O BROCHAS. SU ESTRUCTURA ESTÁ COMPUESTA POR DOS ZONAS PRINCIPALES: UN DEPÓSITO PROFUNDO DONDE SE VIERTE LA PINTURA, Y UNA SUPERFICIE INCLINADA CON RELIEVE QUE PERMITE ESCURRIR EL EXCESO DEL RODILLO, ASEGURANDO UNA CARGA UNIFORME.
ESTA HERRAMIENTA FACILITA EL TRABAJO AL EVITAR DERRAMES, OPTIMIZAR EL USO DEL MATERIAL Y MANTENER EL ÁREA DE TRABAJO LIMPIA. EXISTEN BANDEJAS DE DIFERENTES TAMAÑOS Y MATERIALES, ADAPTADAS A LOS TIPOS DE PINTURA Y A LA EXTENSIÓN DE LA SUPERFICIE A CUBRIR.</t>
  </si>
  <si>
    <t xml:space="preserve">                                    FICHA TÉCNICA No. 005</t>
  </si>
  <si>
    <t xml:space="preserve">Tipo : Bandejas
Garantía : 1 año
Plastica 
Tamaño: 9 pulgadas </t>
  </si>
  <si>
    <t xml:space="preserve">
Tipo: Rodillo profesional de alta densidad.
Material del recubrimiento: Microfibra o poliéster termo-fusionado (densidad mínima 10 mm).
Longitud del rodillo: 6 PULGADAS 
Estructura: Varilla metálica galvanizada con mango plástico ergonómico.
Aplicación: Pinturas base agua, esmaltes, vinilos y acrílicos.
Diseño anti-salpique: Permite una aplicación limpia y precisa.
Terminación: Cubre de manera pareja sin dejar marcas ni acumulaciones.
Ahorro de pintura: Mayor rendimiento por absorción y liberación controlada.
Reutilización: Fácil de lavar y mantener.
Ergonomía: Mango cómodo que reduce la fatiga en jornadas prolongadas.
Durabilidad: Alta resistencia al desgaste, deformación y solventes.</t>
  </si>
  <si>
    <t>El Vinilo básico Tipo 1  Vinilo tipo 1 base agua.
Composición: Copolímero acrílico con aditivos fungicidas y dispersantes.
Acabado: Mate terso.
Color: Blanco o según especificación del contratante.es un producto a base de dispersión acuosa estable de un copolímero o vinil acrílicos o acrílico con acabado mate y terso, diluible en agua, rendidor y buen secado.
Pintura base agua tipo emulsión de uso arquitectónico.
Cumple con la NTC 1335
Rendimiento: Entre 30 y 40 m²/galón por mano, dependiendo del tipo de superficie y aplicación.
Diluente: Agua limpia (máx. 20% según método de aplicación).
Secado al tacto: 30 a 60 minutos.
Repintado: Después de 2 a 4 horas.
Uso: Exteriores (fachadas, muros, revoques, concretos).
Propiedades:
Buena adherencia y nivelación.
Alta resistencia al lavado y a la abrasión.
Bajo salpique y olor mínimo.
Excelente estabilidad al almacenamiento.
Vida útil: 24 meses posteriores a la fecha de fabricación (en envase cerrado y condiciones secas).</t>
  </si>
  <si>
    <t>Tipo: Brocha mona profesional.
Material de cerdas: 100% cerda natural tratada (suave y resistente).
Material del mango: Polipropileno de alta densidad, color negro o gris con punta antideslizante.
Virola: Metálica galvanizada calibre 21, doble remache.
Ancho disponible: 4 PULGADAS .
Compatibilidad: Pinturas base agua, aceites, esmaltes, selladores y barnices.
Resistencia: Alta durabilidad ante disolventes y desgaste por uso continuo.
Acabado: Suave, uniforme y sin marcas visibles.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</si>
</sst>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0.0"/>
    <numFmt numFmtId="166" formatCode="0.000"/>
    <numFmt numFmtId="167" formatCode="[$$-240A]#,##0.00;[Red][$$-240A]#,##0.00"/>
    <numFmt numFmtId="168" formatCode="[$$-240A]#,##0.00"/>
    <numFmt numFmtId="169" formatCode="#,##0.00\ &quot;€&quot;"/>
  </numFmts>
  <fonts count="67" x14ac:knownFonts="1">
    <font>
      <sz val="11"/>
      <color theme="1"/>
      <name val="Aptos Narrow"/>
      <family val="2"/>
      <scheme val="minor"/>
    </font>
    <font>
      <sz val="12"/>
      <color theme="1"/>
      <name val="Aptos Narrow"/>
      <family val="2"/>
      <scheme val="minor"/>
    </font>
    <font>
      <sz val="11"/>
      <color theme="1"/>
      <name val="Aptos Narrow"/>
      <family val="2"/>
      <scheme val="minor"/>
    </font>
    <font>
      <b/>
      <sz val="12"/>
      <color rgb="FF000000"/>
      <name val="Arial"/>
      <family val="2"/>
    </font>
    <font>
      <sz val="12"/>
      <color rgb="FF000000"/>
      <name val="Arial"/>
      <family val="2"/>
    </font>
    <font>
      <sz val="12"/>
      <name val="Arial"/>
      <family val="2"/>
    </font>
    <font>
      <sz val="12"/>
      <color theme="1"/>
      <name val="Arial"/>
      <family val="2"/>
    </font>
    <font>
      <b/>
      <sz val="12"/>
      <color theme="1"/>
      <name val="Arial"/>
      <family val="2"/>
    </font>
    <font>
      <sz val="10"/>
      <color theme="1"/>
      <name val="Arial"/>
      <family val="2"/>
    </font>
    <font>
      <b/>
      <sz val="10"/>
      <name val="Arial"/>
      <family val="2"/>
    </font>
    <font>
      <sz val="10"/>
      <name val="Arial"/>
      <family val="2"/>
    </font>
    <font>
      <sz val="10"/>
      <color rgb="FF000000"/>
      <name val="Arial"/>
      <family val="2"/>
    </font>
    <font>
      <sz val="10"/>
      <color indexed="8"/>
      <name val="Arial"/>
      <family val="2"/>
    </font>
    <font>
      <b/>
      <sz val="11"/>
      <color theme="1"/>
      <name val="Arial Narrow"/>
      <family val="2"/>
    </font>
    <font>
      <sz val="10"/>
      <name val="Arial Narrow"/>
      <family val="2"/>
    </font>
    <font>
      <sz val="11"/>
      <color theme="1"/>
      <name val="Arial Narrow"/>
      <family val="2"/>
    </font>
    <font>
      <b/>
      <sz val="9"/>
      <color theme="1"/>
      <name val="Arial"/>
      <family val="2"/>
    </font>
    <font>
      <sz val="11"/>
      <color theme="1"/>
      <name val="Arial"/>
      <family val="2"/>
    </font>
    <font>
      <sz val="9"/>
      <color theme="1"/>
      <name val="Arial"/>
      <family val="2"/>
    </font>
    <font>
      <sz val="9"/>
      <color indexed="8"/>
      <name val="Arial"/>
      <family val="2"/>
    </font>
    <font>
      <b/>
      <sz val="9"/>
      <color indexed="8"/>
      <name val="Arial"/>
      <family val="2"/>
    </font>
    <font>
      <sz val="9"/>
      <color theme="1"/>
      <name val="Century Gothic"/>
      <family val="2"/>
    </font>
    <font>
      <b/>
      <sz val="8"/>
      <color theme="1"/>
      <name val="Arial"/>
      <family val="2"/>
    </font>
    <font>
      <b/>
      <sz val="10"/>
      <color rgb="FF000000"/>
      <name val="Arial"/>
      <family val="2"/>
    </font>
    <font>
      <sz val="8"/>
      <color theme="1"/>
      <name val="Arial"/>
      <family val="2"/>
    </font>
    <font>
      <sz val="8"/>
      <color indexed="8"/>
      <name val="Arial"/>
      <family val="2"/>
    </font>
    <font>
      <b/>
      <sz val="10"/>
      <color theme="1"/>
      <name val="Arial"/>
      <family val="2"/>
    </font>
    <font>
      <sz val="11"/>
      <name val="Calibri"/>
      <family val="2"/>
    </font>
    <font>
      <sz val="11"/>
      <color theme="1"/>
      <name val="Calibri"/>
      <family val="2"/>
    </font>
    <font>
      <sz val="10"/>
      <color rgb="FFFF0000"/>
      <name val="Arial"/>
      <family val="2"/>
    </font>
    <font>
      <b/>
      <sz val="12"/>
      <color theme="1"/>
      <name val="Arial Narrow"/>
      <family val="2"/>
    </font>
    <font>
      <sz val="12"/>
      <color rgb="FF000000"/>
      <name val="Arial Narrow"/>
      <family val="2"/>
    </font>
    <font>
      <u/>
      <sz val="11"/>
      <color theme="10"/>
      <name val="Aptos Narrow"/>
      <family val="2"/>
      <scheme val="minor"/>
    </font>
    <font>
      <b/>
      <sz val="9"/>
      <color rgb="FF000000"/>
      <name val="Arial"/>
      <family val="2"/>
    </font>
    <font>
      <b/>
      <sz val="11"/>
      <color theme="1"/>
      <name val="Arial"/>
      <family val="2"/>
    </font>
    <font>
      <sz val="9"/>
      <color rgb="FF000000"/>
      <name val="Arial"/>
      <family val="2"/>
    </font>
    <font>
      <b/>
      <sz val="12"/>
      <color theme="1"/>
      <name val="Aptos Narrow"/>
      <family val="2"/>
      <scheme val="minor"/>
    </font>
    <font>
      <sz val="11"/>
      <color rgb="FF000000"/>
      <name val="Arial"/>
      <family val="2"/>
    </font>
    <font>
      <sz val="11"/>
      <name val="Arial"/>
      <family val="2"/>
    </font>
    <font>
      <u/>
      <sz val="11"/>
      <color theme="10"/>
      <name val="Arial"/>
      <family val="2"/>
    </font>
    <font>
      <b/>
      <sz val="11"/>
      <color rgb="FFC00000"/>
      <name val="Arial"/>
      <family val="2"/>
    </font>
    <font>
      <sz val="11"/>
      <color rgb="FF000000"/>
      <name val="Aptos Narrow"/>
      <family val="2"/>
      <scheme val="minor"/>
    </font>
    <font>
      <b/>
      <sz val="14"/>
      <color rgb="FF000000"/>
      <name val="Arial"/>
      <family val="2"/>
    </font>
    <font>
      <sz val="14"/>
      <color rgb="FF000000"/>
      <name val="Arial"/>
      <family val="2"/>
    </font>
    <font>
      <b/>
      <sz val="11"/>
      <color rgb="FF000000"/>
      <name val="Aptos Narrow"/>
      <family val="2"/>
      <scheme val="minor"/>
    </font>
    <font>
      <sz val="11"/>
      <color theme="1"/>
      <name val="Aptos Narrow"/>
      <family val="2"/>
    </font>
    <font>
      <sz val="12"/>
      <color theme="1"/>
      <name val="Times New Roman"/>
      <family val="1"/>
    </font>
    <font>
      <sz val="12"/>
      <name val="Times New Roman"/>
      <family val="1"/>
    </font>
    <font>
      <sz val="12"/>
      <color rgb="FF000000"/>
      <name val="Times New Roman"/>
      <family val="1"/>
    </font>
    <font>
      <u/>
      <sz val="12"/>
      <color theme="10"/>
      <name val="Aptos Narrow"/>
      <family val="2"/>
      <scheme val="minor"/>
    </font>
    <font>
      <b/>
      <sz val="11"/>
      <color theme="1"/>
      <name val="Aptos Narrow"/>
      <family val="2"/>
      <scheme val="minor"/>
    </font>
    <font>
      <b/>
      <sz val="12"/>
      <color rgb="FF000000"/>
      <name val="Arial Narrow"/>
      <family val="2"/>
    </font>
    <font>
      <b/>
      <sz val="11"/>
      <color theme="1"/>
      <name val="Aptos Narrow"/>
      <family val="2"/>
    </font>
    <font>
      <sz val="11"/>
      <name val="Aptos Narrow"/>
      <family val="2"/>
    </font>
    <font>
      <sz val="11"/>
      <name val="Aptos Narrow"/>
      <family val="2"/>
      <scheme val="minor"/>
    </font>
    <font>
      <b/>
      <sz val="11"/>
      <name val="Aptos Narrow"/>
      <family val="2"/>
    </font>
    <font>
      <b/>
      <sz val="12"/>
      <color theme="1"/>
      <name val="Aptos Narrow"/>
      <family val="2"/>
    </font>
    <font>
      <sz val="12"/>
      <color theme="1"/>
      <name val="Aptos Narrow"/>
      <family val="2"/>
    </font>
    <font>
      <b/>
      <sz val="18"/>
      <color theme="1"/>
      <name val="Arial Narrow"/>
      <family val="2"/>
    </font>
    <font>
      <b/>
      <sz val="16"/>
      <color theme="1"/>
      <name val="Arial Narrow"/>
      <family val="2"/>
    </font>
    <font>
      <b/>
      <sz val="11"/>
      <color theme="3" tint="-0.249977111117893"/>
      <name val="Arial Narrow"/>
      <family val="2"/>
    </font>
    <font>
      <b/>
      <sz val="11"/>
      <name val="Arial Narrow"/>
      <family val="2"/>
    </font>
    <font>
      <sz val="9"/>
      <name val="Arial Narrow"/>
      <family val="2"/>
    </font>
    <font>
      <sz val="10"/>
      <color theme="1"/>
      <name val="Times New Roman"/>
      <family val="1"/>
    </font>
    <font>
      <b/>
      <sz val="10"/>
      <color theme="1"/>
      <name val="Times New Roman"/>
      <family val="1"/>
    </font>
    <font>
      <b/>
      <sz val="10"/>
      <name val="Arial Narrow"/>
      <family val="2"/>
    </font>
    <font>
      <u/>
      <sz val="10"/>
      <name val="Arial Narrow"/>
      <family val="2"/>
    </font>
  </fonts>
  <fills count="61">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rgb="FFD9D9D9"/>
      </patternFill>
    </fill>
    <fill>
      <patternFill patternType="solid">
        <fgColor theme="0" tint="-0.249977111117893"/>
        <bgColor indexed="64"/>
      </patternFill>
    </fill>
    <fill>
      <patternFill patternType="solid">
        <fgColor theme="9" tint="0.59999389629810485"/>
        <bgColor indexed="64"/>
      </patternFill>
    </fill>
    <fill>
      <patternFill patternType="solid">
        <fgColor rgb="FFC0C0C0"/>
        <bgColor rgb="FFC0C0C0"/>
      </patternFill>
    </fill>
    <fill>
      <patternFill patternType="solid">
        <fgColor theme="9"/>
        <bgColor indexed="64"/>
      </patternFill>
    </fill>
    <fill>
      <patternFill patternType="solid">
        <fgColor theme="9" tint="0.79998168889431442"/>
        <bgColor indexed="64"/>
      </patternFill>
    </fill>
    <fill>
      <patternFill patternType="solid">
        <fgColor rgb="FFFF887C"/>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7"/>
        <bgColor indexed="64"/>
      </patternFill>
    </fill>
    <fill>
      <patternFill patternType="solid">
        <fgColor theme="7" tint="0.79998168889431442"/>
        <bgColor indexed="64"/>
      </patternFill>
    </fill>
    <fill>
      <patternFill patternType="solid">
        <fgColor theme="3" tint="0.499984740745262"/>
        <bgColor indexed="64"/>
      </patternFill>
    </fill>
    <fill>
      <patternFill patternType="solid">
        <fgColor rgb="FFAEAAAA"/>
        <bgColor rgb="FF000000"/>
      </patternFill>
    </fill>
    <fill>
      <patternFill patternType="solid">
        <fgColor rgb="FFBFBFBF"/>
        <bgColor rgb="FF000000"/>
      </patternFill>
    </fill>
    <fill>
      <patternFill patternType="solid">
        <fgColor rgb="FFD0CECE"/>
        <bgColor rgb="FF000000"/>
      </patternFill>
    </fill>
    <fill>
      <patternFill patternType="solid">
        <fgColor rgb="FFD9D9D9"/>
        <bgColor rgb="FF000000"/>
      </patternFill>
    </fill>
    <fill>
      <patternFill patternType="solid">
        <fgColor rgb="FFFFFF00"/>
        <bgColor indexed="64"/>
      </patternFill>
    </fill>
    <fill>
      <patternFill patternType="solid">
        <fgColor theme="5" tint="0.59999389629810485"/>
        <bgColor indexed="64"/>
      </patternFill>
    </fill>
    <fill>
      <patternFill patternType="solid">
        <fgColor theme="0"/>
        <bgColor indexed="64"/>
      </patternFill>
    </fill>
    <fill>
      <patternFill patternType="solid">
        <fgColor rgb="FFBFBFBF"/>
        <bgColor rgb="FFBFBFBF"/>
      </patternFill>
    </fill>
    <fill>
      <patternFill patternType="solid">
        <fgColor theme="2"/>
        <bgColor indexed="64"/>
      </patternFill>
    </fill>
    <fill>
      <patternFill patternType="solid">
        <fgColor theme="2" tint="-9.9978637043366805E-2"/>
        <bgColor indexed="64"/>
      </patternFill>
    </fill>
    <fill>
      <patternFill patternType="solid">
        <fgColor theme="0" tint="-4.9989318521683403E-2"/>
        <bgColor rgb="FFE8E8E8"/>
      </patternFill>
    </fill>
    <fill>
      <patternFill patternType="solid">
        <fgColor theme="0" tint="-4.9989318521683403E-2"/>
        <bgColor rgb="FF66FFFF"/>
      </patternFill>
    </fill>
    <fill>
      <patternFill patternType="solid">
        <fgColor theme="0" tint="-4.9989318521683403E-2"/>
        <bgColor rgb="FFEFEFEF"/>
      </patternFill>
    </fill>
    <fill>
      <patternFill patternType="solid">
        <fgColor theme="0" tint="-4.9989318521683403E-2"/>
        <bgColor indexed="64"/>
      </patternFill>
    </fill>
    <fill>
      <patternFill patternType="solid">
        <fgColor rgb="FFFF99CC"/>
        <bgColor indexed="64"/>
      </patternFill>
    </fill>
    <fill>
      <patternFill patternType="solid">
        <fgColor rgb="FFFFD1E8"/>
        <bgColor rgb="FFE8E8E8"/>
      </patternFill>
    </fill>
    <fill>
      <patternFill patternType="solid">
        <fgColor rgb="FFFFD1E8"/>
        <bgColor rgb="FF66FFFF"/>
      </patternFill>
    </fill>
    <fill>
      <patternFill patternType="solid">
        <fgColor rgb="FFFFD1E8"/>
        <bgColor rgb="FFEFEFEF"/>
      </patternFill>
    </fill>
    <fill>
      <patternFill patternType="solid">
        <fgColor rgb="FFFFD1E8"/>
        <bgColor indexed="64"/>
      </patternFill>
    </fill>
    <fill>
      <patternFill patternType="solid">
        <fgColor rgb="FFFFFF99"/>
        <bgColor indexed="64"/>
      </patternFill>
    </fill>
    <fill>
      <patternFill patternType="solid">
        <fgColor rgb="FFFFFFB9"/>
        <bgColor rgb="FFE8E8E8"/>
      </patternFill>
    </fill>
    <fill>
      <patternFill patternType="solid">
        <fgColor rgb="FFFFFFB9"/>
        <bgColor rgb="FF66FFFF"/>
      </patternFill>
    </fill>
    <fill>
      <patternFill patternType="solid">
        <fgColor rgb="FFFFFFB9"/>
        <bgColor rgb="FFEFEFEF"/>
      </patternFill>
    </fill>
    <fill>
      <patternFill patternType="solid">
        <fgColor rgb="FFFFFFB9"/>
        <bgColor indexed="64"/>
      </patternFill>
    </fill>
    <fill>
      <patternFill patternType="solid">
        <fgColor rgb="FF66FFFF"/>
        <bgColor indexed="64"/>
      </patternFill>
    </fill>
    <fill>
      <patternFill patternType="solid">
        <fgColor rgb="FFCCFFFF"/>
        <bgColor rgb="FFE8E8E8"/>
      </patternFill>
    </fill>
    <fill>
      <patternFill patternType="solid">
        <fgColor rgb="FFCCFFFF"/>
        <bgColor rgb="FF66FFFF"/>
      </patternFill>
    </fill>
    <fill>
      <patternFill patternType="solid">
        <fgColor rgb="FFCCFFFF"/>
        <bgColor rgb="FFEFEFEF"/>
      </patternFill>
    </fill>
    <fill>
      <patternFill patternType="solid">
        <fgColor rgb="FFCCFFFF"/>
        <bgColor indexed="64"/>
      </patternFill>
    </fill>
    <fill>
      <patternFill patternType="solid">
        <fgColor rgb="FFFCBDB6"/>
        <bgColor rgb="FFE8E8E8"/>
      </patternFill>
    </fill>
    <fill>
      <patternFill patternType="solid">
        <fgColor rgb="FFFCBDB6"/>
        <bgColor rgb="FF66FFFF"/>
      </patternFill>
    </fill>
    <fill>
      <patternFill patternType="solid">
        <fgColor rgb="FFFCBDB6"/>
        <bgColor rgb="FFEFEFEF"/>
      </patternFill>
    </fill>
    <fill>
      <patternFill patternType="solid">
        <fgColor rgb="FFFCBDB6"/>
        <bgColor indexed="64"/>
      </patternFill>
    </fill>
    <fill>
      <patternFill patternType="solid">
        <fgColor rgb="FF5FD75F"/>
        <bgColor indexed="64"/>
      </patternFill>
    </fill>
    <fill>
      <patternFill patternType="solid">
        <fgColor rgb="FFCCFFCC"/>
        <bgColor rgb="FFE8E8E8"/>
      </patternFill>
    </fill>
    <fill>
      <patternFill patternType="solid">
        <fgColor rgb="FFCCFFCC"/>
        <bgColor rgb="FF66FFFF"/>
      </patternFill>
    </fill>
    <fill>
      <patternFill patternType="solid">
        <fgColor rgb="FFCCFFCC"/>
        <bgColor rgb="FFEFEFEF"/>
      </patternFill>
    </fill>
    <fill>
      <patternFill patternType="solid">
        <fgColor rgb="FFCCFFCC"/>
        <bgColor indexed="64"/>
      </patternFill>
    </fill>
    <fill>
      <patternFill patternType="solid">
        <fgColor rgb="FF66FFFF"/>
        <bgColor rgb="FF66FFFF"/>
      </patternFill>
    </fill>
    <fill>
      <patternFill patternType="solid">
        <fgColor theme="6" tint="0.79998168889431442"/>
        <bgColor indexed="64"/>
      </patternFill>
    </fill>
    <fill>
      <patternFill patternType="solid">
        <fgColor theme="5"/>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79998168889431442"/>
        <bgColor indexed="64"/>
      </patternFill>
    </fill>
  </fills>
  <borders count="9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top style="thin">
        <color rgb="FF000000"/>
      </top>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style="thin">
        <color rgb="FF000000"/>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style="medium">
        <color rgb="FF000000"/>
      </top>
      <bottom style="thin">
        <color rgb="FF000000"/>
      </bottom>
      <diagonal/>
    </border>
    <border>
      <left style="medium">
        <color indexed="64"/>
      </left>
      <right style="medium">
        <color indexed="64"/>
      </right>
      <top/>
      <bottom style="thin">
        <color indexed="64"/>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bottom/>
      <diagonal/>
    </border>
    <border>
      <left style="thin">
        <color indexed="64"/>
      </left>
      <right style="thin">
        <color indexed="64"/>
      </right>
      <top/>
      <bottom/>
      <diagonal/>
    </border>
  </borders>
  <cellStyleXfs count="11">
    <xf numFmtId="0" fontId="0" fillId="0" borderId="0"/>
    <xf numFmtId="42" fontId="2" fillId="0" borderId="0" applyFont="0" applyFill="0" applyBorder="0" applyAlignment="0" applyProtection="0"/>
    <xf numFmtId="9" fontId="2" fillId="0" borderId="0" applyFont="0" applyFill="0" applyBorder="0" applyAlignment="0" applyProtection="0"/>
    <xf numFmtId="0" fontId="32" fillId="0" borderId="0" applyNumberForma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0" fontId="1" fillId="0" borderId="0"/>
    <xf numFmtId="0" fontId="49" fillId="0" borderId="0" applyNumberFormat="0" applyFill="0" applyBorder="0" applyAlignment="0" applyProtection="0"/>
    <xf numFmtId="0" fontId="2" fillId="0" borderId="0"/>
    <xf numFmtId="9" fontId="2" fillId="0" borderId="0" applyFont="0" applyFill="0" applyBorder="0" applyAlignment="0" applyProtection="0"/>
  </cellStyleXfs>
  <cellXfs count="933">
    <xf numFmtId="0" fontId="0" fillId="0" borderId="0" xfId="0"/>
    <xf numFmtId="0" fontId="6" fillId="0" borderId="0" xfId="0" applyFont="1" applyAlignment="1">
      <alignment horizontal="center" vertical="center"/>
    </xf>
    <xf numFmtId="0" fontId="8" fillId="0" borderId="0" xfId="0" applyFont="1"/>
    <xf numFmtId="0" fontId="8" fillId="0" borderId="0" xfId="0" applyFont="1" applyAlignment="1">
      <alignment horizontal="center" vertical="center"/>
    </xf>
    <xf numFmtId="0" fontId="8" fillId="0" borderId="36" xfId="0" applyFont="1" applyBorder="1" applyAlignment="1">
      <alignment horizontal="left" vertical="top" wrapText="1"/>
    </xf>
    <xf numFmtId="0" fontId="10" fillId="0" borderId="36" xfId="0" applyFont="1" applyBorder="1" applyAlignment="1">
      <alignment horizontal="left" vertical="top" wrapText="1"/>
    </xf>
    <xf numFmtId="0" fontId="14" fillId="0" borderId="12" xfId="0" applyFont="1" applyBorder="1" applyAlignment="1">
      <alignment horizontal="left" vertical="center" wrapText="1"/>
    </xf>
    <xf numFmtId="0" fontId="15" fillId="0" borderId="0" xfId="0" applyFont="1"/>
    <xf numFmtId="0" fontId="17" fillId="0" borderId="0" xfId="0" applyFont="1"/>
    <xf numFmtId="0" fontId="22" fillId="0" borderId="0" xfId="0" applyFont="1"/>
    <xf numFmtId="0" fontId="18" fillId="0" borderId="0" xfId="0" applyFont="1"/>
    <xf numFmtId="0" fontId="16" fillId="0" borderId="0" xfId="0" applyFont="1"/>
    <xf numFmtId="0" fontId="21" fillId="0" borderId="0" xfId="0" applyFont="1"/>
    <xf numFmtId="0" fontId="11" fillId="0" borderId="36" xfId="0" applyFont="1" applyBorder="1" applyAlignment="1">
      <alignment horizontal="left" vertical="top" wrapText="1"/>
    </xf>
    <xf numFmtId="0" fontId="11" fillId="0" borderId="0" xfId="0" applyFont="1" applyAlignment="1">
      <alignment horizontal="left" wrapText="1"/>
    </xf>
    <xf numFmtId="0" fontId="11" fillId="0" borderId="36" xfId="0" applyFont="1" applyBorder="1" applyAlignment="1">
      <alignment horizontal="left" vertical="center" wrapText="1"/>
    </xf>
    <xf numFmtId="0" fontId="11" fillId="0" borderId="36" xfId="0" applyFont="1" applyBorder="1" applyAlignment="1">
      <alignment horizontal="left" wrapText="1"/>
    </xf>
    <xf numFmtId="0" fontId="6" fillId="0" borderId="0" xfId="0" applyFont="1"/>
    <xf numFmtId="42" fontId="7" fillId="8" borderId="21" xfId="0" applyNumberFormat="1" applyFont="1" applyFill="1" applyBorder="1"/>
    <xf numFmtId="42" fontId="6" fillId="0" borderId="0" xfId="1" applyFont="1"/>
    <xf numFmtId="42" fontId="7" fillId="8" borderId="1" xfId="0" applyNumberFormat="1" applyFont="1" applyFill="1" applyBorder="1"/>
    <xf numFmtId="42" fontId="7" fillId="8" borderId="18" xfId="0" applyNumberFormat="1" applyFont="1" applyFill="1" applyBorder="1"/>
    <xf numFmtId="42" fontId="7" fillId="8" borderId="4" xfId="0" applyNumberFormat="1" applyFont="1" applyFill="1" applyBorder="1"/>
    <xf numFmtId="42" fontId="7" fillId="8" borderId="30" xfId="0" applyNumberFormat="1" applyFont="1" applyFill="1" applyBorder="1"/>
    <xf numFmtId="0" fontId="6" fillId="0" borderId="0" xfId="0" applyFont="1" applyAlignment="1">
      <alignment horizontal="right"/>
    </xf>
    <xf numFmtId="0" fontId="7" fillId="9" borderId="53" xfId="0" applyFont="1" applyFill="1" applyBorder="1" applyAlignment="1">
      <alignment horizontal="right"/>
    </xf>
    <xf numFmtId="0" fontId="6" fillId="9" borderId="53" xfId="0" applyFont="1" applyFill="1" applyBorder="1" applyAlignment="1">
      <alignment horizontal="right"/>
    </xf>
    <xf numFmtId="0" fontId="7" fillId="10" borderId="16" xfId="0" applyFont="1" applyFill="1" applyBorder="1" applyAlignment="1">
      <alignment horizontal="right"/>
    </xf>
    <xf numFmtId="0" fontId="6" fillId="10" borderId="10" xfId="0" applyFont="1" applyFill="1" applyBorder="1" applyAlignment="1">
      <alignment horizontal="right"/>
    </xf>
    <xf numFmtId="0" fontId="7" fillId="11" borderId="16" xfId="0" applyFont="1" applyFill="1" applyBorder="1" applyAlignment="1">
      <alignment horizontal="right"/>
    </xf>
    <xf numFmtId="0" fontId="6" fillId="11" borderId="16" xfId="0" applyFont="1" applyFill="1" applyBorder="1" applyAlignment="1">
      <alignment horizontal="right"/>
    </xf>
    <xf numFmtId="0" fontId="7" fillId="12" borderId="17" xfId="0" applyFont="1" applyFill="1" applyBorder="1" applyAlignment="1">
      <alignment horizontal="right"/>
    </xf>
    <xf numFmtId="0" fontId="6" fillId="12" borderId="17" xfId="0" applyFont="1" applyFill="1" applyBorder="1" applyAlignment="1">
      <alignment horizontal="right"/>
    </xf>
    <xf numFmtId="0" fontId="30" fillId="5" borderId="2" xfId="0" applyFont="1" applyFill="1" applyBorder="1" applyAlignment="1">
      <alignment horizontal="center" vertical="center" wrapText="1"/>
    </xf>
    <xf numFmtId="0" fontId="0" fillId="0" borderId="0" xfId="0" applyAlignment="1">
      <alignment horizontal="center" vertical="center"/>
    </xf>
    <xf numFmtId="0" fontId="15" fillId="0" borderId="0" xfId="0" applyFont="1" applyAlignment="1">
      <alignment horizontal="center" vertical="center"/>
    </xf>
    <xf numFmtId="10" fontId="15" fillId="0" borderId="0" xfId="2" applyNumberFormat="1" applyFont="1" applyAlignment="1">
      <alignment horizontal="center" vertical="center"/>
    </xf>
    <xf numFmtId="42" fontId="15" fillId="0" borderId="0" xfId="0" applyNumberFormat="1" applyFont="1" applyAlignment="1">
      <alignment horizontal="center" vertical="center"/>
    </xf>
    <xf numFmtId="0" fontId="6" fillId="0" borderId="0" xfId="0" applyFont="1" applyAlignment="1">
      <alignment horizontal="left" vertical="center"/>
    </xf>
    <xf numFmtId="42" fontId="7" fillId="10" borderId="21" xfId="0" applyNumberFormat="1" applyFont="1" applyFill="1" applyBorder="1"/>
    <xf numFmtId="42" fontId="6" fillId="10" borderId="21" xfId="0" applyNumberFormat="1" applyFont="1" applyFill="1" applyBorder="1"/>
    <xf numFmtId="42" fontId="7" fillId="10" borderId="1" xfId="0" applyNumberFormat="1" applyFont="1" applyFill="1" applyBorder="1"/>
    <xf numFmtId="42" fontId="7" fillId="10" borderId="51" xfId="0" applyNumberFormat="1" applyFont="1" applyFill="1" applyBorder="1"/>
    <xf numFmtId="0" fontId="6" fillId="10" borderId="59" xfId="0" applyFont="1" applyFill="1" applyBorder="1" applyAlignment="1">
      <alignment horizontal="center" vertical="center"/>
    </xf>
    <xf numFmtId="0" fontId="6" fillId="10" borderId="3" xfId="0" applyFont="1" applyFill="1" applyBorder="1" applyAlignment="1">
      <alignment horizontal="center" vertical="center" wrapText="1"/>
    </xf>
    <xf numFmtId="42" fontId="6" fillId="0" borderId="0" xfId="0" applyNumberFormat="1" applyFont="1"/>
    <xf numFmtId="42" fontId="7" fillId="9" borderId="12" xfId="0" applyNumberFormat="1" applyFont="1" applyFill="1" applyBorder="1"/>
    <xf numFmtId="42" fontId="6" fillId="10" borderId="53" xfId="0" applyNumberFormat="1" applyFont="1" applyFill="1" applyBorder="1"/>
    <xf numFmtId="42" fontId="7" fillId="10" borderId="30" xfId="0" applyNumberFormat="1" applyFont="1" applyFill="1" applyBorder="1"/>
    <xf numFmtId="42" fontId="6" fillId="10" borderId="30" xfId="0" applyNumberFormat="1" applyFont="1" applyFill="1" applyBorder="1"/>
    <xf numFmtId="42" fontId="7" fillId="10" borderId="2" xfId="0" applyNumberFormat="1" applyFont="1" applyFill="1" applyBorder="1"/>
    <xf numFmtId="16" fontId="6" fillId="0" borderId="0" xfId="0" applyNumberFormat="1" applyFont="1"/>
    <xf numFmtId="0" fontId="6" fillId="10" borderId="1" xfId="0" applyFont="1" applyFill="1" applyBorder="1" applyAlignment="1">
      <alignment horizontal="center"/>
    </xf>
    <xf numFmtId="42" fontId="6" fillId="10" borderId="14" xfId="0" applyNumberFormat="1" applyFont="1" applyFill="1" applyBorder="1"/>
    <xf numFmtId="42" fontId="6" fillId="9" borderId="16" xfId="0" applyNumberFormat="1" applyFont="1" applyFill="1" applyBorder="1"/>
    <xf numFmtId="42" fontId="6" fillId="9" borderId="30" xfId="0" applyNumberFormat="1" applyFont="1" applyFill="1" applyBorder="1"/>
    <xf numFmtId="42" fontId="7" fillId="9" borderId="2" xfId="0" applyNumberFormat="1" applyFont="1" applyFill="1" applyBorder="1"/>
    <xf numFmtId="0" fontId="6" fillId="9" borderId="58" xfId="0" applyFont="1" applyFill="1" applyBorder="1" applyAlignment="1">
      <alignment horizontal="center" vertical="center" wrapText="1"/>
    </xf>
    <xf numFmtId="0" fontId="6" fillId="9" borderId="3" xfId="0" applyFont="1" applyFill="1" applyBorder="1" applyAlignment="1">
      <alignment horizontal="center" vertical="center" wrapText="1"/>
    </xf>
    <xf numFmtId="42" fontId="6" fillId="9" borderId="53" xfId="0" applyNumberFormat="1" applyFont="1" applyFill="1" applyBorder="1"/>
    <xf numFmtId="0" fontId="6" fillId="9" borderId="59" xfId="0" applyFont="1" applyFill="1" applyBorder="1" applyAlignment="1">
      <alignment horizontal="center" vertical="center"/>
    </xf>
    <xf numFmtId="42" fontId="6" fillId="9" borderId="21" xfId="0" applyNumberFormat="1" applyFont="1" applyFill="1" applyBorder="1"/>
    <xf numFmtId="42" fontId="7" fillId="9" borderId="51" xfId="0" applyNumberFormat="1" applyFont="1" applyFill="1" applyBorder="1"/>
    <xf numFmtId="0" fontId="6" fillId="9" borderId="3" xfId="0" applyFont="1" applyFill="1" applyBorder="1" applyAlignment="1">
      <alignment horizontal="center" vertical="center"/>
    </xf>
    <xf numFmtId="42" fontId="6" fillId="9" borderId="26" xfId="0" applyNumberFormat="1" applyFont="1" applyFill="1" applyBorder="1"/>
    <xf numFmtId="42" fontId="6" fillId="9" borderId="14" xfId="0" applyNumberFormat="1" applyFont="1" applyFill="1" applyBorder="1"/>
    <xf numFmtId="42" fontId="6" fillId="9" borderId="35" xfId="0" applyNumberFormat="1" applyFont="1" applyFill="1" applyBorder="1"/>
    <xf numFmtId="42" fontId="6" fillId="11" borderId="16" xfId="0" applyNumberFormat="1" applyFont="1" applyFill="1" applyBorder="1"/>
    <xf numFmtId="42" fontId="6" fillId="11" borderId="30" xfId="0" applyNumberFormat="1" applyFont="1" applyFill="1" applyBorder="1"/>
    <xf numFmtId="42" fontId="7" fillId="11" borderId="2" xfId="0" applyNumberFormat="1" applyFont="1" applyFill="1" applyBorder="1"/>
    <xf numFmtId="0" fontId="6" fillId="11" borderId="59" xfId="0" applyFont="1" applyFill="1" applyBorder="1" applyAlignment="1">
      <alignment horizontal="center" vertical="center"/>
    </xf>
    <xf numFmtId="0" fontId="6" fillId="11" borderId="3" xfId="0" applyFont="1" applyFill="1" applyBorder="1" applyAlignment="1">
      <alignment horizontal="center" vertical="center" wrapText="1"/>
    </xf>
    <xf numFmtId="42" fontId="6" fillId="11" borderId="12" xfId="0" applyNumberFormat="1" applyFont="1" applyFill="1" applyBorder="1"/>
    <xf numFmtId="42" fontId="6" fillId="11" borderId="21" xfId="0" applyNumberFormat="1" applyFont="1" applyFill="1" applyBorder="1"/>
    <xf numFmtId="42" fontId="7" fillId="11" borderId="51" xfId="0" applyNumberFormat="1" applyFont="1" applyFill="1" applyBorder="1"/>
    <xf numFmtId="42" fontId="7" fillId="13" borderId="21" xfId="0" applyNumberFormat="1" applyFont="1" applyFill="1" applyBorder="1"/>
    <xf numFmtId="42" fontId="7" fillId="13" borderId="1" xfId="0" applyNumberFormat="1" applyFont="1" applyFill="1" applyBorder="1"/>
    <xf numFmtId="42" fontId="6" fillId="12" borderId="15" xfId="0" applyNumberFormat="1" applyFont="1" applyFill="1" applyBorder="1"/>
    <xf numFmtId="42" fontId="6" fillId="12" borderId="18" xfId="0" applyNumberFormat="1" applyFont="1" applyFill="1" applyBorder="1"/>
    <xf numFmtId="42" fontId="7" fillId="12" borderId="51" xfId="0" applyNumberFormat="1" applyFont="1" applyFill="1" applyBorder="1"/>
    <xf numFmtId="0" fontId="6" fillId="12" borderId="59" xfId="0" applyFont="1" applyFill="1" applyBorder="1" applyAlignment="1">
      <alignment horizontal="center" vertical="center"/>
    </xf>
    <xf numFmtId="0" fontId="6" fillId="12" borderId="7" xfId="0" applyFont="1" applyFill="1" applyBorder="1" applyAlignment="1">
      <alignment horizontal="center" vertical="center" wrapText="1"/>
    </xf>
    <xf numFmtId="42" fontId="6" fillId="12" borderId="24" xfId="0" applyNumberFormat="1" applyFont="1" applyFill="1" applyBorder="1"/>
    <xf numFmtId="42" fontId="6" fillId="12" borderId="26" xfId="0" applyNumberFormat="1" applyFont="1" applyFill="1" applyBorder="1"/>
    <xf numFmtId="0" fontId="6" fillId="12" borderId="3" xfId="0" applyFont="1" applyFill="1" applyBorder="1" applyAlignment="1">
      <alignment horizontal="center" vertical="center" wrapText="1"/>
    </xf>
    <xf numFmtId="42" fontId="6" fillId="12" borderId="20" xfId="0" applyNumberFormat="1" applyFont="1" applyFill="1" applyBorder="1"/>
    <xf numFmtId="42" fontId="6" fillId="12" borderId="14" xfId="0" applyNumberFormat="1" applyFont="1" applyFill="1" applyBorder="1"/>
    <xf numFmtId="42" fontId="6" fillId="12" borderId="21" xfId="0" applyNumberFormat="1" applyFont="1" applyFill="1" applyBorder="1"/>
    <xf numFmtId="42" fontId="6" fillId="12" borderId="53" xfId="0" applyNumberFormat="1" applyFont="1" applyFill="1" applyBorder="1"/>
    <xf numFmtId="42" fontId="6" fillId="12" borderId="30" xfId="0" applyNumberFormat="1" applyFont="1" applyFill="1" applyBorder="1"/>
    <xf numFmtId="42" fontId="7" fillId="12" borderId="2" xfId="0" applyNumberFormat="1" applyFont="1" applyFill="1" applyBorder="1"/>
    <xf numFmtId="0" fontId="6" fillId="12" borderId="60" xfId="0" applyFont="1" applyFill="1" applyBorder="1" applyAlignment="1">
      <alignment horizontal="center" vertical="center"/>
    </xf>
    <xf numFmtId="42" fontId="7" fillId="14" borderId="30" xfId="0" applyNumberFormat="1" applyFont="1" applyFill="1" applyBorder="1"/>
    <xf numFmtId="42" fontId="7" fillId="14" borderId="1" xfId="0" applyNumberFormat="1" applyFont="1" applyFill="1" applyBorder="1"/>
    <xf numFmtId="42" fontId="7" fillId="14" borderId="21" xfId="0" applyNumberFormat="1" applyFont="1" applyFill="1" applyBorder="1"/>
    <xf numFmtId="42" fontId="7" fillId="14" borderId="18" xfId="0" applyNumberFormat="1" applyFont="1" applyFill="1" applyBorder="1"/>
    <xf numFmtId="42" fontId="7" fillId="14" borderId="4" xfId="0" applyNumberFormat="1" applyFont="1" applyFill="1" applyBorder="1"/>
    <xf numFmtId="42" fontId="7" fillId="14" borderId="26" xfId="0" applyNumberFormat="1" applyFont="1" applyFill="1" applyBorder="1"/>
    <xf numFmtId="42" fontId="7" fillId="14" borderId="23" xfId="0" applyNumberFormat="1" applyFont="1" applyFill="1" applyBorder="1"/>
    <xf numFmtId="42" fontId="7" fillId="13" borderId="30" xfId="0" applyNumberFormat="1" applyFont="1" applyFill="1" applyBorder="1"/>
    <xf numFmtId="42" fontId="6" fillId="15" borderId="12" xfId="0" applyNumberFormat="1" applyFont="1" applyFill="1" applyBorder="1"/>
    <xf numFmtId="42" fontId="6" fillId="15" borderId="21" xfId="0" applyNumberFormat="1" applyFont="1" applyFill="1" applyBorder="1"/>
    <xf numFmtId="42" fontId="7" fillId="15" borderId="51" xfId="0" applyNumberFormat="1" applyFont="1" applyFill="1" applyBorder="1"/>
    <xf numFmtId="0" fontId="6" fillId="15" borderId="59" xfId="0" applyFont="1" applyFill="1" applyBorder="1" applyAlignment="1">
      <alignment horizontal="center" vertical="center"/>
    </xf>
    <xf numFmtId="0" fontId="6" fillId="15" borderId="3" xfId="0" applyFont="1" applyFill="1" applyBorder="1" applyAlignment="1">
      <alignment horizontal="center" vertical="center" wrapText="1"/>
    </xf>
    <xf numFmtId="42" fontId="7" fillId="16" borderId="21" xfId="0" applyNumberFormat="1" applyFont="1" applyFill="1" applyBorder="1"/>
    <xf numFmtId="42" fontId="7" fillId="16" borderId="1" xfId="0" applyNumberFormat="1" applyFont="1" applyFill="1" applyBorder="1"/>
    <xf numFmtId="0" fontId="7" fillId="0" borderId="0" xfId="0" applyFont="1" applyAlignment="1">
      <alignment horizontal="right"/>
    </xf>
    <xf numFmtId="42" fontId="7" fillId="0" borderId="0" xfId="0" applyNumberFormat="1" applyFont="1"/>
    <xf numFmtId="42" fontId="15" fillId="0" borderId="12" xfId="1" applyFont="1" applyBorder="1" applyAlignment="1">
      <alignment horizontal="center" vertical="center"/>
    </xf>
    <xf numFmtId="42" fontId="15" fillId="0" borderId="12" xfId="0" applyNumberFormat="1" applyFont="1" applyBorder="1" applyAlignment="1">
      <alignment horizontal="center" vertical="center"/>
    </xf>
    <xf numFmtId="0" fontId="6" fillId="0" borderId="0" xfId="0" applyFont="1" applyAlignment="1">
      <alignment horizontal="right" vertical="center"/>
    </xf>
    <xf numFmtId="0" fontId="31" fillId="0" borderId="66" xfId="0" applyFont="1" applyBorder="1" applyAlignment="1">
      <alignment horizontal="left" vertical="center"/>
    </xf>
    <xf numFmtId="42" fontId="15" fillId="0" borderId="67" xfId="1" applyFont="1" applyBorder="1" applyAlignment="1">
      <alignment horizontal="center" vertical="center"/>
    </xf>
    <xf numFmtId="42" fontId="15" fillId="0" borderId="67" xfId="0" applyNumberFormat="1" applyFont="1" applyBorder="1" applyAlignment="1">
      <alignment horizontal="center" vertical="center"/>
    </xf>
    <xf numFmtId="0" fontId="31" fillId="0" borderId="72" xfId="0" applyFont="1" applyBorder="1" applyAlignment="1">
      <alignment horizontal="left" vertical="center"/>
    </xf>
    <xf numFmtId="0" fontId="31" fillId="0" borderId="72" xfId="0" applyFont="1" applyBorder="1" applyAlignment="1">
      <alignment horizontal="left" vertical="center" wrapText="1"/>
    </xf>
    <xf numFmtId="0" fontId="6" fillId="0" borderId="72" xfId="0" applyFont="1" applyBorder="1" applyAlignment="1">
      <alignment horizontal="left" vertical="center"/>
    </xf>
    <xf numFmtId="0" fontId="36" fillId="0" borderId="0" xfId="0" applyFont="1" applyAlignment="1">
      <alignment horizontal="center" vertical="center"/>
    </xf>
    <xf numFmtId="42" fontId="30" fillId="9" borderId="65" xfId="0" applyNumberFormat="1" applyFont="1" applyFill="1" applyBorder="1" applyAlignment="1">
      <alignment horizontal="center" vertical="center"/>
    </xf>
    <xf numFmtId="42" fontId="30" fillId="9" borderId="13" xfId="0" applyNumberFormat="1" applyFont="1" applyFill="1" applyBorder="1" applyAlignment="1">
      <alignment horizontal="center" vertical="center"/>
    </xf>
    <xf numFmtId="0" fontId="4" fillId="0" borderId="53" xfId="0" applyFont="1" applyBorder="1" applyAlignment="1">
      <alignment horizontal="center" vertical="center" wrapText="1"/>
    </xf>
    <xf numFmtId="0" fontId="4" fillId="0" borderId="64" xfId="0" applyFont="1" applyBorder="1" applyAlignment="1">
      <alignment horizontal="left" vertical="center" wrapText="1"/>
    </xf>
    <xf numFmtId="0" fontId="4" fillId="0" borderId="6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left" vertical="center" wrapText="1"/>
    </xf>
    <xf numFmtId="0" fontId="4" fillId="0" borderId="12"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71" xfId="0" applyFont="1" applyBorder="1" applyAlignment="1">
      <alignment horizontal="left" vertical="center" wrapText="1"/>
    </xf>
    <xf numFmtId="0" fontId="4" fillId="0" borderId="69" xfId="0" applyFont="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5" fillId="0" borderId="16" xfId="0" applyFont="1" applyBorder="1" applyAlignment="1">
      <alignment horizontal="center" vertical="center" wrapText="1"/>
    </xf>
    <xf numFmtId="0" fontId="5" fillId="0" borderId="15" xfId="0" applyFont="1" applyBorder="1" applyAlignment="1">
      <alignment horizontal="left" vertical="center" wrapText="1"/>
    </xf>
    <xf numFmtId="0" fontId="5" fillId="0" borderId="12"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8" xfId="0" applyFont="1" applyBorder="1" applyAlignment="1">
      <alignment horizontal="left" vertical="center" wrapText="1"/>
    </xf>
    <xf numFmtId="0" fontId="4" fillId="0" borderId="53" xfId="0" applyFont="1" applyBorder="1" applyAlignment="1">
      <alignment horizontal="left" vertical="center" wrapText="1"/>
    </xf>
    <xf numFmtId="0" fontId="4" fillId="0" borderId="64" xfId="0" applyFont="1" applyBorder="1" applyAlignment="1">
      <alignment horizontal="center" vertical="center" wrapText="1"/>
    </xf>
    <xf numFmtId="0" fontId="4" fillId="0" borderId="16" xfId="0" applyFont="1" applyBorder="1" applyAlignment="1">
      <alignment horizontal="left" vertical="center" wrapText="1"/>
    </xf>
    <xf numFmtId="0" fontId="4" fillId="0" borderId="15" xfId="0" applyFont="1" applyBorder="1" applyAlignment="1">
      <alignment horizontal="center" vertical="center" wrapText="1"/>
    </xf>
    <xf numFmtId="0" fontId="4" fillId="0" borderId="17" xfId="0" applyFont="1" applyBorder="1" applyAlignment="1">
      <alignment horizontal="left" vertical="center" wrapText="1"/>
    </xf>
    <xf numFmtId="0" fontId="4" fillId="0" borderId="71"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73" xfId="0" applyFont="1" applyBorder="1" applyAlignment="1">
      <alignment horizontal="left" vertical="center" wrapText="1"/>
    </xf>
    <xf numFmtId="0" fontId="4" fillId="0" borderId="68" xfId="0" applyFont="1" applyBorder="1" applyAlignment="1">
      <alignment horizontal="center" vertical="center" wrapText="1"/>
    </xf>
    <xf numFmtId="0" fontId="4" fillId="0" borderId="74" xfId="0" applyFont="1" applyBorder="1" applyAlignment="1">
      <alignment horizontal="left" vertical="center" wrapText="1"/>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right"/>
    </xf>
    <xf numFmtId="0" fontId="3" fillId="0" borderId="0" xfId="0" applyFont="1" applyAlignment="1">
      <alignment horizontal="center" vertical="center"/>
    </xf>
    <xf numFmtId="164" fontId="4" fillId="0" borderId="67" xfId="1" applyNumberFormat="1" applyFont="1" applyFill="1" applyBorder="1" applyAlignment="1">
      <alignment horizontal="right" wrapText="1"/>
    </xf>
    <xf numFmtId="164" fontId="4" fillId="0" borderId="73" xfId="1" applyNumberFormat="1" applyFont="1" applyFill="1" applyBorder="1" applyAlignment="1">
      <alignment horizontal="right" wrapText="1"/>
    </xf>
    <xf numFmtId="164" fontId="4" fillId="0" borderId="12" xfId="1" applyNumberFormat="1" applyFont="1" applyFill="1" applyBorder="1" applyAlignment="1">
      <alignment horizontal="right" wrapText="1"/>
    </xf>
    <xf numFmtId="164" fontId="4" fillId="0" borderId="24" xfId="1" applyNumberFormat="1" applyFont="1" applyFill="1" applyBorder="1" applyAlignment="1">
      <alignment horizontal="right" wrapText="1"/>
    </xf>
    <xf numFmtId="164" fontId="4" fillId="0" borderId="69" xfId="1" applyNumberFormat="1" applyFont="1" applyFill="1" applyBorder="1" applyAlignment="1">
      <alignment horizontal="right" wrapText="1"/>
    </xf>
    <xf numFmtId="164" fontId="4" fillId="0" borderId="74" xfId="1" applyNumberFormat="1" applyFont="1" applyFill="1" applyBorder="1" applyAlignment="1">
      <alignment horizontal="right" wrapText="1"/>
    </xf>
    <xf numFmtId="164" fontId="4" fillId="0" borderId="0" xfId="1" applyNumberFormat="1" applyFont="1" applyFill="1" applyBorder="1" applyAlignment="1">
      <alignment horizontal="right" wrapText="1"/>
    </xf>
    <xf numFmtId="0" fontId="4" fillId="18" borderId="53" xfId="0" applyFont="1" applyFill="1" applyBorder="1" applyAlignment="1">
      <alignment horizontal="center" vertical="center" wrapText="1"/>
    </xf>
    <xf numFmtId="0" fontId="4" fillId="18" borderId="64" xfId="0" applyFont="1" applyFill="1" applyBorder="1" applyAlignment="1">
      <alignment horizontal="left" vertical="center" wrapText="1"/>
    </xf>
    <xf numFmtId="0" fontId="4" fillId="18" borderId="67" xfId="0" applyFont="1" applyFill="1" applyBorder="1" applyAlignment="1">
      <alignment horizontal="center" vertical="center" wrapText="1"/>
    </xf>
    <xf numFmtId="164" fontId="4" fillId="18" borderId="67" xfId="1" applyNumberFormat="1" applyFont="1" applyFill="1" applyBorder="1" applyAlignment="1">
      <alignment horizontal="right" wrapText="1"/>
    </xf>
    <xf numFmtId="164" fontId="4" fillId="18" borderId="73" xfId="1" applyNumberFormat="1" applyFont="1" applyFill="1" applyBorder="1" applyAlignment="1">
      <alignment horizontal="right" wrapText="1"/>
    </xf>
    <xf numFmtId="0" fontId="4" fillId="18" borderId="17" xfId="0" applyFont="1" applyFill="1" applyBorder="1" applyAlignment="1">
      <alignment horizontal="center" vertical="center" wrapText="1"/>
    </xf>
    <xf numFmtId="0" fontId="4" fillId="18" borderId="71" xfId="0" applyFont="1" applyFill="1" applyBorder="1" applyAlignment="1">
      <alignment horizontal="left" vertical="center" wrapText="1"/>
    </xf>
    <xf numFmtId="0" fontId="4" fillId="18" borderId="69" xfId="0" applyFont="1" applyFill="1" applyBorder="1" applyAlignment="1">
      <alignment horizontal="center" vertical="center" wrapText="1"/>
    </xf>
    <xf numFmtId="164" fontId="4" fillId="18" borderId="69" xfId="1" applyNumberFormat="1" applyFont="1" applyFill="1" applyBorder="1" applyAlignment="1">
      <alignment horizontal="right" wrapText="1"/>
    </xf>
    <xf numFmtId="164" fontId="4" fillId="18" borderId="74" xfId="1" applyNumberFormat="1" applyFont="1" applyFill="1" applyBorder="1" applyAlignment="1">
      <alignment horizontal="right" wrapText="1"/>
    </xf>
    <xf numFmtId="164" fontId="4" fillId="18" borderId="67" xfId="1" applyNumberFormat="1" applyFont="1" applyFill="1" applyBorder="1" applyAlignment="1">
      <alignment horizontal="right"/>
    </xf>
    <xf numFmtId="164" fontId="4" fillId="18" borderId="62" xfId="1" applyNumberFormat="1" applyFont="1" applyFill="1" applyBorder="1" applyAlignment="1">
      <alignment horizontal="right" wrapText="1"/>
    </xf>
    <xf numFmtId="0" fontId="4" fillId="18" borderId="16" xfId="0" applyFont="1" applyFill="1" applyBorder="1" applyAlignment="1">
      <alignment horizontal="center" vertical="center" wrapText="1"/>
    </xf>
    <xf numFmtId="0" fontId="4" fillId="18" borderId="15" xfId="0" applyFont="1" applyFill="1" applyBorder="1" applyAlignment="1">
      <alignment horizontal="left" vertical="center" wrapText="1"/>
    </xf>
    <xf numFmtId="0" fontId="4" fillId="18" borderId="12" xfId="0" applyFont="1" applyFill="1" applyBorder="1" applyAlignment="1">
      <alignment horizontal="center" vertical="center" wrapText="1"/>
    </xf>
    <xf numFmtId="164" fontId="4" fillId="18" borderId="12" xfId="1" applyNumberFormat="1" applyFont="1" applyFill="1" applyBorder="1" applyAlignment="1">
      <alignment horizontal="right"/>
    </xf>
    <xf numFmtId="164" fontId="4" fillId="18" borderId="26" xfId="1" applyNumberFormat="1" applyFont="1" applyFill="1" applyBorder="1" applyAlignment="1">
      <alignment horizontal="right" wrapText="1"/>
    </xf>
    <xf numFmtId="164" fontId="4" fillId="18" borderId="69" xfId="1" applyNumberFormat="1" applyFont="1" applyFill="1" applyBorder="1" applyAlignment="1">
      <alignment horizontal="right"/>
    </xf>
    <xf numFmtId="164" fontId="4" fillId="0" borderId="73" xfId="0" applyNumberFormat="1" applyFont="1" applyBorder="1" applyAlignment="1">
      <alignment horizontal="right"/>
    </xf>
    <xf numFmtId="164" fontId="4" fillId="0" borderId="24" xfId="0" applyNumberFormat="1" applyFont="1" applyBorder="1" applyAlignment="1">
      <alignment horizontal="right"/>
    </xf>
    <xf numFmtId="164" fontId="4" fillId="0" borderId="74" xfId="0" applyNumberFormat="1" applyFont="1" applyBorder="1" applyAlignment="1">
      <alignment horizontal="right"/>
    </xf>
    <xf numFmtId="164" fontId="4" fillId="0" borderId="0" xfId="0" applyNumberFormat="1" applyFont="1" applyAlignment="1">
      <alignment horizontal="right"/>
    </xf>
    <xf numFmtId="164" fontId="3" fillId="0" borderId="0" xfId="1" applyNumberFormat="1" applyFont="1" applyFill="1" applyBorder="1" applyAlignment="1">
      <alignment horizontal="center" vertical="center" wrapText="1"/>
    </xf>
    <xf numFmtId="164" fontId="4" fillId="0" borderId="65" xfId="0" applyNumberFormat="1" applyFont="1" applyBorder="1" applyAlignment="1">
      <alignment horizontal="right"/>
    </xf>
    <xf numFmtId="164" fontId="4" fillId="0" borderId="13" xfId="0" applyNumberFormat="1" applyFont="1" applyBorder="1" applyAlignment="1">
      <alignment horizontal="right"/>
    </xf>
    <xf numFmtId="164" fontId="4" fillId="0" borderId="21" xfId="1" applyNumberFormat="1" applyFont="1" applyFill="1" applyBorder="1" applyAlignment="1">
      <alignment horizontal="right" wrapText="1"/>
    </xf>
    <xf numFmtId="164" fontId="4" fillId="0" borderId="27" xfId="0" applyNumberFormat="1" applyFont="1" applyBorder="1" applyAlignment="1">
      <alignment horizontal="right"/>
    </xf>
    <xf numFmtId="164" fontId="4" fillId="0" borderId="70" xfId="0" applyNumberFormat="1" applyFont="1" applyBorder="1" applyAlignment="1">
      <alignment horizontal="right"/>
    </xf>
    <xf numFmtId="164" fontId="4" fillId="0" borderId="67" xfId="1" applyNumberFormat="1" applyFont="1" applyFill="1" applyBorder="1" applyAlignment="1">
      <alignment horizontal="right"/>
    </xf>
    <xf numFmtId="164" fontId="4" fillId="0" borderId="12" xfId="1" applyNumberFormat="1" applyFont="1" applyFill="1" applyBorder="1" applyAlignment="1">
      <alignment horizontal="right"/>
    </xf>
    <xf numFmtId="164" fontId="4" fillId="0" borderId="69" xfId="1" applyNumberFormat="1" applyFont="1" applyFill="1" applyBorder="1" applyAlignment="1">
      <alignment horizontal="right"/>
    </xf>
    <xf numFmtId="0" fontId="4" fillId="20" borderId="61" xfId="0" applyFont="1" applyFill="1" applyBorder="1" applyAlignment="1">
      <alignment horizontal="center" vertical="center" wrapText="1"/>
    </xf>
    <xf numFmtId="0" fontId="4" fillId="20" borderId="53" xfId="0" applyFont="1" applyFill="1" applyBorder="1" applyAlignment="1">
      <alignment horizontal="left" vertical="center" wrapText="1"/>
    </xf>
    <xf numFmtId="0" fontId="4" fillId="20" borderId="76" xfId="0" applyFont="1" applyFill="1" applyBorder="1" applyAlignment="1">
      <alignment horizontal="center" vertical="center" wrapText="1"/>
    </xf>
    <xf numFmtId="164" fontId="4" fillId="20" borderId="53" xfId="1" applyNumberFormat="1" applyFont="1" applyFill="1" applyBorder="1" applyAlignment="1">
      <alignment horizontal="right" wrapText="1"/>
    </xf>
    <xf numFmtId="164" fontId="4" fillId="20" borderId="76" xfId="0" applyNumberFormat="1" applyFont="1" applyFill="1" applyBorder="1" applyAlignment="1">
      <alignment horizontal="right"/>
    </xf>
    <xf numFmtId="0" fontId="4" fillId="20" borderId="34" xfId="0" applyFont="1" applyFill="1" applyBorder="1" applyAlignment="1">
      <alignment horizontal="center" vertical="center" wrapText="1"/>
    </xf>
    <xf numFmtId="0" fontId="4" fillId="20" borderId="16" xfId="0" applyFont="1" applyFill="1" applyBorder="1" applyAlignment="1">
      <alignment horizontal="left" vertical="center" wrapText="1"/>
    </xf>
    <xf numFmtId="0" fontId="4" fillId="20" borderId="33" xfId="0" applyFont="1" applyFill="1" applyBorder="1" applyAlignment="1">
      <alignment horizontal="center" vertical="center" wrapText="1"/>
    </xf>
    <xf numFmtId="164" fontId="4" fillId="20" borderId="16" xfId="1" applyNumberFormat="1" applyFont="1" applyFill="1" applyBorder="1" applyAlignment="1">
      <alignment horizontal="right" wrapText="1"/>
    </xf>
    <xf numFmtId="164" fontId="4" fillId="20" borderId="33" xfId="0" applyNumberFormat="1" applyFont="1" applyFill="1" applyBorder="1" applyAlignment="1">
      <alignment horizontal="right"/>
    </xf>
    <xf numFmtId="0" fontId="4" fillId="20" borderId="48" xfId="0" applyFont="1" applyFill="1" applyBorder="1" applyAlignment="1">
      <alignment horizontal="center" vertical="center" wrapText="1"/>
    </xf>
    <xf numFmtId="0" fontId="4" fillId="20" borderId="17" xfId="0" applyFont="1" applyFill="1" applyBorder="1" applyAlignment="1">
      <alignment horizontal="left" vertical="center" wrapText="1"/>
    </xf>
    <xf numFmtId="0" fontId="4" fillId="20" borderId="49" xfId="0" applyFont="1" applyFill="1" applyBorder="1" applyAlignment="1">
      <alignment horizontal="center" vertical="center" wrapText="1"/>
    </xf>
    <xf numFmtId="164" fontId="4" fillId="20" borderId="17" xfId="1" applyNumberFormat="1" applyFont="1" applyFill="1" applyBorder="1" applyAlignment="1">
      <alignment horizontal="right" wrapText="1"/>
    </xf>
    <xf numFmtId="164" fontId="4" fillId="20" borderId="49" xfId="0" applyNumberFormat="1" applyFont="1" applyFill="1" applyBorder="1" applyAlignment="1">
      <alignment horizontal="right"/>
    </xf>
    <xf numFmtId="164" fontId="4" fillId="0" borderId="76" xfId="1" applyNumberFormat="1" applyFont="1" applyFill="1" applyBorder="1" applyAlignment="1">
      <alignment horizontal="right" wrapText="1"/>
    </xf>
    <xf numFmtId="164" fontId="4" fillId="0" borderId="53" xfId="0" applyNumberFormat="1" applyFont="1" applyBorder="1" applyAlignment="1">
      <alignment horizontal="right"/>
    </xf>
    <xf numFmtId="164" fontId="4" fillId="0" borderId="49" xfId="1" applyNumberFormat="1" applyFont="1" applyFill="1" applyBorder="1" applyAlignment="1">
      <alignment horizontal="right" wrapText="1"/>
    </xf>
    <xf numFmtId="164" fontId="4" fillId="0" borderId="17" xfId="0" applyNumberFormat="1" applyFont="1" applyBorder="1" applyAlignment="1">
      <alignment horizontal="right"/>
    </xf>
    <xf numFmtId="0" fontId="4" fillId="0" borderId="15" xfId="0" applyFont="1" applyBorder="1" applyAlignment="1">
      <alignment horizontal="left" vertical="center"/>
    </xf>
    <xf numFmtId="0" fontId="4" fillId="0" borderId="71" xfId="0" applyFont="1" applyBorder="1" applyAlignment="1">
      <alignment horizontal="left" vertical="center"/>
    </xf>
    <xf numFmtId="42" fontId="17" fillId="0" borderId="0" xfId="1" applyFont="1" applyAlignment="1">
      <alignment horizontal="center" vertical="center" wrapText="1"/>
    </xf>
    <xf numFmtId="0" fontId="17" fillId="0" borderId="0" xfId="0" applyFont="1" applyAlignment="1">
      <alignment horizontal="center" vertical="center" wrapText="1"/>
    </xf>
    <xf numFmtId="0" fontId="39" fillId="0" borderId="0" xfId="3" applyFont="1" applyAlignment="1">
      <alignment horizontal="center" vertical="center" wrapText="1"/>
    </xf>
    <xf numFmtId="0" fontId="17" fillId="0" borderId="0" xfId="0" applyFont="1" applyAlignment="1">
      <alignment horizontal="left" vertical="center" wrapText="1"/>
    </xf>
    <xf numFmtId="0" fontId="34" fillId="5" borderId="4" xfId="0" applyFont="1" applyFill="1" applyBorder="1" applyAlignment="1">
      <alignment horizontal="center" vertical="center" wrapText="1"/>
    </xf>
    <xf numFmtId="0" fontId="17" fillId="0" borderId="15" xfId="0" applyFont="1" applyBorder="1" applyAlignment="1">
      <alignment horizontal="center" vertical="center" wrapText="1"/>
    </xf>
    <xf numFmtId="42" fontId="17" fillId="0" borderId="15" xfId="1" applyFont="1" applyBorder="1" applyAlignment="1">
      <alignment horizontal="center" vertical="center" wrapText="1"/>
    </xf>
    <xf numFmtId="42" fontId="17" fillId="0" borderId="12" xfId="1" applyFont="1" applyBorder="1" applyAlignment="1">
      <alignment horizontal="center" vertical="center" wrapText="1"/>
    </xf>
    <xf numFmtId="0" fontId="17" fillId="0" borderId="12" xfId="0" applyFont="1" applyBorder="1" applyAlignment="1">
      <alignment horizontal="left" vertical="center" wrapText="1"/>
    </xf>
    <xf numFmtId="0" fontId="37" fillId="0" borderId="12" xfId="0" applyFont="1" applyBorder="1" applyAlignment="1">
      <alignment horizontal="left" vertical="center" wrapText="1"/>
    </xf>
    <xf numFmtId="42" fontId="17" fillId="3" borderId="12" xfId="1" applyFont="1" applyFill="1" applyBorder="1" applyAlignment="1">
      <alignment horizontal="center" vertical="center" wrapText="1"/>
    </xf>
    <xf numFmtId="42" fontId="37" fillId="0" borderId="12" xfId="1" applyFont="1" applyBorder="1" applyAlignment="1">
      <alignment horizontal="center" vertical="center" wrapText="1"/>
    </xf>
    <xf numFmtId="0" fontId="38" fillId="0" borderId="12" xfId="0" applyFont="1" applyBorder="1" applyAlignment="1">
      <alignment horizontal="left" vertical="center" wrapText="1"/>
    </xf>
    <xf numFmtId="0" fontId="17" fillId="0" borderId="69" xfId="0" applyFont="1" applyBorder="1" applyAlignment="1">
      <alignment horizontal="left" vertical="center" wrapText="1"/>
    </xf>
    <xf numFmtId="42" fontId="17" fillId="3" borderId="69" xfId="1" applyFont="1" applyFill="1" applyBorder="1" applyAlignment="1">
      <alignment horizontal="center" vertical="center" wrapText="1"/>
    </xf>
    <xf numFmtId="42" fontId="17" fillId="0" borderId="69" xfId="1" applyFont="1" applyBorder="1" applyAlignment="1">
      <alignment horizontal="center" vertical="center" wrapText="1"/>
    </xf>
    <xf numFmtId="0" fontId="37" fillId="0" borderId="14" xfId="0" applyFont="1" applyBorder="1" applyAlignment="1">
      <alignment horizontal="left" vertical="center" wrapText="1"/>
    </xf>
    <xf numFmtId="42" fontId="17" fillId="3" borderId="14" xfId="1" applyFont="1" applyFill="1" applyBorder="1" applyAlignment="1">
      <alignment horizontal="center" vertical="center" wrapText="1"/>
    </xf>
    <xf numFmtId="42" fontId="17" fillId="0" borderId="14" xfId="1" applyFont="1" applyBorder="1" applyAlignment="1">
      <alignment horizontal="center" vertical="center" wrapText="1"/>
    </xf>
    <xf numFmtId="42" fontId="17" fillId="6" borderId="28" xfId="1" applyFont="1" applyFill="1" applyBorder="1" applyAlignment="1">
      <alignment horizontal="center" vertical="center" wrapText="1"/>
    </xf>
    <xf numFmtId="0" fontId="7" fillId="5" borderId="58" xfId="0" applyFont="1" applyFill="1" applyBorder="1" applyAlignment="1">
      <alignment horizontal="center" vertical="center" wrapText="1"/>
    </xf>
    <xf numFmtId="0" fontId="7" fillId="5" borderId="59" xfId="0" applyFont="1" applyFill="1" applyBorder="1" applyAlignment="1">
      <alignment horizontal="center" vertical="center" wrapText="1"/>
    </xf>
    <xf numFmtId="42" fontId="7" fillId="3" borderId="59" xfId="1" applyFont="1" applyFill="1" applyBorder="1" applyAlignment="1">
      <alignment horizontal="center" vertical="center" wrapText="1"/>
    </xf>
    <xf numFmtId="42" fontId="7" fillId="5" borderId="59" xfId="1" applyFont="1" applyFill="1" applyBorder="1" applyAlignment="1">
      <alignment horizontal="center" vertical="center" wrapText="1"/>
    </xf>
    <xf numFmtId="42" fontId="7" fillId="6" borderId="60" xfId="1" applyFont="1" applyFill="1" applyBorder="1" applyAlignment="1">
      <alignment horizontal="center" vertical="center" wrapText="1"/>
    </xf>
    <xf numFmtId="42" fontId="37" fillId="3" borderId="12" xfId="1" applyFont="1" applyFill="1" applyBorder="1" applyAlignment="1">
      <alignment vertical="center" wrapText="1"/>
    </xf>
    <xf numFmtId="0" fontId="17" fillId="8" borderId="12" xfId="0" applyFont="1" applyFill="1" applyBorder="1"/>
    <xf numFmtId="0" fontId="17" fillId="8" borderId="12" xfId="0" applyFont="1" applyFill="1" applyBorder="1" applyAlignment="1">
      <alignment horizontal="center"/>
    </xf>
    <xf numFmtId="42" fontId="17" fillId="8" borderId="12" xfId="1" applyFont="1" applyFill="1" applyBorder="1" applyAlignment="1">
      <alignment horizontal="center"/>
    </xf>
    <xf numFmtId="42" fontId="17" fillId="8" borderId="12" xfId="0" applyNumberFormat="1" applyFont="1" applyFill="1" applyBorder="1"/>
    <xf numFmtId="42" fontId="17" fillId="0" borderId="0" xfId="0" applyNumberFormat="1" applyFont="1"/>
    <xf numFmtId="0" fontId="40" fillId="8" borderId="12" xfId="0" applyFont="1" applyFill="1" applyBorder="1"/>
    <xf numFmtId="0" fontId="40" fillId="8" borderId="12" xfId="0" applyFont="1" applyFill="1" applyBorder="1" applyAlignment="1">
      <alignment horizontal="center"/>
    </xf>
    <xf numFmtId="42" fontId="40" fillId="8" borderId="12" xfId="1" applyFont="1" applyFill="1" applyBorder="1" applyAlignment="1">
      <alignment horizontal="center"/>
    </xf>
    <xf numFmtId="42" fontId="40" fillId="8" borderId="12" xfId="0" applyNumberFormat="1" applyFont="1" applyFill="1" applyBorder="1"/>
    <xf numFmtId="1" fontId="40" fillId="8" borderId="12" xfId="0" applyNumberFormat="1" applyFont="1" applyFill="1" applyBorder="1"/>
    <xf numFmtId="42" fontId="40" fillId="8" borderId="0" xfId="1" applyFont="1" applyFill="1"/>
    <xf numFmtId="0" fontId="40" fillId="8" borderId="0" xfId="0" applyFont="1" applyFill="1" applyAlignment="1">
      <alignment horizontal="center"/>
    </xf>
    <xf numFmtId="0" fontId="17" fillId="0" borderId="12" xfId="0" applyFont="1" applyBorder="1"/>
    <xf numFmtId="0" fontId="17" fillId="0" borderId="12" xfId="0" applyFont="1" applyBorder="1" applyAlignment="1">
      <alignment horizontal="center"/>
    </xf>
    <xf numFmtId="42" fontId="17" fillId="0" borderId="12" xfId="1" applyFont="1" applyFill="1" applyBorder="1" applyAlignment="1">
      <alignment horizontal="center"/>
    </xf>
    <xf numFmtId="42" fontId="17" fillId="0" borderId="12" xfId="0" applyNumberFormat="1" applyFont="1" applyBorder="1"/>
    <xf numFmtId="0" fontId="17" fillId="8" borderId="12" xfId="0" applyFont="1" applyFill="1" applyBorder="1" applyAlignment="1">
      <alignment horizontal="left"/>
    </xf>
    <xf numFmtId="42" fontId="17" fillId="8" borderId="12" xfId="0" applyNumberFormat="1" applyFont="1" applyFill="1" applyBorder="1" applyAlignment="1">
      <alignment horizontal="center"/>
    </xf>
    <xf numFmtId="0" fontId="34" fillId="8" borderId="12" xfId="0" applyFont="1" applyFill="1" applyBorder="1" applyAlignment="1">
      <alignment horizontal="center"/>
    </xf>
    <xf numFmtId="0" fontId="41" fillId="0" borderId="0" xfId="0" applyFont="1"/>
    <xf numFmtId="42" fontId="40" fillId="0" borderId="0" xfId="1" applyFont="1" applyFill="1"/>
    <xf numFmtId="0" fontId="40" fillId="0" borderId="0" xfId="0" applyFont="1" applyAlignment="1">
      <alignment horizontal="center"/>
    </xf>
    <xf numFmtId="0" fontId="7" fillId="0" borderId="12" xfId="0" applyFont="1" applyBorder="1" applyAlignment="1">
      <alignment horizontal="center" vertical="center"/>
    </xf>
    <xf numFmtId="164" fontId="4" fillId="0" borderId="67" xfId="1" applyNumberFormat="1" applyFont="1" applyFill="1" applyBorder="1" applyAlignment="1">
      <alignment horizontal="right" vertical="center" wrapText="1"/>
    </xf>
    <xf numFmtId="164" fontId="4" fillId="0" borderId="73" xfId="1" applyNumberFormat="1" applyFont="1" applyFill="1" applyBorder="1" applyAlignment="1">
      <alignment horizontal="right" vertical="center" wrapText="1"/>
    </xf>
    <xf numFmtId="0" fontId="3" fillId="18" borderId="58" xfId="0" applyFont="1" applyFill="1" applyBorder="1" applyAlignment="1">
      <alignment horizontal="center" vertical="center" wrapText="1"/>
    </xf>
    <xf numFmtId="0" fontId="4" fillId="18" borderId="75" xfId="0" applyFont="1" applyFill="1" applyBorder="1" applyAlignment="1">
      <alignment horizontal="center" vertical="center" wrapText="1"/>
    </xf>
    <xf numFmtId="0" fontId="4" fillId="18" borderId="75" xfId="0" applyFont="1" applyFill="1" applyBorder="1" applyAlignment="1">
      <alignment horizontal="left" vertical="center" wrapText="1"/>
    </xf>
    <xf numFmtId="0" fontId="4" fillId="18" borderId="59" xfId="0" applyFont="1" applyFill="1" applyBorder="1" applyAlignment="1">
      <alignment horizontal="center" vertical="center" wrapText="1"/>
    </xf>
    <xf numFmtId="164" fontId="4" fillId="18" borderId="59" xfId="1" applyNumberFormat="1" applyFont="1" applyFill="1" applyBorder="1" applyAlignment="1">
      <alignment horizontal="right"/>
    </xf>
    <xf numFmtId="164" fontId="4" fillId="18" borderId="77" xfId="1" applyNumberFormat="1" applyFont="1" applyFill="1" applyBorder="1" applyAlignment="1">
      <alignment horizontal="right" wrapText="1"/>
    </xf>
    <xf numFmtId="164" fontId="3" fillId="18" borderId="60" xfId="1" applyNumberFormat="1" applyFont="1" applyFill="1" applyBorder="1" applyAlignment="1">
      <alignment horizontal="right" wrapText="1"/>
    </xf>
    <xf numFmtId="0" fontId="21" fillId="0" borderId="0" xfId="0" applyFont="1" applyAlignment="1">
      <alignment wrapText="1"/>
    </xf>
    <xf numFmtId="3" fontId="6" fillId="0" borderId="0" xfId="0" applyNumberFormat="1" applyFont="1"/>
    <xf numFmtId="42" fontId="40" fillId="8" borderId="0" xfId="0" applyNumberFormat="1" applyFont="1" applyFill="1"/>
    <xf numFmtId="1" fontId="7" fillId="0" borderId="0" xfId="0" applyNumberFormat="1" applyFont="1" applyAlignment="1">
      <alignment horizontal="right" vertical="center"/>
    </xf>
    <xf numFmtId="1" fontId="44" fillId="0" borderId="0" xfId="0" applyNumberFormat="1" applyFont="1" applyAlignment="1">
      <alignment horizontal="right" vertical="center"/>
    </xf>
    <xf numFmtId="42" fontId="40" fillId="0" borderId="0" xfId="0" applyNumberFormat="1" applyFont="1"/>
    <xf numFmtId="3" fontId="0" fillId="0" borderId="0" xfId="0" applyNumberFormat="1" applyAlignment="1">
      <alignment horizontal="center" vertical="center"/>
    </xf>
    <xf numFmtId="42" fontId="36" fillId="0" borderId="0" xfId="1" applyFont="1" applyAlignment="1">
      <alignment horizontal="center" vertical="center"/>
    </xf>
    <xf numFmtId="165" fontId="15" fillId="0" borderId="0" xfId="0" applyNumberFormat="1" applyFont="1" applyAlignment="1">
      <alignment horizontal="center" vertical="center"/>
    </xf>
    <xf numFmtId="166" fontId="15" fillId="0" borderId="0" xfId="0" applyNumberFormat="1" applyFont="1" applyAlignment="1">
      <alignment horizontal="center" vertical="center"/>
    </xf>
    <xf numFmtId="3" fontId="17" fillId="0" borderId="0" xfId="0" applyNumberFormat="1" applyFont="1"/>
    <xf numFmtId="0" fontId="34" fillId="0" borderId="12" xfId="0" applyFont="1" applyBorder="1" applyAlignment="1">
      <alignment horizontal="right"/>
    </xf>
    <xf numFmtId="0" fontId="4" fillId="0" borderId="12" xfId="0" applyFont="1" applyBorder="1" applyAlignment="1">
      <alignment horizontal="left" vertical="center" wrapText="1"/>
    </xf>
    <xf numFmtId="0" fontId="4" fillId="0" borderId="67" xfId="0" applyFont="1" applyBorder="1" applyAlignment="1">
      <alignment horizontal="left" vertical="center" wrapText="1"/>
    </xf>
    <xf numFmtId="0" fontId="4" fillId="0" borderId="72" xfId="0" applyFont="1" applyBorder="1" applyAlignment="1">
      <alignment horizontal="center" vertical="center" wrapText="1"/>
    </xf>
    <xf numFmtId="0" fontId="4" fillId="0" borderId="69" xfId="0" applyFont="1" applyBorder="1" applyAlignment="1">
      <alignment horizontal="left" vertical="center" wrapText="1"/>
    </xf>
    <xf numFmtId="0" fontId="17" fillId="21" borderId="72" xfId="0" applyFont="1" applyFill="1" applyBorder="1" applyAlignment="1">
      <alignment horizontal="center" vertical="center" wrapText="1"/>
    </xf>
    <xf numFmtId="0" fontId="17" fillId="14" borderId="72" xfId="0" applyFont="1" applyFill="1" applyBorder="1" applyAlignment="1">
      <alignment horizontal="center" vertical="center" wrapText="1"/>
    </xf>
    <xf numFmtId="0" fontId="17" fillId="8" borderId="72" xfId="0" applyFont="1" applyFill="1" applyBorder="1" applyAlignment="1">
      <alignment horizontal="center" vertical="center" wrapText="1"/>
    </xf>
    <xf numFmtId="0" fontId="17" fillId="8" borderId="29" xfId="0" applyFont="1" applyFill="1" applyBorder="1" applyAlignment="1">
      <alignment horizontal="center" vertical="center" wrapText="1"/>
    </xf>
    <xf numFmtId="0" fontId="17" fillId="22" borderId="72" xfId="0" applyFont="1" applyFill="1" applyBorder="1" applyAlignment="1">
      <alignment horizontal="center" vertical="center" wrapText="1"/>
    </xf>
    <xf numFmtId="0" fontId="17" fillId="21" borderId="68" xfId="0" applyFont="1" applyFill="1" applyBorder="1" applyAlignment="1">
      <alignment horizontal="center" vertical="center" wrapText="1"/>
    </xf>
    <xf numFmtId="0" fontId="46" fillId="0" borderId="0" xfId="7" applyFont="1"/>
    <xf numFmtId="0" fontId="46" fillId="0" borderId="12" xfId="7" applyFont="1" applyBorder="1"/>
    <xf numFmtId="0" fontId="46" fillId="0" borderId="12" xfId="7" applyFont="1" applyBorder="1" applyAlignment="1">
      <alignment horizontal="center" vertical="center"/>
    </xf>
    <xf numFmtId="0" fontId="46" fillId="0" borderId="12" xfId="7" applyFont="1" applyBorder="1" applyAlignment="1">
      <alignment horizontal="center"/>
    </xf>
    <xf numFmtId="0" fontId="48" fillId="0" borderId="12" xfId="7" applyFont="1" applyBorder="1" applyAlignment="1">
      <alignment horizontal="left" vertical="center"/>
    </xf>
    <xf numFmtId="0" fontId="47" fillId="0" borderId="12" xfId="7" applyFont="1" applyBorder="1" applyAlignment="1">
      <alignment horizontal="center" vertical="center"/>
    </xf>
    <xf numFmtId="0" fontId="47" fillId="0" borderId="12" xfId="7" applyFont="1" applyBorder="1" applyAlignment="1">
      <alignment horizontal="center"/>
    </xf>
    <xf numFmtId="0" fontId="46" fillId="0" borderId="0" xfId="7" applyFont="1" applyAlignment="1">
      <alignment horizontal="center" vertical="center"/>
    </xf>
    <xf numFmtId="0" fontId="46" fillId="0" borderId="12" xfId="7" applyFont="1" applyBorder="1" applyAlignment="1">
      <alignment horizontal="center" vertical="center" wrapText="1"/>
    </xf>
    <xf numFmtId="0" fontId="46" fillId="0" borderId="12" xfId="8" applyFont="1" applyFill="1" applyBorder="1" applyAlignment="1">
      <alignment horizontal="center" vertical="center" wrapText="1"/>
    </xf>
    <xf numFmtId="42" fontId="46" fillId="0" borderId="12" xfId="7" applyNumberFormat="1" applyFont="1" applyBorder="1"/>
    <xf numFmtId="41" fontId="46" fillId="0" borderId="12" xfId="5" applyFont="1" applyBorder="1" applyAlignment="1">
      <alignment horizontal="center" vertical="center"/>
    </xf>
    <xf numFmtId="41" fontId="46" fillId="0" borderId="12" xfId="5" applyFont="1" applyBorder="1"/>
    <xf numFmtId="41" fontId="46" fillId="0" borderId="0" xfId="5" applyFont="1"/>
    <xf numFmtId="0" fontId="30" fillId="0" borderId="0" xfId="0" applyFont="1" applyAlignment="1">
      <alignment horizontal="center" vertical="center" wrapText="1"/>
    </xf>
    <xf numFmtId="0" fontId="0" fillId="23" borderId="0" xfId="0" applyFill="1"/>
    <xf numFmtId="0" fontId="30" fillId="24" borderId="81" xfId="0" applyFont="1" applyFill="1" applyBorder="1" applyAlignment="1">
      <alignment horizontal="center" vertical="center" wrapText="1"/>
    </xf>
    <xf numFmtId="0" fontId="50" fillId="24" borderId="82" xfId="3" applyFont="1" applyFill="1" applyBorder="1" applyAlignment="1">
      <alignment horizontal="center" vertical="center" wrapText="1"/>
    </xf>
    <xf numFmtId="0" fontId="50" fillId="24" borderId="2" xfId="3" applyFont="1" applyFill="1" applyBorder="1" applyAlignment="1">
      <alignment horizontal="center" vertical="center" wrapText="1"/>
    </xf>
    <xf numFmtId="0" fontId="50" fillId="24" borderId="1" xfId="3" applyFont="1" applyFill="1" applyBorder="1" applyAlignment="1">
      <alignment horizontal="center" vertical="center" wrapText="1"/>
    </xf>
    <xf numFmtId="0" fontId="50" fillId="24" borderId="79" xfId="3" applyFont="1" applyFill="1" applyBorder="1" applyAlignment="1">
      <alignment horizontal="center" vertical="center" wrapText="1"/>
    </xf>
    <xf numFmtId="0" fontId="50" fillId="24" borderId="11" xfId="3" applyFont="1" applyFill="1" applyBorder="1" applyAlignment="1">
      <alignment horizontal="center" vertical="center" wrapText="1"/>
    </xf>
    <xf numFmtId="0" fontId="30" fillId="24" borderId="57" xfId="0" applyFont="1" applyFill="1" applyBorder="1" applyAlignment="1">
      <alignment horizontal="center" vertical="center" wrapText="1"/>
    </xf>
    <xf numFmtId="0" fontId="0" fillId="25" borderId="0" xfId="0" applyFill="1"/>
    <xf numFmtId="0" fontId="51" fillId="26" borderId="83" xfId="0" applyFont="1" applyFill="1" applyBorder="1" applyAlignment="1">
      <alignment horizontal="left" vertical="center"/>
    </xf>
    <xf numFmtId="0" fontId="45" fillId="27" borderId="61" xfId="0" applyFont="1" applyFill="1" applyBorder="1" applyAlignment="1">
      <alignment horizontal="center" vertical="center"/>
    </xf>
    <xf numFmtId="0" fontId="45" fillId="27" borderId="53" xfId="0" applyFont="1" applyFill="1" applyBorder="1" applyAlignment="1">
      <alignment horizontal="center"/>
    </xf>
    <xf numFmtId="0" fontId="45" fillId="27" borderId="76" xfId="0" applyFont="1" applyFill="1" applyBorder="1" applyAlignment="1">
      <alignment horizontal="center" vertical="center"/>
    </xf>
    <xf numFmtId="0" fontId="45" fillId="28" borderId="53" xfId="0" applyFont="1" applyFill="1" applyBorder="1" applyAlignment="1">
      <alignment horizontal="center"/>
    </xf>
    <xf numFmtId="0" fontId="45" fillId="27" borderId="76" xfId="0" applyFont="1" applyFill="1" applyBorder="1" applyAlignment="1">
      <alignment horizontal="center"/>
    </xf>
    <xf numFmtId="0" fontId="17" fillId="29" borderId="53" xfId="0" applyFont="1" applyFill="1" applyBorder="1" applyAlignment="1">
      <alignment horizontal="center"/>
    </xf>
    <xf numFmtId="0" fontId="17" fillId="27" borderId="53" xfId="0" applyFont="1" applyFill="1" applyBorder="1" applyAlignment="1">
      <alignment horizontal="center"/>
    </xf>
    <xf numFmtId="0" fontId="2" fillId="30" borderId="76" xfId="0" applyFont="1" applyFill="1" applyBorder="1" applyAlignment="1">
      <alignment horizontal="center"/>
    </xf>
    <xf numFmtId="0" fontId="2" fillId="30" borderId="53" xfId="0" applyFont="1" applyFill="1" applyBorder="1" applyAlignment="1">
      <alignment horizontal="center" vertical="center"/>
    </xf>
    <xf numFmtId="0" fontId="45" fillId="30" borderId="53" xfId="0" applyFont="1" applyFill="1" applyBorder="1" applyAlignment="1">
      <alignment horizontal="center" vertical="center"/>
    </xf>
    <xf numFmtId="0" fontId="2" fillId="30" borderId="61" xfId="0" applyFont="1" applyFill="1" applyBorder="1" applyAlignment="1">
      <alignment horizontal="center" vertical="center"/>
    </xf>
    <xf numFmtId="0" fontId="2" fillId="30" borderId="84" xfId="0" applyFont="1" applyFill="1" applyBorder="1" applyAlignment="1">
      <alignment horizontal="center" vertical="center"/>
    </xf>
    <xf numFmtId="0" fontId="52" fillId="26" borderId="57" xfId="0" applyFont="1" applyFill="1" applyBorder="1" applyAlignment="1">
      <alignment horizontal="center" vertical="center"/>
    </xf>
    <xf numFmtId="0" fontId="51" fillId="26" borderId="85" xfId="0" applyFont="1" applyFill="1" applyBorder="1" applyAlignment="1">
      <alignment horizontal="left" vertical="center"/>
    </xf>
    <xf numFmtId="0" fontId="45" fillId="27" borderId="34" xfId="0" applyFont="1" applyFill="1" applyBorder="1" applyAlignment="1">
      <alignment horizontal="center" vertical="center"/>
    </xf>
    <xf numFmtId="0" fontId="45" fillId="27" borderId="16" xfId="0" applyFont="1" applyFill="1" applyBorder="1" applyAlignment="1">
      <alignment horizontal="center"/>
    </xf>
    <xf numFmtId="0" fontId="45" fillId="27" borderId="33" xfId="0" applyFont="1" applyFill="1" applyBorder="1" applyAlignment="1">
      <alignment horizontal="center" vertical="center"/>
    </xf>
    <xf numFmtId="0" fontId="45" fillId="28" borderId="16" xfId="0" applyFont="1" applyFill="1" applyBorder="1" applyAlignment="1">
      <alignment horizontal="center"/>
    </xf>
    <xf numFmtId="0" fontId="45" fillId="27" borderId="33" xfId="0" applyFont="1" applyFill="1" applyBorder="1" applyAlignment="1">
      <alignment horizontal="center"/>
    </xf>
    <xf numFmtId="0" fontId="17" fillId="29" borderId="16" xfId="0" applyFont="1" applyFill="1" applyBorder="1" applyAlignment="1">
      <alignment horizontal="center"/>
    </xf>
    <xf numFmtId="0" fontId="17" fillId="27" borderId="16" xfId="0" applyFont="1" applyFill="1" applyBorder="1" applyAlignment="1">
      <alignment horizontal="center"/>
    </xf>
    <xf numFmtId="0" fontId="2" fillId="30" borderId="33" xfId="0" applyFont="1" applyFill="1" applyBorder="1" applyAlignment="1">
      <alignment horizontal="center"/>
    </xf>
    <xf numFmtId="0" fontId="2" fillId="30" borderId="16" xfId="0" applyFont="1" applyFill="1" applyBorder="1" applyAlignment="1">
      <alignment horizontal="center" vertical="center"/>
    </xf>
    <xf numFmtId="0" fontId="45" fillId="30" borderId="16" xfId="0" applyFont="1" applyFill="1" applyBorder="1" applyAlignment="1">
      <alignment horizontal="center" vertical="center"/>
    </xf>
    <xf numFmtId="0" fontId="2" fillId="30" borderId="34" xfId="0" applyFont="1" applyFill="1" applyBorder="1" applyAlignment="1">
      <alignment horizontal="center" vertical="center"/>
    </xf>
    <xf numFmtId="0" fontId="45" fillId="29" borderId="16" xfId="0" applyFont="1" applyFill="1" applyBorder="1" applyAlignment="1">
      <alignment horizontal="center"/>
    </xf>
    <xf numFmtId="0" fontId="51" fillId="26" borderId="86" xfId="0" applyFont="1" applyFill="1" applyBorder="1" applyAlignment="1">
      <alignment horizontal="left" vertical="center"/>
    </xf>
    <xf numFmtId="0" fontId="51" fillId="31" borderId="85" xfId="0" applyFont="1" applyFill="1" applyBorder="1" applyAlignment="1">
      <alignment horizontal="left" vertical="center" wrapText="1"/>
    </xf>
    <xf numFmtId="0" fontId="45" fillId="32" borderId="34" xfId="0" applyFont="1" applyFill="1" applyBorder="1" applyAlignment="1">
      <alignment horizontal="center" vertical="center"/>
    </xf>
    <xf numFmtId="0" fontId="45" fillId="32" borderId="16" xfId="0" applyFont="1" applyFill="1" applyBorder="1" applyAlignment="1">
      <alignment horizontal="center"/>
    </xf>
    <xf numFmtId="0" fontId="45" fillId="32" borderId="33" xfId="0" applyFont="1" applyFill="1" applyBorder="1" applyAlignment="1">
      <alignment horizontal="center" vertical="center"/>
    </xf>
    <xf numFmtId="0" fontId="45" fillId="33" borderId="16" xfId="0" applyFont="1" applyFill="1" applyBorder="1" applyAlignment="1">
      <alignment horizontal="center"/>
    </xf>
    <xf numFmtId="0" fontId="45" fillId="32" borderId="33" xfId="0" applyFont="1" applyFill="1" applyBorder="1" applyAlignment="1">
      <alignment horizontal="center"/>
    </xf>
    <xf numFmtId="0" fontId="17" fillId="34" borderId="16" xfId="0" applyFont="1" applyFill="1" applyBorder="1" applyAlignment="1">
      <alignment horizontal="center"/>
    </xf>
    <xf numFmtId="0" fontId="17" fillId="32" borderId="16" xfId="0" applyFont="1" applyFill="1" applyBorder="1" applyAlignment="1">
      <alignment horizontal="center"/>
    </xf>
    <xf numFmtId="0" fontId="2" fillId="35" borderId="33" xfId="0" applyFont="1" applyFill="1" applyBorder="1" applyAlignment="1">
      <alignment horizontal="center"/>
    </xf>
    <xf numFmtId="0" fontId="2" fillId="35" borderId="16" xfId="0" applyFont="1" applyFill="1" applyBorder="1" applyAlignment="1">
      <alignment horizontal="center" vertical="center"/>
    </xf>
    <xf numFmtId="0" fontId="45" fillId="35" borderId="16" xfId="0" applyFont="1" applyFill="1" applyBorder="1" applyAlignment="1">
      <alignment horizontal="center" vertical="center"/>
    </xf>
    <xf numFmtId="0" fontId="2" fillId="35" borderId="34" xfId="0" applyFont="1" applyFill="1" applyBorder="1" applyAlignment="1">
      <alignment horizontal="center" vertical="center"/>
    </xf>
    <xf numFmtId="0" fontId="52" fillId="31" borderId="57" xfId="0" applyFont="1" applyFill="1" applyBorder="1" applyAlignment="1">
      <alignment horizontal="center" vertical="center"/>
    </xf>
    <xf numFmtId="0" fontId="51" fillId="31" borderId="85" xfId="0" applyFont="1" applyFill="1" applyBorder="1" applyAlignment="1">
      <alignment horizontal="left" vertical="center"/>
    </xf>
    <xf numFmtId="0" fontId="17" fillId="35" borderId="16" xfId="0" applyFont="1" applyFill="1" applyBorder="1" applyAlignment="1">
      <alignment horizontal="center" vertical="center"/>
    </xf>
    <xf numFmtId="0" fontId="51" fillId="36" borderId="85" xfId="0" applyFont="1" applyFill="1" applyBorder="1" applyAlignment="1">
      <alignment horizontal="left" vertical="center"/>
    </xf>
    <xf numFmtId="0" fontId="45" fillId="37" borderId="34" xfId="0" applyFont="1" applyFill="1" applyBorder="1" applyAlignment="1">
      <alignment horizontal="center" vertical="center"/>
    </xf>
    <xf numFmtId="0" fontId="45" fillId="37" borderId="16" xfId="0" applyFont="1" applyFill="1" applyBorder="1" applyAlignment="1">
      <alignment horizontal="center"/>
    </xf>
    <xf numFmtId="0" fontId="45" fillId="37" borderId="33" xfId="0" applyFont="1" applyFill="1" applyBorder="1" applyAlignment="1">
      <alignment horizontal="center" vertical="center"/>
    </xf>
    <xf numFmtId="0" fontId="45" fillId="38" borderId="16" xfId="0" applyFont="1" applyFill="1" applyBorder="1" applyAlignment="1">
      <alignment horizontal="center"/>
    </xf>
    <xf numFmtId="0" fontId="45" fillId="37" borderId="33" xfId="0" applyFont="1" applyFill="1" applyBorder="1" applyAlignment="1">
      <alignment horizontal="center"/>
    </xf>
    <xf numFmtId="0" fontId="17" fillId="39" borderId="16" xfId="0" applyFont="1" applyFill="1" applyBorder="1" applyAlignment="1">
      <alignment horizontal="center"/>
    </xf>
    <xf numFmtId="0" fontId="17" fillId="37" borderId="16" xfId="0" applyFont="1" applyFill="1" applyBorder="1" applyAlignment="1">
      <alignment horizontal="center"/>
    </xf>
    <xf numFmtId="0" fontId="2" fillId="40" borderId="33" xfId="0" applyFont="1" applyFill="1" applyBorder="1" applyAlignment="1">
      <alignment horizontal="center"/>
    </xf>
    <xf numFmtId="0" fontId="2" fillId="40" borderId="16" xfId="0" applyFont="1" applyFill="1" applyBorder="1" applyAlignment="1">
      <alignment horizontal="center" vertical="center"/>
    </xf>
    <xf numFmtId="0" fontId="17" fillId="40" borderId="16" xfId="0" applyFont="1" applyFill="1" applyBorder="1" applyAlignment="1">
      <alignment horizontal="center" vertical="center"/>
    </xf>
    <xf numFmtId="0" fontId="2" fillId="40" borderId="34" xfId="0" applyFont="1" applyFill="1" applyBorder="1" applyAlignment="1">
      <alignment horizontal="center" vertical="center"/>
    </xf>
    <xf numFmtId="0" fontId="52" fillId="36" borderId="57" xfId="0" applyFont="1" applyFill="1" applyBorder="1" applyAlignment="1">
      <alignment horizontal="center" vertical="center"/>
    </xf>
    <xf numFmtId="0" fontId="45" fillId="40" borderId="16" xfId="0" applyFont="1" applyFill="1" applyBorder="1" applyAlignment="1">
      <alignment horizontal="center" vertical="center"/>
    </xf>
    <xf numFmtId="0" fontId="45" fillId="39" borderId="16" xfId="0" applyFont="1" applyFill="1" applyBorder="1" applyAlignment="1">
      <alignment horizontal="center"/>
    </xf>
    <xf numFmtId="0" fontId="51" fillId="36" borderId="85" xfId="0" applyFont="1" applyFill="1" applyBorder="1" applyAlignment="1">
      <alignment horizontal="left" vertical="center" wrapText="1"/>
    </xf>
    <xf numFmtId="0" fontId="51" fillId="41" borderId="85" xfId="0" applyFont="1" applyFill="1" applyBorder="1" applyAlignment="1">
      <alignment horizontal="left" vertical="center"/>
    </xf>
    <xf numFmtId="0" fontId="53" fillId="42" borderId="34" xfId="0" applyFont="1" applyFill="1" applyBorder="1" applyAlignment="1">
      <alignment horizontal="center" vertical="center"/>
    </xf>
    <xf numFmtId="0" fontId="53" fillId="42" borderId="16" xfId="0" applyFont="1" applyFill="1" applyBorder="1" applyAlignment="1">
      <alignment horizontal="center"/>
    </xf>
    <xf numFmtId="0" fontId="53" fillId="42" borderId="33" xfId="0" applyFont="1" applyFill="1" applyBorder="1" applyAlignment="1">
      <alignment horizontal="center" vertical="center"/>
    </xf>
    <xf numFmtId="0" fontId="53" fillId="43" borderId="16" xfId="0" applyFont="1" applyFill="1" applyBorder="1" applyAlignment="1">
      <alignment horizontal="center"/>
    </xf>
    <xf numFmtId="0" fontId="53" fillId="42" borderId="33" xfId="0" applyFont="1" applyFill="1" applyBorder="1" applyAlignment="1">
      <alignment horizontal="center"/>
    </xf>
    <xf numFmtId="0" fontId="38" fillId="44" borderId="16" xfId="0" applyFont="1" applyFill="1" applyBorder="1" applyAlignment="1">
      <alignment horizontal="center"/>
    </xf>
    <xf numFmtId="0" fontId="38" fillId="42" borderId="16" xfId="0" applyFont="1" applyFill="1" applyBorder="1" applyAlignment="1">
      <alignment horizontal="center"/>
    </xf>
    <xf numFmtId="0" fontId="54" fillId="45" borderId="33" xfId="0" applyFont="1" applyFill="1" applyBorder="1" applyAlignment="1">
      <alignment horizontal="center"/>
    </xf>
    <xf numFmtId="0" fontId="54" fillId="45" borderId="16" xfId="0" applyFont="1" applyFill="1" applyBorder="1" applyAlignment="1">
      <alignment horizontal="center" vertical="center"/>
    </xf>
    <xf numFmtId="0" fontId="38" fillId="45" borderId="16" xfId="0" applyFont="1" applyFill="1" applyBorder="1" applyAlignment="1">
      <alignment horizontal="center" vertical="center"/>
    </xf>
    <xf numFmtId="0" fontId="54" fillId="45" borderId="34" xfId="0" applyFont="1" applyFill="1" applyBorder="1" applyAlignment="1">
      <alignment horizontal="center" vertical="center"/>
    </xf>
    <xf numFmtId="0" fontId="55" fillId="41" borderId="57" xfId="0" applyFont="1" applyFill="1" applyBorder="1" applyAlignment="1">
      <alignment horizontal="center" vertical="center"/>
    </xf>
    <xf numFmtId="0" fontId="53" fillId="45" borderId="16" xfId="0" applyFont="1" applyFill="1" applyBorder="1" applyAlignment="1">
      <alignment horizontal="center" vertical="center"/>
    </xf>
    <xf numFmtId="0" fontId="51" fillId="10" borderId="85" xfId="0" applyFont="1" applyFill="1" applyBorder="1" applyAlignment="1">
      <alignment horizontal="left" vertical="center"/>
    </xf>
    <xf numFmtId="0" fontId="45" fillId="46" borderId="34" xfId="0" applyFont="1" applyFill="1" applyBorder="1" applyAlignment="1">
      <alignment horizontal="center" vertical="center"/>
    </xf>
    <xf numFmtId="0" fontId="45" fillId="46" borderId="16" xfId="0" applyFont="1" applyFill="1" applyBorder="1" applyAlignment="1">
      <alignment horizontal="center"/>
    </xf>
    <xf numFmtId="0" fontId="45" fillId="46" borderId="33" xfId="0" applyFont="1" applyFill="1" applyBorder="1" applyAlignment="1">
      <alignment horizontal="center" vertical="center"/>
    </xf>
    <xf numFmtId="0" fontId="45" fillId="47" borderId="16" xfId="0" applyFont="1" applyFill="1" applyBorder="1" applyAlignment="1">
      <alignment horizontal="center"/>
    </xf>
    <xf numFmtId="0" fontId="45" fillId="46" borderId="33" xfId="0" applyFont="1" applyFill="1" applyBorder="1" applyAlignment="1">
      <alignment horizontal="center"/>
    </xf>
    <xf numFmtId="0" fontId="45" fillId="48" borderId="16" xfId="0" applyFont="1" applyFill="1" applyBorder="1" applyAlignment="1">
      <alignment horizontal="center"/>
    </xf>
    <xf numFmtId="0" fontId="2" fillId="49" borderId="33" xfId="0" applyFont="1" applyFill="1" applyBorder="1" applyAlignment="1">
      <alignment horizontal="center"/>
    </xf>
    <xf numFmtId="0" fontId="2" fillId="49" borderId="16" xfId="0" applyFont="1" applyFill="1" applyBorder="1" applyAlignment="1">
      <alignment horizontal="center" vertical="center"/>
    </xf>
    <xf numFmtId="0" fontId="45" fillId="49" borderId="16" xfId="0" applyFont="1" applyFill="1" applyBorder="1" applyAlignment="1">
      <alignment horizontal="center" vertical="center"/>
    </xf>
    <xf numFmtId="0" fontId="2" fillId="49" borderId="34" xfId="0" applyFont="1" applyFill="1" applyBorder="1" applyAlignment="1">
      <alignment horizontal="center" vertical="center"/>
    </xf>
    <xf numFmtId="0" fontId="52" fillId="10" borderId="57" xfId="0" applyFont="1" applyFill="1" applyBorder="1" applyAlignment="1">
      <alignment horizontal="center" vertical="center"/>
    </xf>
    <xf numFmtId="0" fontId="51" fillId="50" borderId="86" xfId="0" applyFont="1" applyFill="1" applyBorder="1" applyAlignment="1">
      <alignment horizontal="left" vertical="center"/>
    </xf>
    <xf numFmtId="0" fontId="45" fillId="51" borderId="34" xfId="0" applyFont="1" applyFill="1" applyBorder="1" applyAlignment="1">
      <alignment horizontal="center" vertical="center"/>
    </xf>
    <xf numFmtId="0" fontId="45" fillId="51" borderId="16" xfId="0" applyFont="1" applyFill="1" applyBorder="1" applyAlignment="1">
      <alignment horizontal="center"/>
    </xf>
    <xf numFmtId="0" fontId="45" fillId="51" borderId="33" xfId="0" applyFont="1" applyFill="1" applyBorder="1" applyAlignment="1">
      <alignment horizontal="center" vertical="center"/>
    </xf>
    <xf numFmtId="0" fontId="45" fillId="52" borderId="16" xfId="0" applyFont="1" applyFill="1" applyBorder="1" applyAlignment="1">
      <alignment horizontal="center"/>
    </xf>
    <xf numFmtId="0" fontId="45" fillId="51" borderId="33" xfId="0" applyFont="1" applyFill="1" applyBorder="1" applyAlignment="1">
      <alignment horizontal="center"/>
    </xf>
    <xf numFmtId="0" fontId="17" fillId="53" borderId="16" xfId="0" applyFont="1" applyFill="1" applyBorder="1" applyAlignment="1">
      <alignment horizontal="center"/>
    </xf>
    <xf numFmtId="0" fontId="17" fillId="51" borderId="16" xfId="0" applyFont="1" applyFill="1" applyBorder="1" applyAlignment="1">
      <alignment horizontal="center"/>
    </xf>
    <xf numFmtId="0" fontId="2" fillId="54" borderId="33" xfId="0" applyFont="1" applyFill="1" applyBorder="1" applyAlignment="1">
      <alignment horizontal="center"/>
    </xf>
    <xf numFmtId="0" fontId="2" fillId="54" borderId="16" xfId="0" applyFont="1" applyFill="1" applyBorder="1" applyAlignment="1">
      <alignment horizontal="center" vertical="center"/>
    </xf>
    <xf numFmtId="0" fontId="17" fillId="54" borderId="16" xfId="0" applyFont="1" applyFill="1" applyBorder="1" applyAlignment="1">
      <alignment horizontal="center" vertical="center"/>
    </xf>
    <xf numFmtId="0" fontId="2" fillId="54" borderId="34" xfId="0" applyFont="1" applyFill="1" applyBorder="1" applyAlignment="1">
      <alignment horizontal="center" vertical="center"/>
    </xf>
    <xf numFmtId="0" fontId="52" fillId="50" borderId="57" xfId="0" applyFont="1" applyFill="1" applyBorder="1" applyAlignment="1">
      <alignment horizontal="center" vertical="center"/>
    </xf>
    <xf numFmtId="0" fontId="51" fillId="50" borderId="85" xfId="0" applyFont="1" applyFill="1" applyBorder="1" applyAlignment="1">
      <alignment horizontal="left" vertical="center"/>
    </xf>
    <xf numFmtId="0" fontId="45" fillId="51" borderId="48" xfId="0" applyFont="1" applyFill="1" applyBorder="1" applyAlignment="1">
      <alignment horizontal="center" vertical="center"/>
    </xf>
    <xf numFmtId="0" fontId="45" fillId="51" borderId="17" xfId="0" applyFont="1" applyFill="1" applyBorder="1" applyAlignment="1">
      <alignment horizontal="center"/>
    </xf>
    <xf numFmtId="0" fontId="45" fillId="51" borderId="49" xfId="0" applyFont="1" applyFill="1" applyBorder="1" applyAlignment="1">
      <alignment horizontal="center" vertical="center"/>
    </xf>
    <xf numFmtId="0" fontId="45" fillId="52" borderId="17" xfId="0" applyFont="1" applyFill="1" applyBorder="1" applyAlignment="1">
      <alignment horizontal="center"/>
    </xf>
    <xf numFmtId="0" fontId="45" fillId="51" borderId="49" xfId="0" applyFont="1" applyFill="1" applyBorder="1" applyAlignment="1">
      <alignment horizontal="center"/>
    </xf>
    <xf numFmtId="0" fontId="17" fillId="53" borderId="17" xfId="0" applyFont="1" applyFill="1" applyBorder="1" applyAlignment="1">
      <alignment horizontal="center"/>
    </xf>
    <xf numFmtId="0" fontId="17" fillId="51" borderId="17" xfId="0" applyFont="1" applyFill="1" applyBorder="1" applyAlignment="1">
      <alignment horizontal="center"/>
    </xf>
    <xf numFmtId="0" fontId="2" fillId="54" borderId="49" xfId="0" applyFont="1" applyFill="1" applyBorder="1" applyAlignment="1">
      <alignment horizontal="center"/>
    </xf>
    <xf numFmtId="0" fontId="2" fillId="54" borderId="17" xfId="0" applyFont="1" applyFill="1" applyBorder="1" applyAlignment="1">
      <alignment horizontal="center" vertical="center"/>
    </xf>
    <xf numFmtId="0" fontId="17" fillId="54" borderId="17" xfId="0" applyFont="1" applyFill="1" applyBorder="1" applyAlignment="1">
      <alignment horizontal="center" vertical="center"/>
    </xf>
    <xf numFmtId="0" fontId="2" fillId="54" borderId="48" xfId="0" applyFont="1" applyFill="1" applyBorder="1" applyAlignment="1">
      <alignment horizontal="center" vertical="center"/>
    </xf>
    <xf numFmtId="0" fontId="56" fillId="0" borderId="2" xfId="0" applyFont="1" applyBorder="1" applyAlignment="1">
      <alignment horizontal="center" vertical="center"/>
    </xf>
    <xf numFmtId="0" fontId="30" fillId="24" borderId="87" xfId="0" applyFont="1" applyFill="1" applyBorder="1" applyAlignment="1">
      <alignment horizontal="center" vertical="center" wrapText="1"/>
    </xf>
    <xf numFmtId="0" fontId="30" fillId="24" borderId="88" xfId="0" applyFont="1" applyFill="1" applyBorder="1" applyAlignment="1">
      <alignment horizontal="center" vertical="center" wrapText="1"/>
    </xf>
    <xf numFmtId="0" fontId="30" fillId="55" borderId="89" xfId="0" applyFont="1" applyFill="1" applyBorder="1" applyAlignment="1">
      <alignment horizontal="center" vertical="center" wrapText="1"/>
    </xf>
    <xf numFmtId="0" fontId="30" fillId="24" borderId="89" xfId="0" applyFont="1" applyFill="1" applyBorder="1" applyAlignment="1">
      <alignment horizontal="center" vertical="center" wrapText="1"/>
    </xf>
    <xf numFmtId="0" fontId="30" fillId="24" borderId="16" xfId="0" applyFont="1" applyFill="1" applyBorder="1" applyAlignment="1">
      <alignment horizontal="center" vertical="center" wrapText="1"/>
    </xf>
    <xf numFmtId="0" fontId="45" fillId="27" borderId="66" xfId="0" applyFont="1" applyFill="1" applyBorder="1" applyAlignment="1">
      <alignment horizontal="center" vertical="center"/>
    </xf>
    <xf numFmtId="0" fontId="45" fillId="27" borderId="67" xfId="0" applyFont="1" applyFill="1" applyBorder="1" applyAlignment="1">
      <alignment horizontal="center"/>
    </xf>
    <xf numFmtId="0" fontId="45" fillId="27" borderId="67" xfId="0" applyFont="1" applyFill="1" applyBorder="1" applyAlignment="1">
      <alignment horizontal="center" vertical="center"/>
    </xf>
    <xf numFmtId="0" fontId="45" fillId="28" borderId="67" xfId="0" applyFont="1" applyFill="1" applyBorder="1" applyAlignment="1">
      <alignment horizontal="center"/>
    </xf>
    <xf numFmtId="0" fontId="17" fillId="29" borderId="67" xfId="0" applyFont="1" applyFill="1" applyBorder="1" applyAlignment="1">
      <alignment horizontal="center"/>
    </xf>
    <xf numFmtId="0" fontId="17" fillId="27" borderId="67" xfId="0" applyFont="1" applyFill="1" applyBorder="1" applyAlignment="1">
      <alignment horizontal="center"/>
    </xf>
    <xf numFmtId="0" fontId="2" fillId="30" borderId="67" xfId="0" applyFont="1" applyFill="1" applyBorder="1" applyAlignment="1">
      <alignment horizontal="center"/>
    </xf>
    <xf numFmtId="0" fontId="2" fillId="30" borderId="67" xfId="0" applyFont="1" applyFill="1" applyBorder="1"/>
    <xf numFmtId="0" fontId="52" fillId="30" borderId="67" xfId="0" applyFont="1" applyFill="1" applyBorder="1" applyAlignment="1">
      <alignment horizontal="center" vertical="center"/>
    </xf>
    <xf numFmtId="0" fontId="45" fillId="30" borderId="67" xfId="0" applyFont="1" applyFill="1" applyBorder="1" applyAlignment="1">
      <alignment horizontal="center"/>
    </xf>
    <xf numFmtId="0" fontId="2" fillId="30" borderId="73" xfId="0" applyFont="1" applyFill="1" applyBorder="1" applyAlignment="1">
      <alignment horizontal="center"/>
    </xf>
    <xf numFmtId="0" fontId="2" fillId="30" borderId="16" xfId="0" applyFont="1" applyFill="1" applyBorder="1" applyAlignment="1">
      <alignment horizontal="center"/>
    </xf>
    <xf numFmtId="0" fontId="45" fillId="27" borderId="72" xfId="0" applyFont="1" applyFill="1" applyBorder="1" applyAlignment="1">
      <alignment horizontal="center" vertical="center"/>
    </xf>
    <xf numFmtId="0" fontId="45" fillId="27" borderId="12" xfId="0" applyFont="1" applyFill="1" applyBorder="1" applyAlignment="1">
      <alignment horizontal="center"/>
    </xf>
    <xf numFmtId="0" fontId="45" fillId="27" borderId="12" xfId="0" applyFont="1" applyFill="1" applyBorder="1" applyAlignment="1">
      <alignment horizontal="center" vertical="center"/>
    </xf>
    <xf numFmtId="0" fontId="45" fillId="28" borderId="12" xfId="0" applyFont="1" applyFill="1" applyBorder="1" applyAlignment="1">
      <alignment horizontal="center"/>
    </xf>
    <xf numFmtId="0" fontId="17" fillId="29" borderId="12" xfId="0" applyFont="1" applyFill="1" applyBorder="1" applyAlignment="1">
      <alignment horizontal="center"/>
    </xf>
    <xf numFmtId="0" fontId="17" fillId="27" borderId="12" xfId="0" applyFont="1" applyFill="1" applyBorder="1" applyAlignment="1">
      <alignment horizontal="center"/>
    </xf>
    <xf numFmtId="0" fontId="2" fillId="30" borderId="12" xfId="0" applyFont="1" applyFill="1" applyBorder="1" applyAlignment="1">
      <alignment horizontal="center"/>
    </xf>
    <xf numFmtId="0" fontId="2" fillId="30" borderId="12" xfId="0" applyFont="1" applyFill="1" applyBorder="1"/>
    <xf numFmtId="0" fontId="52" fillId="30" borderId="12" xfId="0" applyFont="1" applyFill="1" applyBorder="1" applyAlignment="1">
      <alignment horizontal="center" vertical="center"/>
    </xf>
    <xf numFmtId="0" fontId="45" fillId="30" borderId="12" xfId="0" applyFont="1" applyFill="1" applyBorder="1" applyAlignment="1">
      <alignment horizontal="center"/>
    </xf>
    <xf numFmtId="0" fontId="2" fillId="30" borderId="24" xfId="0" applyFont="1" applyFill="1" applyBorder="1" applyAlignment="1">
      <alignment horizontal="center"/>
    </xf>
    <xf numFmtId="0" fontId="45" fillId="29" borderId="12" xfId="0" applyFont="1" applyFill="1" applyBorder="1" applyAlignment="1">
      <alignment horizontal="center"/>
    </xf>
    <xf numFmtId="0" fontId="45" fillId="32" borderId="72" xfId="0" applyFont="1" applyFill="1" applyBorder="1" applyAlignment="1">
      <alignment horizontal="center" vertical="center"/>
    </xf>
    <xf numFmtId="0" fontId="45" fillId="32" borderId="12" xfId="0" applyFont="1" applyFill="1" applyBorder="1" applyAlignment="1">
      <alignment horizontal="center"/>
    </xf>
    <xf numFmtId="0" fontId="45" fillId="32" borderId="12" xfId="0" applyFont="1" applyFill="1" applyBorder="1" applyAlignment="1">
      <alignment horizontal="center" vertical="center"/>
    </xf>
    <xf numFmtId="0" fontId="45" fillId="33" borderId="12" xfId="0" applyFont="1" applyFill="1" applyBorder="1" applyAlignment="1">
      <alignment horizontal="center"/>
    </xf>
    <xf numFmtId="0" fontId="17" fillId="34" borderId="12" xfId="0" applyFont="1" applyFill="1" applyBorder="1" applyAlignment="1">
      <alignment horizontal="center"/>
    </xf>
    <xf numFmtId="0" fontId="17" fillId="32" borderId="12" xfId="0" applyFont="1" applyFill="1" applyBorder="1" applyAlignment="1">
      <alignment horizontal="center"/>
    </xf>
    <xf numFmtId="0" fontId="2" fillId="35" borderId="12" xfId="0" applyFont="1" applyFill="1" applyBorder="1" applyAlignment="1">
      <alignment horizontal="center"/>
    </xf>
    <xf numFmtId="0" fontId="2" fillId="35" borderId="12" xfId="0" applyFont="1" applyFill="1" applyBorder="1"/>
    <xf numFmtId="0" fontId="52" fillId="35" borderId="12" xfId="0" applyFont="1" applyFill="1" applyBorder="1" applyAlignment="1">
      <alignment horizontal="center" vertical="center"/>
    </xf>
    <xf numFmtId="0" fontId="45" fillId="35" borderId="12" xfId="0" applyFont="1" applyFill="1" applyBorder="1" applyAlignment="1">
      <alignment horizontal="center"/>
    </xf>
    <xf numFmtId="0" fontId="2" fillId="35" borderId="24" xfId="0" applyFont="1" applyFill="1" applyBorder="1" applyAlignment="1">
      <alignment horizontal="center"/>
    </xf>
    <xf numFmtId="0" fontId="2" fillId="35" borderId="16" xfId="0" applyFont="1" applyFill="1" applyBorder="1" applyAlignment="1">
      <alignment horizontal="center"/>
    </xf>
    <xf numFmtId="0" fontId="17" fillId="35" borderId="12" xfId="0" applyFont="1" applyFill="1" applyBorder="1" applyAlignment="1">
      <alignment horizontal="center"/>
    </xf>
    <xf numFmtId="0" fontId="45" fillId="37" borderId="72" xfId="0" applyFont="1" applyFill="1" applyBorder="1" applyAlignment="1">
      <alignment horizontal="center" vertical="center"/>
    </xf>
    <xf numFmtId="0" fontId="45" fillId="37" borderId="12" xfId="0" applyFont="1" applyFill="1" applyBorder="1" applyAlignment="1">
      <alignment horizontal="center"/>
    </xf>
    <xf numFmtId="0" fontId="45" fillId="37" borderId="12" xfId="0" applyFont="1" applyFill="1" applyBorder="1" applyAlignment="1">
      <alignment horizontal="center" vertical="center"/>
    </xf>
    <xf numFmtId="0" fontId="45" fillId="38" borderId="12" xfId="0" applyFont="1" applyFill="1" applyBorder="1" applyAlignment="1">
      <alignment horizontal="center"/>
    </xf>
    <xf numFmtId="0" fontId="17" fillId="39" borderId="12" xfId="0" applyFont="1" applyFill="1" applyBorder="1" applyAlignment="1">
      <alignment horizontal="center"/>
    </xf>
    <xf numFmtId="0" fontId="17" fillId="37" borderId="12" xfId="0" applyFont="1" applyFill="1" applyBorder="1" applyAlignment="1">
      <alignment horizontal="center"/>
    </xf>
    <xf numFmtId="0" fontId="2" fillId="40" borderId="12" xfId="0" applyFont="1" applyFill="1" applyBorder="1" applyAlignment="1">
      <alignment horizontal="center"/>
    </xf>
    <xf numFmtId="0" fontId="2" fillId="40" borderId="12" xfId="0" applyFont="1" applyFill="1" applyBorder="1"/>
    <xf numFmtId="0" fontId="52" fillId="40" borderId="12" xfId="0" applyFont="1" applyFill="1" applyBorder="1" applyAlignment="1">
      <alignment horizontal="center" vertical="center"/>
    </xf>
    <xf numFmtId="0" fontId="17" fillId="40" borderId="12" xfId="0" applyFont="1" applyFill="1" applyBorder="1" applyAlignment="1">
      <alignment horizontal="center"/>
    </xf>
    <xf numFmtId="0" fontId="2" fillId="40" borderId="24" xfId="0" applyFont="1" applyFill="1" applyBorder="1" applyAlignment="1">
      <alignment horizontal="center"/>
    </xf>
    <xf numFmtId="0" fontId="2" fillId="40" borderId="16" xfId="0" applyFont="1" applyFill="1" applyBorder="1" applyAlignment="1">
      <alignment horizontal="center"/>
    </xf>
    <xf numFmtId="0" fontId="45" fillId="40" borderId="12" xfId="0" applyFont="1" applyFill="1" applyBorder="1" applyAlignment="1">
      <alignment horizontal="center"/>
    </xf>
    <xf numFmtId="0" fontId="45" fillId="39" borderId="12" xfId="0" applyFont="1" applyFill="1" applyBorder="1" applyAlignment="1">
      <alignment horizontal="center"/>
    </xf>
    <xf numFmtId="0" fontId="53" fillId="42" borderId="72" xfId="0" applyFont="1" applyFill="1" applyBorder="1" applyAlignment="1">
      <alignment horizontal="center" vertical="center"/>
    </xf>
    <xf numFmtId="0" fontId="53" fillId="42" borderId="12" xfId="0" applyFont="1" applyFill="1" applyBorder="1" applyAlignment="1">
      <alignment horizontal="center"/>
    </xf>
    <xf numFmtId="0" fontId="53" fillId="42" borderId="12" xfId="0" applyFont="1" applyFill="1" applyBorder="1" applyAlignment="1">
      <alignment horizontal="center" vertical="center"/>
    </xf>
    <xf numFmtId="0" fontId="53" fillId="43" borderId="12" xfId="0" applyFont="1" applyFill="1" applyBorder="1" applyAlignment="1">
      <alignment horizontal="center"/>
    </xf>
    <xf numFmtId="0" fontId="38" fillId="44" borderId="12" xfId="0" applyFont="1" applyFill="1" applyBorder="1" applyAlignment="1">
      <alignment horizontal="center"/>
    </xf>
    <xf numFmtId="0" fontId="38" fillId="42" borderId="12" xfId="0" applyFont="1" applyFill="1" applyBorder="1" applyAlignment="1">
      <alignment horizontal="center"/>
    </xf>
    <xf numFmtId="0" fontId="54" fillId="45" borderId="12" xfId="0" applyFont="1" applyFill="1" applyBorder="1" applyAlignment="1">
      <alignment horizontal="center"/>
    </xf>
    <xf numFmtId="0" fontId="54" fillId="45" borderId="12" xfId="0" applyFont="1" applyFill="1" applyBorder="1"/>
    <xf numFmtId="0" fontId="55" fillId="45" borderId="12" xfId="0" applyFont="1" applyFill="1" applyBorder="1" applyAlignment="1">
      <alignment horizontal="center" vertical="center"/>
    </xf>
    <xf numFmtId="0" fontId="38" fillId="45" borderId="12" xfId="0" applyFont="1" applyFill="1" applyBorder="1" applyAlignment="1">
      <alignment horizontal="center"/>
    </xf>
    <xf numFmtId="0" fontId="54" fillId="45" borderId="24" xfId="0" applyFont="1" applyFill="1" applyBorder="1" applyAlignment="1">
      <alignment horizontal="center"/>
    </xf>
    <xf numFmtId="0" fontId="54" fillId="45" borderId="16" xfId="0" applyFont="1" applyFill="1" applyBorder="1" applyAlignment="1">
      <alignment horizontal="center"/>
    </xf>
    <xf numFmtId="0" fontId="53" fillId="45" borderId="12" xfId="0" applyFont="1" applyFill="1" applyBorder="1" applyAlignment="1">
      <alignment horizontal="center"/>
    </xf>
    <xf numFmtId="0" fontId="45" fillId="46" borderId="72" xfId="0" applyFont="1" applyFill="1" applyBorder="1" applyAlignment="1">
      <alignment horizontal="center" vertical="center"/>
    </xf>
    <xf numFmtId="0" fontId="45" fillId="46" borderId="12" xfId="0" applyFont="1" applyFill="1" applyBorder="1" applyAlignment="1">
      <alignment horizontal="center"/>
    </xf>
    <xf numFmtId="0" fontId="45" fillId="46" borderId="12" xfId="0" applyFont="1" applyFill="1" applyBorder="1" applyAlignment="1">
      <alignment horizontal="center" vertical="center"/>
    </xf>
    <xf numFmtId="0" fontId="45" fillId="47" borderId="12" xfId="0" applyFont="1" applyFill="1" applyBorder="1" applyAlignment="1">
      <alignment horizontal="center"/>
    </xf>
    <xf numFmtId="0" fontId="45" fillId="48" borderId="12" xfId="0" applyFont="1" applyFill="1" applyBorder="1" applyAlignment="1">
      <alignment horizontal="center"/>
    </xf>
    <xf numFmtId="0" fontId="2" fillId="49" borderId="12" xfId="0" applyFont="1" applyFill="1" applyBorder="1" applyAlignment="1">
      <alignment horizontal="center"/>
    </xf>
    <xf numFmtId="0" fontId="2" fillId="49" borderId="12" xfId="0" applyFont="1" applyFill="1" applyBorder="1"/>
    <xf numFmtId="0" fontId="52" fillId="49" borderId="12" xfId="0" applyFont="1" applyFill="1" applyBorder="1" applyAlignment="1">
      <alignment horizontal="center" vertical="center"/>
    </xf>
    <xf numFmtId="0" fontId="45" fillId="49" borderId="12" xfId="0" applyFont="1" applyFill="1" applyBorder="1" applyAlignment="1">
      <alignment horizontal="center"/>
    </xf>
    <xf numFmtId="0" fontId="2" fillId="49" borderId="24" xfId="0" applyFont="1" applyFill="1" applyBorder="1" applyAlignment="1">
      <alignment horizontal="center"/>
    </xf>
    <xf numFmtId="0" fontId="2" fillId="49" borderId="16" xfId="0" applyFont="1" applyFill="1" applyBorder="1" applyAlignment="1">
      <alignment horizontal="center"/>
    </xf>
    <xf numFmtId="0" fontId="45" fillId="51" borderId="72" xfId="0" applyFont="1" applyFill="1" applyBorder="1" applyAlignment="1">
      <alignment horizontal="center" vertical="center"/>
    </xf>
    <xf numFmtId="0" fontId="45" fillId="51" borderId="12" xfId="0" applyFont="1" applyFill="1" applyBorder="1" applyAlignment="1">
      <alignment horizontal="center"/>
    </xf>
    <xf numFmtId="0" fontId="45" fillId="51" borderId="12" xfId="0" applyFont="1" applyFill="1" applyBorder="1" applyAlignment="1">
      <alignment horizontal="center" vertical="center"/>
    </xf>
    <xf numFmtId="0" fontId="45" fillId="52" borderId="12" xfId="0" applyFont="1" applyFill="1" applyBorder="1" applyAlignment="1">
      <alignment horizontal="center"/>
    </xf>
    <xf numFmtId="0" fontId="17" fillId="53" borderId="12" xfId="0" applyFont="1" applyFill="1" applyBorder="1" applyAlignment="1">
      <alignment horizontal="center"/>
    </xf>
    <xf numFmtId="0" fontId="17" fillId="51" borderId="12" xfId="0" applyFont="1" applyFill="1" applyBorder="1" applyAlignment="1">
      <alignment horizontal="center"/>
    </xf>
    <xf numFmtId="0" fontId="2" fillId="54" borderId="12" xfId="0" applyFont="1" applyFill="1" applyBorder="1" applyAlignment="1">
      <alignment horizontal="center"/>
    </xf>
    <xf numFmtId="0" fontId="2" fillId="54" borderId="12" xfId="0" applyFont="1" applyFill="1" applyBorder="1"/>
    <xf numFmtId="0" fontId="52" fillId="54" borderId="12" xfId="0" applyFont="1" applyFill="1" applyBorder="1" applyAlignment="1">
      <alignment horizontal="center" vertical="center"/>
    </xf>
    <xf numFmtId="0" fontId="17" fillId="54" borderId="12" xfId="0" applyFont="1" applyFill="1" applyBorder="1" applyAlignment="1">
      <alignment horizontal="center"/>
    </xf>
    <xf numFmtId="0" fontId="2" fillId="54" borderId="24" xfId="0" applyFont="1" applyFill="1" applyBorder="1" applyAlignment="1">
      <alignment horizontal="center"/>
    </xf>
    <xf numFmtId="0" fontId="2" fillId="54" borderId="16" xfId="0" applyFont="1" applyFill="1" applyBorder="1" applyAlignment="1">
      <alignment horizontal="center"/>
    </xf>
    <xf numFmtId="0" fontId="45" fillId="51" borderId="68" xfId="0" applyFont="1" applyFill="1" applyBorder="1" applyAlignment="1">
      <alignment horizontal="center" vertical="center"/>
    </xf>
    <xf numFmtId="0" fontId="45" fillId="51" borderId="69" xfId="0" applyFont="1" applyFill="1" applyBorder="1" applyAlignment="1">
      <alignment horizontal="center"/>
    </xf>
    <xf numFmtId="0" fontId="45" fillId="51" borderId="69" xfId="0" applyFont="1" applyFill="1" applyBorder="1" applyAlignment="1">
      <alignment horizontal="center" vertical="center"/>
    </xf>
    <xf numFmtId="0" fontId="45" fillId="52" borderId="69" xfId="0" applyFont="1" applyFill="1" applyBorder="1" applyAlignment="1">
      <alignment horizontal="center"/>
    </xf>
    <xf numFmtId="0" fontId="17" fillId="53" borderId="69" xfId="0" applyFont="1" applyFill="1" applyBorder="1" applyAlignment="1">
      <alignment horizontal="center"/>
    </xf>
    <xf numFmtId="0" fontId="17" fillId="51" borderId="69" xfId="0" applyFont="1" applyFill="1" applyBorder="1" applyAlignment="1">
      <alignment horizontal="center"/>
    </xf>
    <xf numFmtId="0" fontId="2" fillId="54" borderId="69" xfId="0" applyFont="1" applyFill="1" applyBorder="1" applyAlignment="1">
      <alignment horizontal="center"/>
    </xf>
    <xf numFmtId="0" fontId="2" fillId="54" borderId="69" xfId="0" applyFont="1" applyFill="1" applyBorder="1"/>
    <xf numFmtId="0" fontId="52" fillId="54" borderId="69" xfId="0" applyFont="1" applyFill="1" applyBorder="1" applyAlignment="1">
      <alignment horizontal="center" vertical="center"/>
    </xf>
    <xf numFmtId="0" fontId="17" fillId="54" borderId="69" xfId="0" applyFont="1" applyFill="1" applyBorder="1" applyAlignment="1">
      <alignment horizontal="center"/>
    </xf>
    <xf numFmtId="0" fontId="2" fillId="54" borderId="74" xfId="0" applyFont="1" applyFill="1" applyBorder="1" applyAlignment="1">
      <alignment horizontal="center"/>
    </xf>
    <xf numFmtId="0" fontId="2" fillId="54" borderId="17" xfId="0" applyFont="1" applyFill="1" applyBorder="1" applyAlignment="1">
      <alignment horizontal="center"/>
    </xf>
    <xf numFmtId="0" fontId="57" fillId="0" borderId="0" xfId="0" applyFont="1"/>
    <xf numFmtId="0" fontId="45" fillId="0" borderId="0" xfId="0" applyFont="1" applyAlignment="1">
      <alignment horizontal="center" vertical="center"/>
    </xf>
    <xf numFmtId="0" fontId="45" fillId="0" borderId="0" xfId="0" applyFont="1" applyAlignment="1">
      <alignment horizontal="center"/>
    </xf>
    <xf numFmtId="0" fontId="48" fillId="0" borderId="12" xfId="7" applyFont="1" applyBorder="1" applyAlignment="1">
      <alignment horizontal="center" vertical="center"/>
    </xf>
    <xf numFmtId="41" fontId="17" fillId="0" borderId="0" xfId="5" applyFont="1" applyAlignment="1">
      <alignment horizontal="center" vertical="center" wrapText="1"/>
    </xf>
    <xf numFmtId="0" fontId="15" fillId="0" borderId="0" xfId="0" applyFont="1" applyAlignment="1">
      <alignment horizontal="left" vertical="center"/>
    </xf>
    <xf numFmtId="0" fontId="15" fillId="23" borderId="0" xfId="9" applyFont="1" applyFill="1" applyAlignment="1" applyProtection="1">
      <alignment vertical="center"/>
      <protection hidden="1"/>
    </xf>
    <xf numFmtId="9" fontId="60" fillId="21" borderId="12" xfId="9" applyNumberFormat="1" applyFont="1" applyFill="1" applyBorder="1" applyAlignment="1" applyProtection="1">
      <alignment horizontal="center" vertical="center"/>
      <protection hidden="1"/>
    </xf>
    <xf numFmtId="0" fontId="13" fillId="0" borderId="90" xfId="9" applyFont="1" applyBorder="1" applyAlignment="1" applyProtection="1">
      <alignment horizontal="center" vertical="center" wrapText="1"/>
      <protection hidden="1"/>
    </xf>
    <xf numFmtId="0" fontId="61" fillId="0" borderId="0" xfId="9" applyFont="1" applyAlignment="1" applyProtection="1">
      <alignment horizontal="center" vertical="center" wrapText="1"/>
      <protection hidden="1"/>
    </xf>
    <xf numFmtId="3" fontId="13" fillId="26" borderId="12" xfId="0" applyNumberFormat="1" applyFont="1" applyFill="1" applyBorder="1" applyAlignment="1">
      <alignment horizontal="center" vertical="center" wrapText="1"/>
    </xf>
    <xf numFmtId="3" fontId="13" fillId="5" borderId="14" xfId="0" applyNumberFormat="1" applyFont="1" applyFill="1" applyBorder="1" applyAlignment="1">
      <alignment horizontal="center" vertical="center" wrapText="1"/>
    </xf>
    <xf numFmtId="3" fontId="13" fillId="5" borderId="12" xfId="0" applyNumberFormat="1" applyFont="1" applyFill="1" applyBorder="1" applyAlignment="1">
      <alignment horizontal="center" vertical="center" wrapText="1"/>
    </xf>
    <xf numFmtId="3" fontId="13" fillId="0" borderId="14" xfId="0" applyNumberFormat="1" applyFont="1" applyBorder="1" applyAlignment="1">
      <alignment horizontal="center" vertical="center" wrapText="1"/>
    </xf>
    <xf numFmtId="3" fontId="13" fillId="6" borderId="19" xfId="9" applyNumberFormat="1" applyFont="1" applyFill="1" applyBorder="1" applyAlignment="1">
      <alignment horizontal="center" vertical="center" wrapText="1"/>
    </xf>
    <xf numFmtId="0" fontId="15" fillId="23" borderId="0" xfId="9" applyFont="1" applyFill="1" applyAlignment="1" applyProtection="1">
      <alignment horizontal="center" vertical="center" wrapText="1"/>
      <protection hidden="1"/>
    </xf>
    <xf numFmtId="1" fontId="61" fillId="21" borderId="12" xfId="10" applyNumberFormat="1" applyFont="1" applyFill="1" applyBorder="1" applyAlignment="1" applyProtection="1">
      <alignment horizontal="center" vertical="center" wrapText="1"/>
      <protection hidden="1"/>
    </xf>
    <xf numFmtId="0" fontId="13" fillId="30" borderId="12" xfId="9" applyFont="1" applyFill="1" applyBorder="1" applyAlignment="1" applyProtection="1">
      <alignment horizontal="center" vertical="center" wrapText="1"/>
      <protection locked="0" hidden="1"/>
    </xf>
    <xf numFmtId="0" fontId="13" fillId="0" borderId="0" xfId="9" applyFont="1" applyAlignment="1" applyProtection="1">
      <alignment horizontal="center" vertical="center" wrapText="1"/>
      <protection locked="0" hidden="1"/>
    </xf>
    <xf numFmtId="3" fontId="13" fillId="2" borderId="12" xfId="9" applyNumberFormat="1" applyFont="1" applyFill="1" applyBorder="1" applyAlignment="1" applyProtection="1">
      <alignment horizontal="center" vertical="center" wrapText="1"/>
      <protection hidden="1"/>
    </xf>
    <xf numFmtId="3" fontId="13" fillId="59" borderId="90" xfId="9" applyNumberFormat="1" applyFont="1" applyFill="1" applyBorder="1" applyAlignment="1" applyProtection="1">
      <alignment horizontal="center" vertical="center" wrapText="1"/>
      <protection locked="0" hidden="1"/>
    </xf>
    <xf numFmtId="0" fontId="15" fillId="0" borderId="0" xfId="0" applyFont="1" applyAlignment="1">
      <alignment horizontal="center" vertical="center" wrapText="1"/>
    </xf>
    <xf numFmtId="3" fontId="15" fillId="0" borderId="14" xfId="0" applyNumberFormat="1" applyFont="1" applyBorder="1" applyAlignment="1">
      <alignment horizontal="center" vertical="center"/>
    </xf>
    <xf numFmtId="3" fontId="31" fillId="0" borderId="12" xfId="0" applyNumberFormat="1" applyFont="1" applyBorder="1" applyAlignment="1">
      <alignment horizontal="justify" vertical="center" wrapText="1"/>
    </xf>
    <xf numFmtId="3" fontId="15" fillId="0" borderId="14" xfId="1" applyNumberFormat="1" applyFont="1" applyFill="1" applyBorder="1" applyAlignment="1">
      <alignment horizontal="center" vertical="center" wrapText="1"/>
    </xf>
    <xf numFmtId="3" fontId="15" fillId="0" borderId="14" xfId="6" applyNumberFormat="1" applyFont="1" applyFill="1" applyBorder="1" applyAlignment="1">
      <alignment horizontal="center" vertical="center"/>
    </xf>
    <xf numFmtId="3" fontId="15" fillId="0" borderId="14" xfId="6" applyNumberFormat="1" applyFont="1" applyFill="1" applyBorder="1" applyAlignment="1">
      <alignment horizontal="center" vertical="center" wrapText="1"/>
    </xf>
    <xf numFmtId="3" fontId="15" fillId="0" borderId="12" xfId="6" applyNumberFormat="1" applyFont="1" applyFill="1" applyBorder="1" applyAlignment="1">
      <alignment horizontal="center" vertical="center"/>
    </xf>
    <xf numFmtId="3" fontId="15" fillId="0" borderId="35" xfId="0" applyNumberFormat="1" applyFont="1" applyBorder="1" applyAlignment="1">
      <alignment horizontal="center" vertical="center"/>
    </xf>
    <xf numFmtId="3" fontId="15" fillId="0" borderId="12" xfId="0" applyNumberFormat="1" applyFont="1" applyBorder="1" applyAlignment="1">
      <alignment horizontal="center" vertical="center"/>
    </xf>
    <xf numFmtId="3" fontId="13" fillId="23" borderId="12" xfId="9" applyNumberFormat="1" applyFont="1" applyFill="1" applyBorder="1" applyAlignment="1">
      <alignment horizontal="center" vertical="center"/>
    </xf>
    <xf numFmtId="167" fontId="15" fillId="23" borderId="12" xfId="9" applyNumberFormat="1" applyFont="1" applyFill="1" applyBorder="1" applyAlignment="1" applyProtection="1">
      <alignment horizontal="right" vertical="center"/>
      <protection hidden="1"/>
    </xf>
    <xf numFmtId="0" fontId="15" fillId="23" borderId="12" xfId="4" applyNumberFormat="1" applyFont="1" applyFill="1" applyBorder="1" applyAlignment="1" applyProtection="1">
      <alignment horizontal="center" vertical="center"/>
      <protection hidden="1"/>
    </xf>
    <xf numFmtId="3" fontId="15" fillId="23" borderId="12" xfId="10" applyNumberFormat="1" applyFont="1" applyFill="1" applyBorder="1" applyAlignment="1" applyProtection="1">
      <alignment horizontal="center" vertical="center"/>
      <protection hidden="1"/>
    </xf>
    <xf numFmtId="9" fontId="15" fillId="23" borderId="12" xfId="10" applyFont="1" applyFill="1" applyBorder="1" applyAlignment="1" applyProtection="1">
      <alignment horizontal="center" vertical="center"/>
      <protection hidden="1"/>
    </xf>
    <xf numFmtId="0" fontId="15" fillId="21" borderId="12" xfId="9" applyFont="1" applyFill="1" applyBorder="1" applyAlignment="1" applyProtection="1">
      <alignment horizontal="center" vertical="center" wrapText="1"/>
      <protection hidden="1"/>
    </xf>
    <xf numFmtId="0" fontId="15" fillId="23" borderId="12" xfId="9" applyFont="1" applyFill="1" applyBorder="1" applyAlignment="1" applyProtection="1">
      <alignment horizontal="center" vertical="center" wrapText="1"/>
      <protection hidden="1"/>
    </xf>
    <xf numFmtId="0" fontId="15" fillId="0" borderId="90" xfId="9" applyFont="1" applyBorder="1" applyAlignment="1" applyProtection="1">
      <alignment horizontal="center" vertical="center" wrapText="1"/>
      <protection hidden="1"/>
    </xf>
    <xf numFmtId="168" fontId="15" fillId="23" borderId="12" xfId="9" applyNumberFormat="1" applyFont="1" applyFill="1" applyBorder="1" applyAlignment="1" applyProtection="1">
      <alignment vertical="center"/>
      <protection hidden="1"/>
    </xf>
    <xf numFmtId="42" fontId="15" fillId="0" borderId="0" xfId="9" applyNumberFormat="1" applyFont="1" applyAlignment="1" applyProtection="1">
      <alignment vertical="center"/>
      <protection hidden="1"/>
    </xf>
    <xf numFmtId="167" fontId="13" fillId="9" borderId="12" xfId="9" applyNumberFormat="1" applyFont="1" applyFill="1" applyBorder="1" applyAlignment="1" applyProtection="1">
      <alignment horizontal="right" vertical="center"/>
      <protection hidden="1"/>
    </xf>
    <xf numFmtId="0" fontId="15" fillId="23" borderId="12" xfId="9" applyFont="1" applyFill="1" applyBorder="1" applyAlignment="1" applyProtection="1">
      <alignment horizontal="justify" vertical="center" wrapText="1"/>
      <protection hidden="1"/>
    </xf>
    <xf numFmtId="9" fontId="15" fillId="0" borderId="12" xfId="10" applyFont="1" applyFill="1" applyBorder="1" applyAlignment="1" applyProtection="1">
      <alignment horizontal="center" vertical="center"/>
      <protection hidden="1"/>
    </xf>
    <xf numFmtId="0" fontId="15" fillId="23" borderId="14" xfId="9" applyFont="1" applyFill="1" applyBorder="1" applyAlignment="1" applyProtection="1">
      <alignment horizontal="center" vertical="center" wrapText="1"/>
      <protection locked="0" hidden="1"/>
    </xf>
    <xf numFmtId="0" fontId="15" fillId="23" borderId="0" xfId="9" applyFont="1" applyFill="1" applyAlignment="1">
      <alignment vertical="center"/>
    </xf>
    <xf numFmtId="0" fontId="13" fillId="0" borderId="0" xfId="0" applyFont="1" applyAlignment="1">
      <alignment horizontal="center" vertical="center"/>
    </xf>
    <xf numFmtId="169" fontId="15" fillId="0" borderId="0" xfId="0" applyNumberFormat="1" applyFont="1" applyAlignment="1">
      <alignment horizontal="center" vertical="center"/>
    </xf>
    <xf numFmtId="0" fontId="15" fillId="0" borderId="0" xfId="0" applyFont="1" applyAlignment="1">
      <alignment vertical="center"/>
    </xf>
    <xf numFmtId="42" fontId="32" fillId="0" borderId="12" xfId="3" applyNumberFormat="1" applyBorder="1" applyAlignment="1">
      <alignment horizontal="center" vertical="center" wrapText="1"/>
    </xf>
    <xf numFmtId="0" fontId="46" fillId="60" borderId="12" xfId="7" applyFont="1" applyFill="1" applyBorder="1"/>
    <xf numFmtId="0" fontId="46" fillId="60" borderId="12" xfId="7" applyFont="1" applyFill="1" applyBorder="1" applyAlignment="1">
      <alignment horizontal="center"/>
    </xf>
    <xf numFmtId="41" fontId="46" fillId="60" borderId="12" xfId="5" applyFont="1" applyFill="1" applyBorder="1"/>
    <xf numFmtId="0" fontId="48" fillId="60" borderId="12" xfId="7" applyFont="1" applyFill="1" applyBorder="1" applyAlignment="1">
      <alignment horizontal="left" vertical="center"/>
    </xf>
    <xf numFmtId="0" fontId="47" fillId="60" borderId="12" xfId="7" applyFont="1" applyFill="1" applyBorder="1" applyAlignment="1">
      <alignment horizontal="center" vertical="center"/>
    </xf>
    <xf numFmtId="0" fontId="47" fillId="60" borderId="12" xfId="7" applyFont="1" applyFill="1" applyBorder="1" applyAlignment="1">
      <alignment horizontal="center"/>
    </xf>
    <xf numFmtId="9" fontId="46" fillId="0" borderId="0" xfId="2" applyFont="1"/>
    <xf numFmtId="41" fontId="46" fillId="0" borderId="12" xfId="7" applyNumberFormat="1" applyFont="1" applyBorder="1"/>
    <xf numFmtId="41" fontId="46" fillId="0" borderId="12" xfId="7" applyNumberFormat="1" applyFont="1" applyBorder="1" applyAlignment="1">
      <alignment horizontal="center" vertical="center"/>
    </xf>
    <xf numFmtId="41" fontId="46" fillId="0" borderId="12" xfId="5" applyFont="1" applyBorder="1" applyAlignment="1">
      <alignment horizontal="center"/>
    </xf>
    <xf numFmtId="0" fontId="46" fillId="0" borderId="12" xfId="7" applyFont="1" applyBorder="1" applyAlignment="1">
      <alignment wrapText="1"/>
    </xf>
    <xf numFmtId="41" fontId="46" fillId="0" borderId="12" xfId="5" applyFont="1" applyFill="1" applyBorder="1" applyAlignment="1">
      <alignment horizontal="center" vertical="center"/>
    </xf>
    <xf numFmtId="41" fontId="46" fillId="0" borderId="12" xfId="5" applyFont="1" applyBorder="1" applyAlignment="1">
      <alignment horizontal="center" vertical="center" wrapText="1"/>
    </xf>
    <xf numFmtId="0" fontId="32" fillId="0" borderId="12" xfId="3" applyNumberFormat="1" applyBorder="1" applyAlignment="1">
      <alignment horizontal="center" vertical="center" wrapText="1"/>
    </xf>
    <xf numFmtId="0" fontId="8" fillId="0" borderId="12" xfId="0" applyFont="1" applyBorder="1" applyAlignment="1">
      <alignment horizontal="left" vertical="top" wrapText="1"/>
    </xf>
    <xf numFmtId="0" fontId="10" fillId="0" borderId="12" xfId="0" applyFont="1" applyBorder="1" applyAlignment="1">
      <alignment horizontal="left" vertical="top" wrapText="1"/>
    </xf>
    <xf numFmtId="0" fontId="61" fillId="2" borderId="12" xfId="9" applyFont="1" applyFill="1" applyBorder="1" applyAlignment="1" applyProtection="1">
      <alignment horizontal="center" vertical="center"/>
      <protection hidden="1"/>
    </xf>
    <xf numFmtId="0" fontId="13" fillId="2" borderId="12" xfId="9" applyFont="1" applyFill="1" applyBorder="1" applyAlignment="1" applyProtection="1">
      <alignment horizontal="center" vertical="center" wrapText="1"/>
      <protection hidden="1"/>
    </xf>
    <xf numFmtId="0" fontId="13" fillId="2" borderId="12" xfId="9" applyFont="1" applyFill="1" applyBorder="1" applyAlignment="1" applyProtection="1">
      <alignment horizontal="center" vertical="center"/>
      <protection hidden="1"/>
    </xf>
    <xf numFmtId="0" fontId="13" fillId="0" borderId="0" xfId="0" applyFont="1" applyAlignment="1">
      <alignment horizontal="center" vertical="center"/>
    </xf>
    <xf numFmtId="0" fontId="58" fillId="0" borderId="0" xfId="0" applyFont="1" applyAlignment="1">
      <alignment horizontal="center" vertical="center"/>
    </xf>
    <xf numFmtId="0" fontId="59" fillId="0" borderId="12" xfId="0" applyFont="1" applyBorder="1" applyAlignment="1">
      <alignment horizontal="center" vertical="center" wrapText="1"/>
    </xf>
    <xf numFmtId="0" fontId="13" fillId="21" borderId="12" xfId="0" applyFont="1" applyFill="1" applyBorder="1" applyAlignment="1">
      <alignment horizontal="left" vertical="center" wrapText="1"/>
    </xf>
    <xf numFmtId="0" fontId="13" fillId="58" borderId="12" xfId="0" applyFont="1" applyFill="1" applyBorder="1" applyAlignment="1">
      <alignment horizontal="left" vertical="center"/>
    </xf>
    <xf numFmtId="0" fontId="13" fillId="6" borderId="12" xfId="9" applyFont="1" applyFill="1" applyBorder="1" applyAlignment="1" applyProtection="1">
      <alignment horizontal="center" vertical="center" wrapText="1"/>
      <protection hidden="1"/>
    </xf>
    <xf numFmtId="0" fontId="13" fillId="6" borderId="21" xfId="9" applyFont="1" applyFill="1" applyBorder="1" applyAlignment="1" applyProtection="1">
      <alignment horizontal="center" vertical="center" wrapText="1"/>
      <protection hidden="1"/>
    </xf>
    <xf numFmtId="0" fontId="13" fillId="6" borderId="14" xfId="9" applyFont="1" applyFill="1" applyBorder="1" applyAlignment="1" applyProtection="1">
      <alignment horizontal="center" vertical="center" wrapText="1"/>
      <protection hidden="1"/>
    </xf>
    <xf numFmtId="0" fontId="13" fillId="0" borderId="12" xfId="9" applyFont="1" applyBorder="1" applyAlignment="1" applyProtection="1">
      <alignment horizontal="center" vertical="center" wrapText="1"/>
      <protection hidden="1"/>
    </xf>
    <xf numFmtId="0" fontId="62" fillId="0" borderId="0" xfId="0" applyFont="1" applyAlignment="1">
      <alignment horizontal="left" vertical="center" wrapText="1"/>
    </xf>
    <xf numFmtId="0" fontId="61" fillId="2" borderId="12" xfId="9" applyFont="1" applyFill="1" applyBorder="1" applyAlignment="1" applyProtection="1">
      <alignment horizontal="center" vertical="center" wrapText="1"/>
      <protection hidden="1"/>
    </xf>
    <xf numFmtId="3" fontId="13" fillId="6" borderId="12" xfId="9" applyNumberFormat="1" applyFont="1" applyFill="1" applyBorder="1" applyAlignment="1" applyProtection="1">
      <alignment horizontal="center" vertical="center" wrapText="1"/>
      <protection hidden="1"/>
    </xf>
    <xf numFmtId="0" fontId="48" fillId="0" borderId="12" xfId="7" applyFont="1" applyBorder="1" applyAlignment="1">
      <alignment horizontal="center" vertical="center"/>
    </xf>
    <xf numFmtId="0" fontId="63" fillId="0" borderId="24" xfId="7" applyFont="1" applyBorder="1" applyAlignment="1">
      <alignment horizontal="left"/>
    </xf>
    <xf numFmtId="0" fontId="63" fillId="0" borderId="33" xfId="7" applyFont="1" applyBorder="1" applyAlignment="1">
      <alignment horizontal="left"/>
    </xf>
    <xf numFmtId="0" fontId="63" fillId="0" borderId="15" xfId="7" applyFont="1" applyBorder="1" applyAlignment="1">
      <alignment horizontal="left"/>
    </xf>
    <xf numFmtId="0" fontId="14" fillId="23" borderId="12" xfId="0" applyFont="1" applyFill="1" applyBorder="1" applyAlignment="1">
      <alignment horizontal="left" vertical="center" wrapText="1"/>
    </xf>
    <xf numFmtId="0" fontId="0" fillId="56" borderId="87" xfId="0" applyFill="1" applyBorder="1" applyAlignment="1">
      <alignment horizontal="center" vertical="center"/>
    </xf>
    <xf numFmtId="0" fontId="0" fillId="13" borderId="87" xfId="0" applyFill="1" applyBorder="1" applyAlignment="1">
      <alignment horizontal="center" vertical="center"/>
    </xf>
    <xf numFmtId="0" fontId="0" fillId="21" borderId="87" xfId="0" applyFill="1" applyBorder="1" applyAlignment="1">
      <alignment horizontal="center" vertical="center"/>
    </xf>
    <xf numFmtId="0" fontId="0" fillId="57" borderId="87" xfId="0" applyFill="1" applyBorder="1" applyAlignment="1">
      <alignment horizontal="center" vertical="center"/>
    </xf>
    <xf numFmtId="0" fontId="3" fillId="0" borderId="11"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31" xfId="0" applyFont="1" applyBorder="1" applyAlignment="1">
      <alignment horizontal="center" vertical="center" wrapText="1"/>
    </xf>
    <xf numFmtId="164" fontId="3" fillId="19" borderId="2" xfId="0" applyNumberFormat="1" applyFont="1" applyFill="1" applyBorder="1" applyAlignment="1">
      <alignment horizontal="center" vertical="center"/>
    </xf>
    <xf numFmtId="0" fontId="3" fillId="19" borderId="10" xfId="0" applyFont="1" applyFill="1" applyBorder="1" applyAlignment="1">
      <alignment horizontal="center" vertical="center"/>
    </xf>
    <xf numFmtId="0" fontId="3" fillId="19" borderId="3" xfId="0" applyFont="1" applyFill="1" applyBorder="1" applyAlignment="1">
      <alignment horizontal="center" vertical="center"/>
    </xf>
    <xf numFmtId="0" fontId="3" fillId="20" borderId="11" xfId="0" applyFont="1" applyFill="1" applyBorder="1" applyAlignment="1">
      <alignment horizontal="center" vertical="center" wrapText="1"/>
    </xf>
    <xf numFmtId="0" fontId="3" fillId="20" borderId="52" xfId="0" applyFont="1" applyFill="1" applyBorder="1" applyAlignment="1">
      <alignment horizontal="center" vertical="center" wrapText="1"/>
    </xf>
    <xf numFmtId="0" fontId="3" fillId="20" borderId="31" xfId="0" applyFont="1" applyFill="1" applyBorder="1" applyAlignment="1">
      <alignment horizontal="center" vertical="center" wrapText="1"/>
    </xf>
    <xf numFmtId="164" fontId="3" fillId="19" borderId="10" xfId="0" applyNumberFormat="1" applyFont="1" applyFill="1" applyBorder="1" applyAlignment="1">
      <alignment horizontal="center" vertical="center"/>
    </xf>
    <xf numFmtId="164" fontId="3" fillId="19" borderId="3" xfId="0" applyNumberFormat="1"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54" xfId="0" applyNumberFormat="1" applyFont="1" applyBorder="1" applyAlignment="1">
      <alignment horizontal="center" vertical="center"/>
    </xf>
    <xf numFmtId="164" fontId="3" fillId="0" borderId="50" xfId="0" applyNumberFormat="1" applyFont="1" applyBorder="1" applyAlignment="1">
      <alignment horizontal="center" vertical="center"/>
    </xf>
    <xf numFmtId="0" fontId="3" fillId="18" borderId="11" xfId="0" applyFont="1" applyFill="1" applyBorder="1" applyAlignment="1">
      <alignment horizontal="center" vertical="center" wrapText="1"/>
    </xf>
    <xf numFmtId="0" fontId="3" fillId="18" borderId="52" xfId="0" applyFont="1" applyFill="1" applyBorder="1" applyAlignment="1">
      <alignment horizontal="center" vertical="center" wrapText="1"/>
    </xf>
    <xf numFmtId="0" fontId="3" fillId="18" borderId="31" xfId="0" applyFont="1" applyFill="1" applyBorder="1" applyAlignment="1">
      <alignment horizontal="center" vertical="center" wrapText="1"/>
    </xf>
    <xf numFmtId="164" fontId="3" fillId="18" borderId="2" xfId="0" applyNumberFormat="1" applyFont="1" applyFill="1" applyBorder="1" applyAlignment="1">
      <alignment horizontal="center" vertical="center"/>
    </xf>
    <xf numFmtId="0" fontId="3" fillId="18" borderId="10" xfId="0" applyFont="1" applyFill="1" applyBorder="1" applyAlignment="1">
      <alignment horizontal="center" vertical="center"/>
    </xf>
    <xf numFmtId="0" fontId="3" fillId="18" borderId="3" xfId="0" applyFont="1" applyFill="1" applyBorder="1" applyAlignment="1">
      <alignment horizontal="center" vertical="center"/>
    </xf>
    <xf numFmtId="0" fontId="3" fillId="0" borderId="11" xfId="0" applyFont="1" applyBorder="1" applyAlignment="1">
      <alignment horizontal="center" vertical="center"/>
    </xf>
    <xf numFmtId="0" fontId="3" fillId="0" borderId="52" xfId="0" applyFont="1" applyBorder="1" applyAlignment="1">
      <alignment horizontal="center" vertical="center"/>
    </xf>
    <xf numFmtId="0" fontId="3" fillId="0" borderId="31" xfId="0" applyFont="1" applyBorder="1" applyAlignment="1">
      <alignment horizontal="center" vertical="center"/>
    </xf>
    <xf numFmtId="164" fontId="3" fillId="18" borderId="5" xfId="0" applyNumberFormat="1" applyFont="1" applyFill="1" applyBorder="1" applyAlignment="1">
      <alignment horizontal="center" vertical="center"/>
    </xf>
    <xf numFmtId="0" fontId="3" fillId="18" borderId="8" xfId="0" applyFont="1" applyFill="1" applyBorder="1" applyAlignment="1">
      <alignment horizontal="center" vertical="center"/>
    </xf>
    <xf numFmtId="0" fontId="3" fillId="18" borderId="6" xfId="0" applyFont="1" applyFill="1" applyBorder="1" applyAlignment="1">
      <alignment horizontal="center" vertical="center"/>
    </xf>
    <xf numFmtId="0" fontId="42" fillId="17" borderId="11" xfId="0" applyFont="1" applyFill="1" applyBorder="1" applyAlignment="1">
      <alignment horizontal="center" vertical="center" wrapText="1"/>
    </xf>
    <xf numFmtId="0" fontId="43" fillId="17" borderId="51" xfId="0" applyFont="1" applyFill="1" applyBorder="1" applyAlignment="1">
      <alignment horizontal="center" vertical="center"/>
    </xf>
    <xf numFmtId="0" fontId="43" fillId="17" borderId="5" xfId="0" applyFont="1" applyFill="1" applyBorder="1" applyAlignment="1">
      <alignment horizontal="center" vertical="center"/>
    </xf>
    <xf numFmtId="0" fontId="43" fillId="17" borderId="31" xfId="0" applyFont="1" applyFill="1" applyBorder="1" applyAlignment="1">
      <alignment horizontal="center" vertical="center"/>
    </xf>
    <xf numFmtId="0" fontId="43" fillId="17" borderId="7" xfId="0" applyFont="1" applyFill="1" applyBorder="1" applyAlignment="1">
      <alignment horizontal="center" vertical="center"/>
    </xf>
    <xf numFmtId="0" fontId="43" fillId="17" borderId="6" xfId="0" applyFont="1" applyFill="1" applyBorder="1" applyAlignment="1">
      <alignment horizontal="center" vertical="center"/>
    </xf>
    <xf numFmtId="0" fontId="3" fillId="17" borderId="53" xfId="0" applyFont="1" applyFill="1" applyBorder="1" applyAlignment="1">
      <alignment horizontal="center" vertical="center" wrapText="1"/>
    </xf>
    <xf numFmtId="0" fontId="3" fillId="17" borderId="17" xfId="0" applyFont="1" applyFill="1" applyBorder="1" applyAlignment="1">
      <alignment horizontal="center" vertical="center" wrapText="1"/>
    </xf>
    <xf numFmtId="0" fontId="3" fillId="17" borderId="8" xfId="0" applyFont="1" applyFill="1" applyBorder="1" applyAlignment="1">
      <alignment horizontal="center" vertical="center" wrapText="1"/>
    </xf>
    <xf numFmtId="0" fontId="3" fillId="17" borderId="10" xfId="0" applyFont="1" applyFill="1" applyBorder="1" applyAlignment="1">
      <alignment horizontal="center" vertical="center" wrapText="1"/>
    </xf>
    <xf numFmtId="164" fontId="3" fillId="19" borderId="5" xfId="0" applyNumberFormat="1" applyFont="1" applyFill="1" applyBorder="1" applyAlignment="1">
      <alignment horizontal="center" vertical="center"/>
    </xf>
    <xf numFmtId="0" fontId="3" fillId="19" borderId="8" xfId="0" applyFont="1" applyFill="1" applyBorder="1" applyAlignment="1">
      <alignment horizontal="center" vertical="center"/>
    </xf>
    <xf numFmtId="0" fontId="3" fillId="19" borderId="6" xfId="0" applyFont="1" applyFill="1" applyBorder="1" applyAlignment="1">
      <alignment horizontal="center" vertical="center"/>
    </xf>
    <xf numFmtId="164" fontId="3" fillId="18" borderId="10" xfId="0" applyNumberFormat="1" applyFont="1" applyFill="1" applyBorder="1" applyAlignment="1">
      <alignment horizontal="center" vertical="center"/>
    </xf>
    <xf numFmtId="164" fontId="3" fillId="18" borderId="3" xfId="0" applyNumberFormat="1" applyFont="1" applyFill="1" applyBorder="1" applyAlignment="1">
      <alignment horizontal="center" vertical="center"/>
    </xf>
    <xf numFmtId="164" fontId="3" fillId="18" borderId="53" xfId="0" applyNumberFormat="1" applyFont="1" applyFill="1" applyBorder="1" applyAlignment="1">
      <alignment horizontal="center" vertical="center"/>
    </xf>
    <xf numFmtId="0" fontId="3" fillId="18" borderId="17" xfId="0" applyFont="1" applyFill="1" applyBorder="1" applyAlignment="1">
      <alignment horizontal="center" vertical="center"/>
    </xf>
    <xf numFmtId="0" fontId="42" fillId="17" borderId="23" xfId="0" applyFont="1" applyFill="1" applyBorder="1" applyAlignment="1">
      <alignment horizontal="center" vertical="center"/>
    </xf>
    <xf numFmtId="0" fontId="42" fillId="17" borderId="9" xfId="0" applyFont="1" applyFill="1" applyBorder="1" applyAlignment="1">
      <alignment horizontal="center" vertical="center"/>
    </xf>
    <xf numFmtId="0" fontId="42" fillId="17" borderId="4" xfId="0" applyFont="1" applyFill="1" applyBorder="1" applyAlignment="1">
      <alignment horizontal="center" vertical="center"/>
    </xf>
    <xf numFmtId="0" fontId="3" fillId="17" borderId="53" xfId="0" applyFont="1" applyFill="1" applyBorder="1" applyAlignment="1">
      <alignment horizontal="center" vertical="center"/>
    </xf>
    <xf numFmtId="0" fontId="3" fillId="17" borderId="17" xfId="0" applyFont="1" applyFill="1" applyBorder="1" applyAlignment="1">
      <alignment horizontal="center" vertical="center"/>
    </xf>
    <xf numFmtId="0" fontId="3" fillId="17" borderId="10" xfId="0" applyFont="1" applyFill="1" applyBorder="1" applyAlignment="1">
      <alignment horizontal="right" wrapText="1"/>
    </xf>
    <xf numFmtId="0" fontId="3" fillId="3" borderId="23" xfId="0" applyFont="1" applyFill="1" applyBorder="1" applyAlignment="1">
      <alignment horizontal="center" vertical="center"/>
    </xf>
    <xf numFmtId="0" fontId="3" fillId="3" borderId="4"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10" xfId="0" applyFont="1" applyFill="1" applyBorder="1" applyAlignment="1">
      <alignment horizontal="center" vertical="center" wrapText="1"/>
    </xf>
    <xf numFmtId="0" fontId="7" fillId="9" borderId="12" xfId="0" applyFont="1" applyFill="1" applyBorder="1" applyAlignment="1">
      <alignment horizontal="right"/>
    </xf>
    <xf numFmtId="0" fontId="3" fillId="12" borderId="2" xfId="0" applyFont="1" applyFill="1" applyBorder="1" applyAlignment="1">
      <alignment horizontal="center" vertical="center" wrapText="1"/>
    </xf>
    <xf numFmtId="0" fontId="3" fillId="12" borderId="10" xfId="0" applyFont="1" applyFill="1" applyBorder="1" applyAlignment="1">
      <alignment horizontal="center" vertical="center" wrapText="1"/>
    </xf>
    <xf numFmtId="0" fontId="3" fillId="3" borderId="2" xfId="0" applyFont="1" applyFill="1" applyBorder="1" applyAlignment="1">
      <alignment horizontal="right" vertical="center" wrapText="1"/>
    </xf>
    <xf numFmtId="0" fontId="3" fillId="3" borderId="3" xfId="0" applyFont="1" applyFill="1" applyBorder="1" applyAlignment="1">
      <alignment horizontal="right" vertical="center" wrapText="1"/>
    </xf>
    <xf numFmtId="42" fontId="3" fillId="3" borderId="11" xfId="1" applyFont="1" applyFill="1" applyBorder="1" applyAlignment="1">
      <alignment horizontal="center" vertical="center" wrapText="1"/>
    </xf>
    <xf numFmtId="42" fontId="3" fillId="3" borderId="31" xfId="1"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2" borderId="5" xfId="0" applyFont="1" applyFill="1" applyBorder="1" applyAlignment="1">
      <alignment horizontal="center" vertical="center" wrapText="1"/>
    </xf>
    <xf numFmtId="0" fontId="3" fillId="12" borderId="6" xfId="0" applyFont="1" applyFill="1" applyBorder="1" applyAlignment="1">
      <alignment horizontal="center" vertical="center" wrapText="1"/>
    </xf>
    <xf numFmtId="0" fontId="3" fillId="12" borderId="3"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5" borderId="2" xfId="0" applyFont="1" applyFill="1" applyBorder="1" applyAlignment="1">
      <alignment horizontal="center" vertical="center" wrapText="1"/>
    </xf>
    <xf numFmtId="0" fontId="3" fillId="15" borderId="10"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9" fillId="4" borderId="12" xfId="0" applyFont="1" applyFill="1" applyBorder="1" applyAlignment="1">
      <alignment horizontal="left" vertical="top" wrapText="1"/>
    </xf>
    <xf numFmtId="0" fontId="9" fillId="0" borderId="12" xfId="0" applyFont="1" applyBorder="1" applyAlignment="1">
      <alignment horizontal="center" vertical="center" wrapText="1"/>
    </xf>
    <xf numFmtId="0" fontId="10" fillId="0" borderId="12" xfId="0" applyFont="1" applyBorder="1" applyAlignment="1">
      <alignment horizontal="left" vertical="top" wrapText="1"/>
    </xf>
    <xf numFmtId="0" fontId="18" fillId="0" borderId="12" xfId="0" applyFont="1" applyBorder="1" applyAlignment="1">
      <alignment horizontal="left" vertical="center" wrapText="1"/>
    </xf>
    <xf numFmtId="0" fontId="12" fillId="0" borderId="12" xfId="0" applyFont="1" applyBorder="1" applyAlignment="1">
      <alignment horizontal="left" vertical="center" wrapText="1"/>
    </xf>
    <xf numFmtId="0" fontId="9" fillId="0" borderId="12" xfId="0" applyFont="1" applyBorder="1" applyAlignment="1">
      <alignment horizontal="center" vertical="top" wrapText="1"/>
    </xf>
    <xf numFmtId="0" fontId="18" fillId="0" borderId="12" xfId="0" applyFont="1" applyBorder="1" applyAlignment="1">
      <alignment horizontal="left"/>
    </xf>
    <xf numFmtId="0" fontId="22" fillId="0" borderId="24" xfId="0" applyFont="1" applyBorder="1"/>
    <xf numFmtId="0" fontId="22" fillId="0" borderId="33" xfId="0" applyFont="1" applyBorder="1"/>
    <xf numFmtId="0" fontId="22" fillId="0" borderId="15" xfId="0" applyFont="1" applyBorder="1"/>
    <xf numFmtId="0" fontId="8" fillId="0" borderId="12" xfId="0" applyFont="1" applyBorder="1" applyAlignment="1">
      <alignment horizontal="left" vertical="center" wrapText="1"/>
    </xf>
    <xf numFmtId="0" fontId="9" fillId="4" borderId="38" xfId="0" applyFont="1" applyFill="1" applyBorder="1" applyAlignment="1">
      <alignment horizontal="left" vertical="top" wrapText="1"/>
    </xf>
    <xf numFmtId="0" fontId="9" fillId="4" borderId="39" xfId="0" applyFont="1" applyFill="1" applyBorder="1" applyAlignment="1">
      <alignment horizontal="left" vertical="top" wrapText="1"/>
    </xf>
    <xf numFmtId="0" fontId="9" fillId="4" borderId="37" xfId="0" applyFont="1" applyFill="1" applyBorder="1" applyAlignment="1">
      <alignment horizontal="left" vertical="top" wrapText="1"/>
    </xf>
    <xf numFmtId="0" fontId="18" fillId="0" borderId="24" xfId="0" applyFont="1" applyBorder="1" applyAlignment="1">
      <alignment horizontal="left"/>
    </xf>
    <xf numFmtId="0" fontId="18" fillId="0" borderId="33" xfId="0" applyFont="1" applyBorder="1" applyAlignment="1">
      <alignment horizontal="left"/>
    </xf>
    <xf numFmtId="0" fontId="18" fillId="0" borderId="15" xfId="0" applyFont="1" applyBorder="1" applyAlignment="1">
      <alignment horizontal="left"/>
    </xf>
    <xf numFmtId="0" fontId="16" fillId="0" borderId="0" xfId="0" applyFont="1" applyAlignment="1">
      <alignment horizontal="left" vertical="center"/>
    </xf>
    <xf numFmtId="0" fontId="8" fillId="0" borderId="43" xfId="0" applyFont="1" applyBorder="1" applyAlignment="1">
      <alignment horizontal="left" vertical="center" wrapText="1"/>
    </xf>
    <xf numFmtId="0" fontId="8" fillId="0" borderId="0" xfId="0" applyFont="1" applyAlignment="1">
      <alignment horizontal="left" vertical="center" wrapText="1"/>
    </xf>
    <xf numFmtId="0" fontId="8" fillId="0" borderId="32" xfId="0" applyFont="1" applyBorder="1" applyAlignment="1">
      <alignment horizontal="left" vertical="center" wrapText="1"/>
    </xf>
    <xf numFmtId="0" fontId="10" fillId="0" borderId="42" xfId="0" applyFont="1" applyBorder="1" applyAlignment="1">
      <alignment horizontal="left" vertical="top" wrapText="1"/>
    </xf>
    <xf numFmtId="0" fontId="10" fillId="0" borderId="41" xfId="0" applyFont="1" applyBorder="1" applyAlignment="1">
      <alignment horizontal="left" vertical="top" wrapText="1"/>
    </xf>
    <xf numFmtId="0" fontId="10" fillId="0" borderId="40" xfId="0" applyFont="1" applyBorder="1" applyAlignment="1">
      <alignment horizontal="left" vertical="top" wrapText="1"/>
    </xf>
    <xf numFmtId="0" fontId="10" fillId="0" borderId="38" xfId="0" applyFont="1" applyBorder="1" applyAlignment="1">
      <alignment horizontal="left" vertical="top" wrapText="1"/>
    </xf>
    <xf numFmtId="0" fontId="10" fillId="0" borderId="39" xfId="0" applyFont="1" applyBorder="1" applyAlignment="1">
      <alignment horizontal="left" vertical="top" wrapText="1"/>
    </xf>
    <xf numFmtId="0" fontId="10" fillId="0" borderId="37" xfId="0" applyFont="1" applyBorder="1" applyAlignment="1">
      <alignment horizontal="left" vertical="top" wrapText="1"/>
    </xf>
    <xf numFmtId="0" fontId="12" fillId="0" borderId="47" xfId="0" applyFont="1" applyBorder="1" applyAlignment="1">
      <alignment horizontal="left" vertical="center" wrapText="1"/>
    </xf>
    <xf numFmtId="0" fontId="12" fillId="0" borderId="43" xfId="0" applyFont="1" applyBorder="1" applyAlignment="1">
      <alignment horizontal="left" vertical="center" wrapText="1"/>
    </xf>
    <xf numFmtId="0" fontId="12" fillId="0" borderId="46" xfId="0" applyFont="1" applyBorder="1" applyAlignment="1">
      <alignment horizontal="left" vertical="center" wrapText="1"/>
    </xf>
    <xf numFmtId="0" fontId="12" fillId="0" borderId="45" xfId="0" applyFont="1" applyBorder="1" applyAlignment="1">
      <alignment horizontal="left" vertical="center" wrapText="1"/>
    </xf>
    <xf numFmtId="0" fontId="12" fillId="0" borderId="0" xfId="0" applyFont="1" applyAlignment="1">
      <alignment horizontal="left" vertical="center" wrapText="1"/>
    </xf>
    <xf numFmtId="0" fontId="12" fillId="0" borderId="44" xfId="0" applyFont="1" applyBorder="1" applyAlignment="1">
      <alignment horizontal="left" vertical="center" wrapText="1"/>
    </xf>
    <xf numFmtId="0" fontId="12" fillId="0" borderId="42" xfId="0" applyFont="1" applyBorder="1" applyAlignment="1">
      <alignment horizontal="left" vertical="center" wrapText="1"/>
    </xf>
    <xf numFmtId="0" fontId="12" fillId="0" borderId="41" xfId="0" applyFont="1" applyBorder="1" applyAlignment="1">
      <alignment horizontal="left" vertical="center" wrapText="1"/>
    </xf>
    <xf numFmtId="0" fontId="12" fillId="0" borderId="40" xfId="0" applyFont="1" applyBorder="1" applyAlignment="1">
      <alignment horizontal="left" vertical="center" wrapText="1"/>
    </xf>
    <xf numFmtId="0" fontId="9" fillId="0" borderId="47" xfId="0" applyFont="1" applyBorder="1" applyAlignment="1">
      <alignment horizontal="center" vertical="top" wrapText="1"/>
    </xf>
    <xf numFmtId="0" fontId="9" fillId="0" borderId="43" xfId="0" applyFont="1" applyBorder="1" applyAlignment="1">
      <alignment horizontal="center" vertical="top" wrapText="1"/>
    </xf>
    <xf numFmtId="0" fontId="9" fillId="0" borderId="46" xfId="0" applyFont="1" applyBorder="1" applyAlignment="1">
      <alignment horizontal="center" vertical="top" wrapText="1"/>
    </xf>
    <xf numFmtId="0" fontId="9" fillId="0" borderId="45" xfId="0" applyFont="1" applyBorder="1" applyAlignment="1">
      <alignment horizontal="center" vertical="top" wrapText="1"/>
    </xf>
    <xf numFmtId="0" fontId="9" fillId="0" borderId="0" xfId="0" applyFont="1" applyAlignment="1">
      <alignment horizontal="center" vertical="top" wrapText="1"/>
    </xf>
    <xf numFmtId="0" fontId="9" fillId="0" borderId="44" xfId="0" applyFont="1" applyBorder="1" applyAlignment="1">
      <alignment horizontal="center" vertical="top" wrapText="1"/>
    </xf>
    <xf numFmtId="0" fontId="9" fillId="0" borderId="42" xfId="0" applyFont="1" applyBorder="1" applyAlignment="1">
      <alignment horizontal="center" vertical="top" wrapText="1"/>
    </xf>
    <xf numFmtId="0" fontId="9" fillId="0" borderId="41" xfId="0" applyFont="1" applyBorder="1" applyAlignment="1">
      <alignment horizontal="center" vertical="top" wrapText="1"/>
    </xf>
    <xf numFmtId="0" fontId="9" fillId="0" borderId="40" xfId="0" applyFont="1" applyBorder="1" applyAlignment="1">
      <alignment horizontal="center" vertical="top" wrapText="1"/>
    </xf>
    <xf numFmtId="0" fontId="9" fillId="0" borderId="47"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0" xfId="0" applyFont="1" applyAlignment="1">
      <alignment horizontal="center" vertical="center" wrapText="1"/>
    </xf>
    <xf numFmtId="0" fontId="9" fillId="0" borderId="44"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0" xfId="0" applyFont="1" applyBorder="1" applyAlignment="1">
      <alignment horizontal="center" vertical="center" wrapText="1"/>
    </xf>
    <xf numFmtId="0" fontId="19" fillId="0" borderId="26" xfId="0" applyFont="1" applyBorder="1" applyAlignment="1">
      <alignment horizontal="left" vertical="center" wrapText="1"/>
    </xf>
    <xf numFmtId="0" fontId="19" fillId="0" borderId="25" xfId="0" applyFont="1" applyBorder="1" applyAlignment="1">
      <alignment horizontal="left" vertical="center" wrapText="1"/>
    </xf>
    <xf numFmtId="0" fontId="19" fillId="0" borderId="18" xfId="0" applyFont="1" applyBorder="1" applyAlignment="1">
      <alignment horizontal="left" vertical="center" wrapText="1"/>
    </xf>
    <xf numFmtId="0" fontId="19" fillId="0" borderId="22" xfId="0" applyFont="1" applyBorder="1" applyAlignment="1">
      <alignment horizontal="left" vertical="center" wrapText="1"/>
    </xf>
    <xf numFmtId="0" fontId="19" fillId="0" borderId="0" xfId="0" applyFont="1" applyAlignment="1">
      <alignment horizontal="left" vertical="center" wrapText="1"/>
    </xf>
    <xf numFmtId="0" fontId="19" fillId="0" borderId="19" xfId="0" applyFont="1" applyBorder="1" applyAlignment="1">
      <alignment horizontal="left" vertical="center" wrapText="1"/>
    </xf>
    <xf numFmtId="0" fontId="18" fillId="0" borderId="26" xfId="0" applyFont="1" applyBorder="1" applyAlignment="1">
      <alignment horizontal="center" vertical="center" wrapText="1"/>
    </xf>
    <xf numFmtId="0" fontId="18" fillId="0" borderId="25" xfId="0" applyFont="1" applyBorder="1" applyAlignment="1">
      <alignment horizontal="center" vertical="center"/>
    </xf>
    <xf numFmtId="0" fontId="18" fillId="0" borderId="18" xfId="0" applyFont="1" applyBorder="1" applyAlignment="1">
      <alignment horizontal="center" vertical="center"/>
    </xf>
    <xf numFmtId="0" fontId="18" fillId="0" borderId="22" xfId="0" applyFont="1" applyBorder="1" applyAlignment="1">
      <alignment horizontal="center" vertical="center"/>
    </xf>
    <xf numFmtId="0" fontId="18" fillId="0" borderId="0" xfId="0" applyFont="1" applyAlignment="1">
      <alignment horizontal="center" vertical="center"/>
    </xf>
    <xf numFmtId="0" fontId="18" fillId="0" borderId="19" xfId="0" applyFont="1" applyBorder="1" applyAlignment="1">
      <alignment horizontal="center" vertical="center"/>
    </xf>
    <xf numFmtId="0" fontId="19" fillId="0" borderId="62" xfId="0" applyFont="1" applyBorder="1" applyAlignment="1">
      <alignment horizontal="left" vertical="center" wrapText="1"/>
    </xf>
    <xf numFmtId="0" fontId="19" fillId="0" borderId="51" xfId="0" applyFont="1" applyBorder="1" applyAlignment="1">
      <alignment horizontal="left" vertical="center" wrapText="1"/>
    </xf>
    <xf numFmtId="0" fontId="19" fillId="0" borderId="63" xfId="0" applyFont="1" applyBorder="1" applyAlignment="1">
      <alignment horizontal="left" vertical="center" wrapText="1"/>
    </xf>
    <xf numFmtId="0" fontId="16" fillId="2" borderId="23" xfId="0" applyFont="1" applyFill="1" applyBorder="1" applyAlignment="1">
      <alignment horizontal="left"/>
    </xf>
    <xf numFmtId="0" fontId="16" fillId="2" borderId="9" xfId="0" applyFont="1" applyFill="1" applyBorder="1" applyAlignment="1">
      <alignment horizontal="left"/>
    </xf>
    <xf numFmtId="0" fontId="16" fillId="2" borderId="4" xfId="0" applyFont="1" applyFill="1" applyBorder="1" applyAlignment="1">
      <alignment horizontal="left"/>
    </xf>
    <xf numFmtId="0" fontId="18" fillId="0" borderId="23" xfId="0" applyFont="1" applyBorder="1" applyAlignment="1">
      <alignment horizontal="left" wrapText="1"/>
    </xf>
    <xf numFmtId="0" fontId="18" fillId="0" borderId="9" xfId="0" applyFont="1" applyBorder="1" applyAlignment="1">
      <alignment horizontal="left" wrapText="1"/>
    </xf>
    <xf numFmtId="0" fontId="18" fillId="0" borderId="4" xfId="0" applyFont="1" applyBorder="1" applyAlignment="1">
      <alignment horizontal="left" wrapText="1"/>
    </xf>
    <xf numFmtId="0" fontId="18" fillId="0" borderId="11" xfId="0" applyFont="1" applyBorder="1" applyAlignment="1">
      <alignment horizontal="left" vertical="center" wrapText="1"/>
    </xf>
    <xf numFmtId="0" fontId="18" fillId="0" borderId="51" xfId="0" applyFont="1" applyBorder="1" applyAlignment="1">
      <alignment horizontal="left" vertical="center" wrapText="1"/>
    </xf>
    <xf numFmtId="0" fontId="18" fillId="0" borderId="5" xfId="0" applyFont="1" applyBorder="1" applyAlignment="1">
      <alignment horizontal="left" vertical="center" wrapText="1"/>
    </xf>
    <xf numFmtId="0" fontId="16" fillId="2" borderId="48" xfId="0" applyFont="1" applyFill="1" applyBorder="1" applyAlignment="1">
      <alignment horizontal="left"/>
    </xf>
    <xf numFmtId="0" fontId="16" fillId="2" borderId="49" xfId="0" applyFont="1" applyFill="1" applyBorder="1" applyAlignment="1">
      <alignment horizontal="left"/>
    </xf>
    <xf numFmtId="0" fontId="16" fillId="2" borderId="50" xfId="0" applyFont="1" applyFill="1" applyBorder="1" applyAlignment="1">
      <alignment horizontal="left"/>
    </xf>
    <xf numFmtId="0" fontId="24" fillId="0" borderId="26" xfId="0" applyFont="1" applyBorder="1" applyAlignment="1">
      <alignment horizontal="left" vertical="top" wrapText="1"/>
    </xf>
    <xf numFmtId="0" fontId="24" fillId="0" borderId="25" xfId="0" applyFont="1" applyBorder="1" applyAlignment="1">
      <alignment horizontal="left" vertical="top" wrapText="1"/>
    </xf>
    <xf numFmtId="0" fontId="24" fillId="0" borderId="18" xfId="0" applyFont="1" applyBorder="1" applyAlignment="1">
      <alignment horizontal="left" vertical="top" wrapText="1"/>
    </xf>
    <xf numFmtId="0" fontId="24" fillId="0" borderId="22" xfId="0" applyFont="1" applyBorder="1" applyAlignment="1">
      <alignment horizontal="left" vertical="top" wrapText="1"/>
    </xf>
    <xf numFmtId="0" fontId="24" fillId="0" borderId="0" xfId="0" applyFont="1" applyAlignment="1">
      <alignment horizontal="left" vertical="top" wrapText="1"/>
    </xf>
    <xf numFmtId="0" fontId="24" fillId="0" borderId="19" xfId="0" applyFont="1" applyBorder="1" applyAlignment="1">
      <alignment horizontal="left" vertical="top" wrapText="1"/>
    </xf>
    <xf numFmtId="0" fontId="20" fillId="2" borderId="12"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6" fillId="2" borderId="24" xfId="0" applyFont="1" applyFill="1" applyBorder="1" applyAlignment="1">
      <alignment horizontal="left"/>
    </xf>
    <xf numFmtId="0" fontId="16" fillId="2" borderId="33" xfId="0" applyFont="1" applyFill="1" applyBorder="1" applyAlignment="1">
      <alignment horizontal="left"/>
    </xf>
    <xf numFmtId="0" fontId="16" fillId="2" borderId="15" xfId="0" applyFont="1" applyFill="1" applyBorder="1" applyAlignment="1">
      <alignment horizontal="left"/>
    </xf>
    <xf numFmtId="0" fontId="13" fillId="0" borderId="12" xfId="0" applyFont="1" applyBorder="1" applyAlignment="1">
      <alignment horizontal="center"/>
    </xf>
    <xf numFmtId="0" fontId="13" fillId="0" borderId="26"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0" xfId="0" applyFont="1" applyAlignment="1">
      <alignment horizontal="center" vertical="center" wrapText="1"/>
    </xf>
    <xf numFmtId="0" fontId="13" fillId="0" borderId="19"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20" xfId="0" applyFont="1" applyBorder="1" applyAlignment="1">
      <alignment horizontal="center" vertical="center" wrapText="1"/>
    </xf>
    <xf numFmtId="0" fontId="16" fillId="0" borderId="12" xfId="0" applyFont="1" applyBorder="1" applyAlignment="1">
      <alignment horizontal="center"/>
    </xf>
    <xf numFmtId="0" fontId="16" fillId="2" borderId="12" xfId="0" applyFont="1" applyFill="1" applyBorder="1" applyAlignment="1">
      <alignment horizontal="left"/>
    </xf>
    <xf numFmtId="0" fontId="18" fillId="0" borderId="12" xfId="0" applyFont="1" applyBorder="1" applyAlignment="1">
      <alignment horizontal="left" vertical="distributed"/>
    </xf>
    <xf numFmtId="0" fontId="18" fillId="0" borderId="12" xfId="0" applyFont="1" applyBorder="1" applyAlignment="1">
      <alignment horizontal="left" vertical="center"/>
    </xf>
    <xf numFmtId="0" fontId="16" fillId="2" borderId="12" xfId="0" applyFont="1" applyFill="1" applyBorder="1" applyAlignment="1">
      <alignment horizontal="left" vertical="center"/>
    </xf>
    <xf numFmtId="0" fontId="18" fillId="0" borderId="26" xfId="0" applyFont="1" applyBorder="1" applyAlignment="1">
      <alignment horizontal="center" vertical="center"/>
    </xf>
    <xf numFmtId="0" fontId="21" fillId="0" borderId="11" xfId="0" applyFont="1" applyBorder="1" applyAlignment="1">
      <alignment horizontal="left" vertical="center" wrapText="1"/>
    </xf>
    <xf numFmtId="0" fontId="21" fillId="0" borderId="51" xfId="0" applyFont="1" applyBorder="1" applyAlignment="1">
      <alignment horizontal="left" vertical="center" wrapText="1"/>
    </xf>
    <xf numFmtId="0" fontId="21" fillId="0" borderId="5" xfId="0" applyFont="1" applyBorder="1" applyAlignment="1">
      <alignment horizontal="left" vertical="center" wrapText="1"/>
    </xf>
    <xf numFmtId="0" fontId="21" fillId="0" borderId="52" xfId="0" applyFont="1" applyBorder="1" applyAlignment="1">
      <alignment horizontal="left" vertical="center" wrapText="1"/>
    </xf>
    <xf numFmtId="0" fontId="21" fillId="0" borderId="0" xfId="0" applyFont="1" applyAlignment="1">
      <alignment horizontal="left" vertical="center" wrapText="1"/>
    </xf>
    <xf numFmtId="0" fontId="21" fillId="0" borderId="8" xfId="0" applyFont="1" applyBorder="1" applyAlignment="1">
      <alignment horizontal="left" vertical="center" wrapText="1"/>
    </xf>
    <xf numFmtId="0" fontId="24" fillId="0" borderId="26" xfId="0" applyFont="1" applyBorder="1" applyAlignment="1">
      <alignment horizontal="left" vertical="center" wrapText="1"/>
    </xf>
    <xf numFmtId="0" fontId="24" fillId="0" borderId="25" xfId="0" applyFont="1" applyBorder="1" applyAlignment="1">
      <alignment horizontal="left" vertical="center" wrapText="1"/>
    </xf>
    <xf numFmtId="0" fontId="24" fillId="0" borderId="18" xfId="0" applyFont="1" applyBorder="1" applyAlignment="1">
      <alignment horizontal="left" vertical="center" wrapText="1"/>
    </xf>
    <xf numFmtId="0" fontId="24" fillId="0" borderId="22" xfId="0" applyFont="1" applyBorder="1" applyAlignment="1">
      <alignment horizontal="left" vertical="center" wrapText="1"/>
    </xf>
    <xf numFmtId="0" fontId="24" fillId="0" borderId="0" xfId="0" applyFont="1" applyAlignment="1">
      <alignment horizontal="left" vertical="center" wrapText="1"/>
    </xf>
    <xf numFmtId="0" fontId="24" fillId="0" borderId="19" xfId="0" applyFont="1" applyBorder="1" applyAlignment="1">
      <alignment horizontal="left" vertical="center" wrapText="1"/>
    </xf>
    <xf numFmtId="0" fontId="24" fillId="0" borderId="35" xfId="0" applyFont="1" applyBorder="1" applyAlignment="1">
      <alignment horizontal="left" vertical="center" wrapText="1"/>
    </xf>
    <xf numFmtId="0" fontId="24" fillId="0" borderId="32" xfId="0" applyFont="1" applyBorder="1" applyAlignment="1">
      <alignment horizontal="left" vertical="center" wrapText="1"/>
    </xf>
    <xf numFmtId="0" fontId="24" fillId="0" borderId="20" xfId="0" applyFont="1" applyBorder="1" applyAlignment="1">
      <alignment horizontal="left" vertical="center" wrapText="1"/>
    </xf>
    <xf numFmtId="0" fontId="24" fillId="0" borderId="25" xfId="0" applyFont="1" applyBorder="1" applyAlignment="1">
      <alignment horizontal="left" vertical="top"/>
    </xf>
    <xf numFmtId="0" fontId="24" fillId="0" borderId="18" xfId="0" applyFont="1" applyBorder="1" applyAlignment="1">
      <alignment horizontal="left" vertical="top"/>
    </xf>
    <xf numFmtId="0" fontId="24" fillId="0" borderId="0" xfId="0" applyFont="1" applyAlignment="1">
      <alignment horizontal="left" vertical="top"/>
    </xf>
    <xf numFmtId="0" fontId="24" fillId="0" borderId="19" xfId="0" applyFont="1" applyBorder="1" applyAlignment="1">
      <alignment horizontal="left" vertical="top"/>
    </xf>
    <xf numFmtId="0" fontId="18" fillId="0" borderId="35" xfId="0" applyFont="1" applyBorder="1" applyAlignment="1">
      <alignment horizontal="center" vertical="center"/>
    </xf>
    <xf numFmtId="0" fontId="18" fillId="0" borderId="32" xfId="0" applyFont="1" applyBorder="1" applyAlignment="1">
      <alignment horizontal="center" vertical="center"/>
    </xf>
    <xf numFmtId="0" fontId="18" fillId="0" borderId="20" xfId="0" applyFont="1" applyBorder="1" applyAlignment="1">
      <alignment horizontal="center" vertical="center"/>
    </xf>
    <xf numFmtId="0" fontId="9" fillId="0" borderId="38" xfId="0" applyFont="1" applyBorder="1" applyAlignment="1">
      <alignment horizontal="left" vertical="top" wrapText="1"/>
    </xf>
    <xf numFmtId="0" fontId="9" fillId="0" borderId="39" xfId="0" applyFont="1" applyBorder="1" applyAlignment="1">
      <alignment horizontal="left" vertical="top" wrapText="1"/>
    </xf>
    <xf numFmtId="0" fontId="9" fillId="0" borderId="37" xfId="0" applyFont="1" applyBorder="1" applyAlignment="1">
      <alignment horizontal="left" vertical="top" wrapText="1"/>
    </xf>
    <xf numFmtId="0" fontId="11" fillId="0" borderId="43" xfId="0" applyFont="1" applyBorder="1" applyAlignment="1">
      <alignment horizontal="left" vertical="center" wrapText="1"/>
    </xf>
    <xf numFmtId="0" fontId="11" fillId="0" borderId="46" xfId="0" applyFont="1" applyBorder="1" applyAlignment="1">
      <alignment horizontal="left" vertical="center" wrapText="1"/>
    </xf>
    <xf numFmtId="0" fontId="11" fillId="0" borderId="45" xfId="0" applyFont="1" applyBorder="1" applyAlignment="1">
      <alignment horizontal="left" vertical="center" wrapText="1"/>
    </xf>
    <xf numFmtId="0" fontId="11" fillId="0" borderId="0" xfId="0" applyFont="1" applyAlignment="1">
      <alignment horizontal="left" vertical="center" wrapText="1"/>
    </xf>
    <xf numFmtId="0" fontId="11" fillId="0" borderId="44" xfId="0" applyFont="1" applyBorder="1" applyAlignment="1">
      <alignment horizontal="left" vertical="center" wrapText="1"/>
    </xf>
    <xf numFmtId="0" fontId="11" fillId="0" borderId="42" xfId="0" applyFont="1" applyBorder="1" applyAlignment="1">
      <alignment horizontal="left" vertical="center" wrapText="1"/>
    </xf>
    <xf numFmtId="0" fontId="11" fillId="0" borderId="41" xfId="0" applyFont="1" applyBorder="1" applyAlignment="1">
      <alignment horizontal="left" vertical="center" wrapText="1"/>
    </xf>
    <xf numFmtId="0" fontId="11" fillId="0" borderId="40" xfId="0" applyFont="1" applyBorder="1" applyAlignment="1">
      <alignment horizontal="left" vertical="center" wrapText="1"/>
    </xf>
    <xf numFmtId="0" fontId="19" fillId="0" borderId="47" xfId="0" applyFont="1" applyBorder="1" applyAlignment="1">
      <alignment horizontal="left" vertical="center" wrapText="1"/>
    </xf>
    <xf numFmtId="0" fontId="35" fillId="0" borderId="43" xfId="0" applyFont="1" applyBorder="1" applyAlignment="1">
      <alignment horizontal="left" vertical="center" wrapText="1"/>
    </xf>
    <xf numFmtId="0" fontId="35" fillId="0" borderId="46" xfId="0" applyFont="1" applyBorder="1" applyAlignment="1">
      <alignment horizontal="left" vertical="center" wrapText="1"/>
    </xf>
    <xf numFmtId="0" fontId="35" fillId="0" borderId="45" xfId="0" applyFont="1" applyBorder="1" applyAlignment="1">
      <alignment horizontal="left" vertical="center" wrapText="1"/>
    </xf>
    <xf numFmtId="0" fontId="35" fillId="0" borderId="0" xfId="0" applyFont="1" applyAlignment="1">
      <alignment horizontal="left" vertical="center" wrapText="1"/>
    </xf>
    <xf numFmtId="0" fontId="35" fillId="0" borderId="44" xfId="0" applyFont="1" applyBorder="1" applyAlignment="1">
      <alignment horizontal="left" vertical="center" wrapText="1"/>
    </xf>
    <xf numFmtId="0" fontId="35" fillId="0" borderId="42" xfId="0" applyFont="1" applyBorder="1" applyAlignment="1">
      <alignment horizontal="left" vertical="center" wrapText="1"/>
    </xf>
    <xf numFmtId="0" fontId="35" fillId="0" borderId="41" xfId="0" applyFont="1" applyBorder="1" applyAlignment="1">
      <alignment horizontal="left" vertical="center" wrapText="1"/>
    </xf>
    <xf numFmtId="0" fontId="35" fillId="0" borderId="40" xfId="0" applyFont="1" applyBorder="1" applyAlignment="1">
      <alignment horizontal="left" vertical="center" wrapText="1"/>
    </xf>
    <xf numFmtId="0" fontId="18" fillId="0" borderId="43" xfId="0" applyFont="1" applyBorder="1" applyAlignment="1">
      <alignment horizontal="left" vertical="center" wrapText="1"/>
    </xf>
    <xf numFmtId="0" fontId="18" fillId="0" borderId="0" xfId="0" applyFont="1" applyAlignment="1">
      <alignment horizontal="left" vertical="center" wrapText="1"/>
    </xf>
    <xf numFmtId="0" fontId="18" fillId="0" borderId="32" xfId="0" applyFont="1" applyBorder="1" applyAlignment="1">
      <alignment horizontal="left" vertical="center" wrapText="1"/>
    </xf>
    <xf numFmtId="0" fontId="17" fillId="0" borderId="26" xfId="0" applyFont="1" applyBorder="1" applyAlignment="1">
      <alignment horizontal="left" vertical="center" wrapText="1"/>
    </xf>
    <xf numFmtId="0" fontId="17" fillId="0" borderId="25" xfId="0" applyFont="1" applyBorder="1" applyAlignment="1">
      <alignment horizontal="left" vertical="center" wrapText="1"/>
    </xf>
    <xf numFmtId="0" fontId="17" fillId="0" borderId="18" xfId="0" applyFont="1" applyBorder="1" applyAlignment="1">
      <alignment horizontal="left" vertical="center" wrapText="1"/>
    </xf>
    <xf numFmtId="0" fontId="17" fillId="0" borderId="22" xfId="0" applyFont="1" applyBorder="1" applyAlignment="1">
      <alignment horizontal="left" vertical="center" wrapText="1"/>
    </xf>
    <xf numFmtId="0" fontId="17" fillId="0" borderId="0" xfId="0" applyFont="1" applyAlignment="1">
      <alignment horizontal="left" vertical="center" wrapText="1"/>
    </xf>
    <xf numFmtId="0" fontId="17" fillId="0" borderId="19" xfId="0" applyFont="1" applyBorder="1" applyAlignment="1">
      <alignment horizontal="left" vertical="center" wrapText="1"/>
    </xf>
    <xf numFmtId="0" fontId="17" fillId="0" borderId="35" xfId="0" applyFont="1" applyBorder="1" applyAlignment="1">
      <alignment horizontal="left" vertical="center" wrapText="1"/>
    </xf>
    <xf numFmtId="0" fontId="17" fillId="0" borderId="32" xfId="0" applyFont="1" applyBorder="1" applyAlignment="1">
      <alignment horizontal="left" vertical="center" wrapText="1"/>
    </xf>
    <xf numFmtId="0" fontId="17" fillId="0" borderId="20" xfId="0" applyFont="1" applyBorder="1" applyAlignment="1">
      <alignment horizontal="left" vertical="center" wrapText="1"/>
    </xf>
    <xf numFmtId="0" fontId="19" fillId="0" borderId="26"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0" xfId="0" applyFont="1" applyAlignment="1">
      <alignment horizontal="center" vertical="center" wrapText="1"/>
    </xf>
    <xf numFmtId="0" fontId="19" fillId="0" borderId="19"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0" xfId="0" applyFont="1" applyAlignment="1">
      <alignment horizontal="center" vertical="center" wrapText="1"/>
    </xf>
    <xf numFmtId="0" fontId="24" fillId="0" borderId="19"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20" xfId="0" applyFont="1" applyBorder="1" applyAlignment="1">
      <alignment horizontal="center" vertical="center" wrapText="1"/>
    </xf>
    <xf numFmtId="0" fontId="21" fillId="0" borderId="31" xfId="0" applyFont="1" applyBorder="1" applyAlignment="1">
      <alignment horizontal="left" vertical="center" wrapText="1"/>
    </xf>
    <xf numFmtId="0" fontId="21" fillId="0" borderId="7" xfId="0" applyFont="1" applyBorder="1" applyAlignment="1">
      <alignment horizontal="left" vertical="center" wrapText="1"/>
    </xf>
    <xf numFmtId="0" fontId="21" fillId="0" borderId="6" xfId="0" applyFont="1" applyBorder="1" applyAlignment="1">
      <alignment horizontal="left" vertical="center" wrapText="1"/>
    </xf>
    <xf numFmtId="0" fontId="26" fillId="7" borderId="38" xfId="0" applyFont="1" applyFill="1" applyBorder="1" applyAlignment="1">
      <alignment horizontal="left" vertical="top" wrapText="1"/>
    </xf>
    <xf numFmtId="0" fontId="27" fillId="0" borderId="39" xfId="0" applyFont="1" applyBorder="1"/>
    <xf numFmtId="0" fontId="27" fillId="0" borderId="37" xfId="0" applyFont="1" applyBorder="1"/>
    <xf numFmtId="0" fontId="26" fillId="0" borderId="47" xfId="0" applyFont="1" applyBorder="1" applyAlignment="1">
      <alignment horizontal="center" vertical="center" wrapText="1"/>
    </xf>
    <xf numFmtId="0" fontId="27" fillId="0" borderId="43" xfId="0" applyFont="1" applyBorder="1"/>
    <xf numFmtId="0" fontId="27" fillId="0" borderId="46" xfId="0" applyFont="1" applyBorder="1"/>
    <xf numFmtId="0" fontId="27" fillId="0" borderId="45" xfId="0" applyFont="1" applyBorder="1"/>
    <xf numFmtId="0" fontId="0" fillId="0" borderId="0" xfId="0"/>
    <xf numFmtId="0" fontId="27" fillId="0" borderId="44" xfId="0" applyFont="1" applyBorder="1"/>
    <xf numFmtId="0" fontId="27" fillId="0" borderId="42" xfId="0" applyFont="1" applyBorder="1"/>
    <xf numFmtId="0" fontId="27" fillId="0" borderId="41" xfId="0" applyFont="1" applyBorder="1"/>
    <xf numFmtId="0" fontId="27" fillId="0" borderId="40" xfId="0" applyFont="1" applyBorder="1"/>
    <xf numFmtId="0" fontId="8" fillId="0" borderId="38" xfId="0" applyFont="1" applyBorder="1" applyAlignment="1">
      <alignment horizontal="left" vertical="top" wrapText="1"/>
    </xf>
    <xf numFmtId="0" fontId="26" fillId="0" borderId="38" xfId="0" applyFont="1" applyBorder="1" applyAlignment="1">
      <alignment horizontal="left" vertical="top" wrapText="1"/>
    </xf>
    <xf numFmtId="0" fontId="11" fillId="0" borderId="47" xfId="0" applyFont="1" applyBorder="1" applyAlignment="1">
      <alignment horizontal="center" vertical="center" wrapText="1"/>
    </xf>
    <xf numFmtId="0" fontId="8" fillId="0" borderId="47" xfId="0" applyFont="1" applyBorder="1" applyAlignment="1">
      <alignment horizontal="left" vertical="top" wrapText="1"/>
    </xf>
    <xf numFmtId="0" fontId="8" fillId="0" borderId="47" xfId="0" applyFont="1" applyBorder="1" applyAlignment="1">
      <alignment horizontal="left" vertical="center" wrapText="1"/>
    </xf>
    <xf numFmtId="0" fontId="11" fillId="0" borderId="47" xfId="0" applyFont="1" applyBorder="1" applyAlignment="1">
      <alignment horizontal="left" vertical="top" wrapText="1"/>
    </xf>
    <xf numFmtId="0" fontId="8" fillId="0" borderId="42" xfId="0" applyFont="1" applyBorder="1" applyAlignment="1">
      <alignment horizontal="left" vertical="top" wrapText="1"/>
    </xf>
    <xf numFmtId="0" fontId="28" fillId="0" borderId="37" xfId="0" applyFont="1" applyBorder="1"/>
    <xf numFmtId="0" fontId="26" fillId="0" borderId="47" xfId="0" applyFont="1" applyBorder="1" applyAlignment="1">
      <alignment horizontal="center" wrapText="1"/>
    </xf>
    <xf numFmtId="0" fontId="28" fillId="0" borderId="47" xfId="0" applyFont="1" applyBorder="1" applyAlignment="1">
      <alignment horizontal="center" wrapText="1"/>
    </xf>
    <xf numFmtId="0" fontId="18" fillId="0" borderId="55" xfId="0" applyFont="1" applyBorder="1" applyAlignment="1">
      <alignment horizontal="left" vertical="center" wrapText="1"/>
    </xf>
    <xf numFmtId="0" fontId="27" fillId="0" borderId="56" xfId="0" applyFont="1" applyBorder="1"/>
    <xf numFmtId="0" fontId="27" fillId="0" borderId="57" xfId="0" applyFont="1" applyBorder="1"/>
    <xf numFmtId="0" fontId="11" fillId="0" borderId="43" xfId="0" applyFont="1" applyBorder="1" applyAlignment="1">
      <alignment horizontal="center" vertical="top" wrapText="1"/>
    </xf>
    <xf numFmtId="0" fontId="11" fillId="0" borderId="0" xfId="0" applyFont="1" applyAlignment="1">
      <alignment horizontal="center" vertical="top" wrapText="1"/>
    </xf>
    <xf numFmtId="0" fontId="11" fillId="0" borderId="41" xfId="0" applyFont="1" applyBorder="1" applyAlignment="1">
      <alignment horizontal="center" vertical="top" wrapText="1"/>
    </xf>
    <xf numFmtId="0" fontId="8" fillId="0" borderId="78" xfId="0" applyFont="1" applyBorder="1" applyAlignment="1">
      <alignment horizontal="left" vertical="top" wrapText="1"/>
    </xf>
    <xf numFmtId="0" fontId="8" fillId="0" borderId="79" xfId="0" applyFont="1" applyBorder="1" applyAlignment="1">
      <alignment horizontal="left" vertical="top" wrapText="1"/>
    </xf>
    <xf numFmtId="0" fontId="8" fillId="0" borderId="80" xfId="0" applyFont="1" applyBorder="1" applyAlignment="1">
      <alignment horizontal="left" vertical="top" wrapText="1"/>
    </xf>
    <xf numFmtId="0" fontId="8" fillId="0" borderId="45" xfId="0" applyFont="1" applyBorder="1" applyAlignment="1">
      <alignment horizontal="left" vertical="top" wrapText="1"/>
    </xf>
    <xf numFmtId="0" fontId="8" fillId="0" borderId="0" xfId="0" applyFont="1" applyAlignment="1">
      <alignment horizontal="left" vertical="top" wrapText="1"/>
    </xf>
    <xf numFmtId="0" fontId="8" fillId="0" borderId="44" xfId="0" applyFont="1" applyBorder="1" applyAlignment="1">
      <alignment horizontal="left" vertical="top" wrapText="1"/>
    </xf>
    <xf numFmtId="0" fontId="8" fillId="0" borderId="41" xfId="0" applyFont="1" applyBorder="1" applyAlignment="1">
      <alignment horizontal="left" vertical="top" wrapText="1"/>
    </xf>
    <xf numFmtId="0" fontId="8" fillId="0" borderId="40" xfId="0" applyFont="1" applyBorder="1" applyAlignment="1">
      <alignment horizontal="left" vertical="top" wrapText="1"/>
    </xf>
    <xf numFmtId="0" fontId="26" fillId="0" borderId="39" xfId="0" applyFont="1" applyBorder="1" applyAlignment="1">
      <alignment horizontal="left" vertical="top" wrapText="1"/>
    </xf>
    <xf numFmtId="0" fontId="26" fillId="0" borderId="37" xfId="0" applyFont="1" applyBorder="1" applyAlignment="1">
      <alignment horizontal="left" vertical="top" wrapText="1"/>
    </xf>
    <xf numFmtId="0" fontId="26" fillId="0" borderId="38" xfId="0" applyFont="1" applyBorder="1" applyAlignment="1">
      <alignment horizontal="center" wrapText="1"/>
    </xf>
    <xf numFmtId="0" fontId="19" fillId="0" borderId="26" xfId="0" applyFont="1" applyBorder="1" applyAlignment="1">
      <alignment vertical="center" wrapText="1"/>
    </xf>
    <xf numFmtId="0" fontId="19" fillId="0" borderId="25" xfId="0" applyFont="1" applyBorder="1" applyAlignment="1">
      <alignment vertical="center" wrapText="1"/>
    </xf>
    <xf numFmtId="0" fontId="19" fillId="0" borderId="18" xfId="0" applyFont="1" applyBorder="1" applyAlignment="1">
      <alignment vertical="center" wrapText="1"/>
    </xf>
    <xf numFmtId="0" fontId="19" fillId="0" borderId="22" xfId="0" applyFont="1" applyBorder="1" applyAlignment="1">
      <alignment vertical="center" wrapText="1"/>
    </xf>
    <xf numFmtId="0" fontId="19" fillId="0" borderId="0" xfId="0" applyFont="1" applyAlignment="1">
      <alignment vertical="center" wrapText="1"/>
    </xf>
    <xf numFmtId="0" fontId="19" fillId="0" borderId="19" xfId="0" applyFont="1" applyBorder="1" applyAlignment="1">
      <alignment vertical="center" wrapText="1"/>
    </xf>
    <xf numFmtId="0" fontId="19" fillId="0" borderId="35" xfId="0" applyFont="1" applyBorder="1" applyAlignment="1">
      <alignment vertical="center" wrapText="1"/>
    </xf>
    <xf numFmtId="0" fontId="19" fillId="0" borderId="32" xfId="0" applyFont="1" applyBorder="1" applyAlignment="1">
      <alignment vertical="center" wrapText="1"/>
    </xf>
    <xf numFmtId="0" fontId="19" fillId="0" borderId="20" xfId="0" applyFont="1" applyBorder="1" applyAlignment="1">
      <alignment vertical="center" wrapText="1"/>
    </xf>
    <xf numFmtId="0" fontId="29" fillId="0" borderId="38" xfId="0" applyFont="1" applyBorder="1" applyAlignment="1">
      <alignment horizontal="left" vertical="top" wrapText="1"/>
    </xf>
    <xf numFmtId="0" fontId="8" fillId="0" borderId="26" xfId="0" applyFont="1" applyBorder="1" applyAlignment="1">
      <alignment horizontal="left" vertical="center" wrapText="1"/>
    </xf>
    <xf numFmtId="0" fontId="8" fillId="0" borderId="25" xfId="0" applyFont="1" applyBorder="1" applyAlignment="1">
      <alignment horizontal="left" vertical="center" wrapText="1"/>
    </xf>
    <xf numFmtId="0" fontId="8" fillId="0" borderId="18" xfId="0" applyFont="1" applyBorder="1" applyAlignment="1">
      <alignment horizontal="left" vertical="center" wrapText="1"/>
    </xf>
    <xf numFmtId="0" fontId="8" fillId="0" borderId="22" xfId="0" applyFont="1" applyBorder="1" applyAlignment="1">
      <alignment horizontal="left" vertical="center" wrapText="1"/>
    </xf>
    <xf numFmtId="0" fontId="8" fillId="0" borderId="19" xfId="0" applyFont="1" applyBorder="1" applyAlignment="1">
      <alignment horizontal="left" vertical="center" wrapText="1"/>
    </xf>
    <xf numFmtId="0" fontId="8" fillId="0" borderId="35" xfId="0" applyFont="1" applyBorder="1" applyAlignment="1">
      <alignment horizontal="left" vertical="center" wrapText="1"/>
    </xf>
    <xf numFmtId="0" fontId="8" fillId="0" borderId="20" xfId="0" applyFont="1" applyBorder="1" applyAlignment="1">
      <alignment horizontal="left" vertical="center" wrapText="1"/>
    </xf>
    <xf numFmtId="0" fontId="19" fillId="0" borderId="35" xfId="0" applyFont="1" applyBorder="1" applyAlignment="1">
      <alignment horizontal="left" vertical="center" wrapText="1"/>
    </xf>
    <xf numFmtId="0" fontId="19" fillId="0" borderId="32" xfId="0" applyFont="1" applyBorder="1" applyAlignment="1">
      <alignment horizontal="left" vertical="center" wrapText="1"/>
    </xf>
    <xf numFmtId="0" fontId="19" fillId="0" borderId="20" xfId="0" applyFont="1" applyBorder="1" applyAlignment="1">
      <alignment horizontal="left" vertical="center" wrapText="1"/>
    </xf>
    <xf numFmtId="0" fontId="18" fillId="0" borderId="12" xfId="0" applyFont="1" applyBorder="1" applyAlignment="1">
      <alignment horizontal="left" vertical="distributed" wrapText="1"/>
    </xf>
  </cellXfs>
  <cellStyles count="11">
    <cellStyle name="Hipervínculo" xfId="3" builtinId="8"/>
    <cellStyle name="Hipervínculo 2" xfId="8" xr:uid="{6D2C2961-FF9A-3444-9FAA-F3B39AE91FC8}"/>
    <cellStyle name="Millares" xfId="4" builtinId="3"/>
    <cellStyle name="Millares [0]" xfId="5" builtinId="6"/>
    <cellStyle name="Moneda" xfId="6" builtinId="4"/>
    <cellStyle name="Moneda [0]" xfId="1" builtinId="7"/>
    <cellStyle name="Normal" xfId="0" builtinId="0"/>
    <cellStyle name="Normal 2" xfId="7" xr:uid="{D220A104-CF01-FA4A-B344-4C3805ADA508}"/>
    <cellStyle name="Normal 7" xfId="9" xr:uid="{AC9BD057-91DB-5D4B-B295-ABA6FA9FE6C0}"/>
    <cellStyle name="Porcentaje" xfId="2" builtinId="5"/>
    <cellStyle name="Porcentaje 4" xfId="10" xr:uid="{3A5A4083-370D-AE4E-B9A0-84AC48BB6B3F}"/>
  </cellStyles>
  <dxfs count="9">
    <dxf>
      <font>
        <color auto="1"/>
      </font>
      <fill>
        <patternFill>
          <bgColor theme="4" tint="0.79998168889431442"/>
        </patternFill>
      </fill>
    </dxf>
    <dxf>
      <font>
        <color rgb="FFC00000"/>
      </font>
      <fill>
        <patternFill>
          <bgColor theme="5"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theme="4" tint="0.79998168889431442"/>
        </patternFill>
      </fill>
    </dxf>
    <dxf>
      <fill>
        <patternFill>
          <bgColor theme="5" tint="0.79998168889431442"/>
        </patternFill>
      </fill>
    </dxf>
  </dxfs>
  <tableStyles count="0" defaultTableStyle="TableStyleMedium2" defaultPivotStyle="PivotStyleLight16"/>
  <colors>
    <mruColors>
      <color rgb="FFFF887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6.xml"/><Relationship Id="rId47" Type="http://schemas.openxmlformats.org/officeDocument/2006/relationships/externalLink" Target="externalLinks/externalLink11.xml"/><Relationship Id="rId63" Type="http://schemas.openxmlformats.org/officeDocument/2006/relationships/externalLink" Target="externalLinks/externalLink27.xml"/><Relationship Id="rId68" Type="http://schemas.openxmlformats.org/officeDocument/2006/relationships/externalLink" Target="externalLinks/externalLink32.xml"/><Relationship Id="rId84" Type="http://schemas.openxmlformats.org/officeDocument/2006/relationships/externalLink" Target="externalLinks/externalLink48.xml"/><Relationship Id="rId89" Type="http://schemas.openxmlformats.org/officeDocument/2006/relationships/externalLink" Target="externalLinks/externalLink53.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externalLink" Target="externalLinks/externalLink1.xml"/><Relationship Id="rId53" Type="http://schemas.openxmlformats.org/officeDocument/2006/relationships/externalLink" Target="externalLinks/externalLink17.xml"/><Relationship Id="rId58" Type="http://schemas.openxmlformats.org/officeDocument/2006/relationships/externalLink" Target="externalLinks/externalLink22.xml"/><Relationship Id="rId74" Type="http://schemas.openxmlformats.org/officeDocument/2006/relationships/externalLink" Target="externalLinks/externalLink38.xml"/><Relationship Id="rId79" Type="http://schemas.openxmlformats.org/officeDocument/2006/relationships/externalLink" Target="externalLinks/externalLink43.xml"/><Relationship Id="rId5" Type="http://schemas.openxmlformats.org/officeDocument/2006/relationships/worksheet" Target="worksheets/sheet5.xml"/><Relationship Id="rId90" Type="http://schemas.openxmlformats.org/officeDocument/2006/relationships/externalLink" Target="externalLinks/externalLink54.xml"/><Relationship Id="rId95" Type="http://schemas.openxmlformats.org/officeDocument/2006/relationships/calcChain" Target="calcChain.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7.xml"/><Relationship Id="rId48" Type="http://schemas.openxmlformats.org/officeDocument/2006/relationships/externalLink" Target="externalLinks/externalLink12.xml"/><Relationship Id="rId64" Type="http://schemas.openxmlformats.org/officeDocument/2006/relationships/externalLink" Target="externalLinks/externalLink28.xml"/><Relationship Id="rId69" Type="http://schemas.openxmlformats.org/officeDocument/2006/relationships/externalLink" Target="externalLinks/externalLink33.xml"/><Relationship Id="rId8" Type="http://schemas.openxmlformats.org/officeDocument/2006/relationships/worksheet" Target="worksheets/sheet8.xml"/><Relationship Id="rId51" Type="http://schemas.openxmlformats.org/officeDocument/2006/relationships/externalLink" Target="externalLinks/externalLink15.xml"/><Relationship Id="rId72" Type="http://schemas.openxmlformats.org/officeDocument/2006/relationships/externalLink" Target="externalLinks/externalLink36.xml"/><Relationship Id="rId80" Type="http://schemas.openxmlformats.org/officeDocument/2006/relationships/externalLink" Target="externalLinks/externalLink44.xml"/><Relationship Id="rId85" Type="http://schemas.openxmlformats.org/officeDocument/2006/relationships/externalLink" Target="externalLinks/externalLink49.xml"/><Relationship Id="rId9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59" Type="http://schemas.openxmlformats.org/officeDocument/2006/relationships/externalLink" Target="externalLinks/externalLink23.xml"/><Relationship Id="rId67" Type="http://schemas.openxmlformats.org/officeDocument/2006/relationships/externalLink" Target="externalLinks/externalLink31.xml"/><Relationship Id="rId20" Type="http://schemas.openxmlformats.org/officeDocument/2006/relationships/worksheet" Target="worksheets/sheet20.xml"/><Relationship Id="rId41" Type="http://schemas.openxmlformats.org/officeDocument/2006/relationships/externalLink" Target="externalLinks/externalLink5.xml"/><Relationship Id="rId54" Type="http://schemas.openxmlformats.org/officeDocument/2006/relationships/externalLink" Target="externalLinks/externalLink18.xml"/><Relationship Id="rId62" Type="http://schemas.openxmlformats.org/officeDocument/2006/relationships/externalLink" Target="externalLinks/externalLink26.xml"/><Relationship Id="rId70" Type="http://schemas.openxmlformats.org/officeDocument/2006/relationships/externalLink" Target="externalLinks/externalLink34.xml"/><Relationship Id="rId75" Type="http://schemas.openxmlformats.org/officeDocument/2006/relationships/externalLink" Target="externalLinks/externalLink39.xml"/><Relationship Id="rId83" Type="http://schemas.openxmlformats.org/officeDocument/2006/relationships/externalLink" Target="externalLinks/externalLink47.xml"/><Relationship Id="rId88" Type="http://schemas.openxmlformats.org/officeDocument/2006/relationships/externalLink" Target="externalLinks/externalLink52.xml"/><Relationship Id="rId91" Type="http://schemas.openxmlformats.org/officeDocument/2006/relationships/externalLink" Target="externalLinks/externalLink5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3.xml"/><Relationship Id="rId57" Type="http://schemas.openxmlformats.org/officeDocument/2006/relationships/externalLink" Target="externalLinks/externalLink2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externalLink" Target="externalLinks/externalLink16.xml"/><Relationship Id="rId60" Type="http://schemas.openxmlformats.org/officeDocument/2006/relationships/externalLink" Target="externalLinks/externalLink24.xml"/><Relationship Id="rId65" Type="http://schemas.openxmlformats.org/officeDocument/2006/relationships/externalLink" Target="externalLinks/externalLink29.xml"/><Relationship Id="rId73" Type="http://schemas.openxmlformats.org/officeDocument/2006/relationships/externalLink" Target="externalLinks/externalLink37.xml"/><Relationship Id="rId78" Type="http://schemas.openxmlformats.org/officeDocument/2006/relationships/externalLink" Target="externalLinks/externalLink42.xml"/><Relationship Id="rId81" Type="http://schemas.openxmlformats.org/officeDocument/2006/relationships/externalLink" Target="externalLinks/externalLink45.xml"/><Relationship Id="rId86" Type="http://schemas.openxmlformats.org/officeDocument/2006/relationships/externalLink" Target="externalLinks/externalLink50.xml"/><Relationship Id="rId9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3.xml"/><Relationship Id="rId34" Type="http://schemas.openxmlformats.org/officeDocument/2006/relationships/worksheet" Target="worksheets/sheet34.xml"/><Relationship Id="rId50" Type="http://schemas.openxmlformats.org/officeDocument/2006/relationships/externalLink" Target="externalLinks/externalLink14.xml"/><Relationship Id="rId55" Type="http://schemas.openxmlformats.org/officeDocument/2006/relationships/externalLink" Target="externalLinks/externalLink19.xml"/><Relationship Id="rId76" Type="http://schemas.openxmlformats.org/officeDocument/2006/relationships/externalLink" Target="externalLinks/externalLink40.xml"/><Relationship Id="rId7" Type="http://schemas.openxmlformats.org/officeDocument/2006/relationships/worksheet" Target="worksheets/sheet7.xml"/><Relationship Id="rId71" Type="http://schemas.openxmlformats.org/officeDocument/2006/relationships/externalLink" Target="externalLinks/externalLink35.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66" Type="http://schemas.openxmlformats.org/officeDocument/2006/relationships/externalLink" Target="externalLinks/externalLink30.xml"/><Relationship Id="rId87" Type="http://schemas.openxmlformats.org/officeDocument/2006/relationships/externalLink" Target="externalLinks/externalLink51.xml"/><Relationship Id="rId61" Type="http://schemas.openxmlformats.org/officeDocument/2006/relationships/externalLink" Target="externalLinks/externalLink25.xml"/><Relationship Id="rId82" Type="http://schemas.openxmlformats.org/officeDocument/2006/relationships/externalLink" Target="externalLinks/externalLink46.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0.xml"/><Relationship Id="rId77" Type="http://schemas.openxmlformats.org/officeDocument/2006/relationships/externalLink" Target="externalLinks/externalLink4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7.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4" Type="http://schemas.openxmlformats.org/officeDocument/2006/relationships/image" Target="../media/image1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8.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1.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2.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13.xml.rels><?xml version="1.0" encoding="UTF-8" standalone="yes"?>
<Relationships xmlns="http://schemas.openxmlformats.org/package/2006/relationships"><Relationship Id="rId3"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2" Type="http://schemas.openxmlformats.org/officeDocument/2006/relationships/image" Target="../media/image19.jpg"/><Relationship Id="rId1" Type="http://schemas.openxmlformats.org/officeDocument/2006/relationships/image" Target="../media/image18.png"/></Relationships>
</file>

<file path=xl/drawings/_rels/drawing14.xml.rels><?xml version="1.0" encoding="UTF-8" standalone="yes"?>
<Relationships xmlns="http://schemas.openxmlformats.org/package/2006/relationships"><Relationship Id="rId2"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1" Type="http://schemas.openxmlformats.org/officeDocument/2006/relationships/image" Target="../media/image19.jpg"/></Relationships>
</file>

<file path=xl/drawings/_rels/drawing15.xml.rels><?xml version="1.0" encoding="UTF-8" standalone="yes"?>
<Relationships xmlns="http://schemas.openxmlformats.org/package/2006/relationships"><Relationship Id="rId2" Type="http://schemas.openxmlformats.org/officeDocument/2006/relationships/image" Target="../media/image19.jpg"/><Relationship Id="rId1" Type="http://schemas.openxmlformats.org/officeDocument/2006/relationships/image" Target="../media/image20.jpg"/></Relationships>
</file>

<file path=xl/drawings/_rels/drawing16.xml.rels><?xml version="1.0" encoding="UTF-8" standalone="yes"?>
<Relationships xmlns="http://schemas.openxmlformats.org/package/2006/relationships"><Relationship Id="rId2" Type="http://schemas.openxmlformats.org/officeDocument/2006/relationships/image" Target="../media/image19.jpg"/><Relationship Id="rId1" Type="http://schemas.openxmlformats.org/officeDocument/2006/relationships/image" Target="../media/image2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9.jpg"/></Relationships>
</file>

<file path=xl/drawings/_rels/drawing1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1" Type="http://schemas.openxmlformats.org/officeDocument/2006/relationships/image" Target="../media/image19.jpg"/><Relationship Id="rId4" Type="http://schemas.openxmlformats.org/officeDocument/2006/relationships/image" Target="../media/image22.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24.jp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21.xml.rels><?xml version="1.0" encoding="UTF-8" standalone="yes"?>
<Relationships xmlns="http://schemas.openxmlformats.org/package/2006/relationships"><Relationship Id="rId2" Type="http://schemas.openxmlformats.org/officeDocument/2006/relationships/image" Target="../media/image19.jpg"/><Relationship Id="rId1" Type="http://schemas.openxmlformats.org/officeDocument/2006/relationships/image" Target="../media/image25.png"/></Relationships>
</file>

<file path=xl/drawings/_rels/drawing22.xml.rels><?xml version="1.0" encoding="UTF-8" standalone="yes"?>
<Relationships xmlns="http://schemas.openxmlformats.org/package/2006/relationships"><Relationship Id="rId2" Type="http://schemas.openxmlformats.org/officeDocument/2006/relationships/image" Target="../media/image19.jpg"/><Relationship Id="rId1" Type="http://schemas.openxmlformats.org/officeDocument/2006/relationships/image" Target="../media/image26.jpg"/></Relationships>
</file>

<file path=xl/drawings/_rels/drawing23.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24.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vmlDrawing1.v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561976</xdr:colOff>
      <xdr:row>0</xdr:row>
      <xdr:rowOff>66343</xdr:rowOff>
    </xdr:from>
    <xdr:to>
      <xdr:col>2</xdr:col>
      <xdr:colOff>213816</xdr:colOff>
      <xdr:row>2</xdr:row>
      <xdr:rowOff>491470</xdr:rowOff>
    </xdr:to>
    <xdr:pic>
      <xdr:nvPicPr>
        <xdr:cNvPr id="2" name="3 Imagen">
          <a:extLst>
            <a:ext uri="{FF2B5EF4-FFF2-40B4-BE49-F238E27FC236}">
              <a16:creationId xmlns:a16="http://schemas.microsoft.com/office/drawing/2014/main" id="{09385851-1776-43ED-88DC-D8BFB0D659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561976" y="66343"/>
          <a:ext cx="1328240" cy="1091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781050</xdr:colOff>
      <xdr:row>12</xdr:row>
      <xdr:rowOff>35155</xdr:rowOff>
    </xdr:from>
    <xdr:to>
      <xdr:col>6</xdr:col>
      <xdr:colOff>1419225</xdr:colOff>
      <xdr:row>23</xdr:row>
      <xdr:rowOff>262739</xdr:rowOff>
    </xdr:to>
    <xdr:pic>
      <xdr:nvPicPr>
        <xdr:cNvPr id="4" name="Imagen 3">
          <a:extLst>
            <a:ext uri="{FF2B5EF4-FFF2-40B4-BE49-F238E27FC236}">
              <a16:creationId xmlns:a16="http://schemas.microsoft.com/office/drawing/2014/main" id="{B1601D89-E4AC-4CBB-8E2E-0F2BABCD59F3}"/>
            </a:ext>
          </a:extLst>
        </xdr:cNvPr>
        <xdr:cNvPicPr>
          <a:picLocks noChangeAspect="1"/>
        </xdr:cNvPicPr>
      </xdr:nvPicPr>
      <xdr:blipFill>
        <a:blip xmlns:r="http://schemas.openxmlformats.org/officeDocument/2006/relationships" r:embed="rId2"/>
        <a:stretch>
          <a:fillRect/>
        </a:stretch>
      </xdr:blipFill>
      <xdr:spPr>
        <a:xfrm>
          <a:off x="4629150" y="2854555"/>
          <a:ext cx="2314575" cy="22183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208508</xdr:colOff>
      <xdr:row>1</xdr:row>
      <xdr:rowOff>66343</xdr:rowOff>
    </xdr:from>
    <xdr:to>
      <xdr:col>2</xdr:col>
      <xdr:colOff>1052015</xdr:colOff>
      <xdr:row>3</xdr:row>
      <xdr:rowOff>53320</xdr:rowOff>
    </xdr:to>
    <xdr:pic>
      <xdr:nvPicPr>
        <xdr:cNvPr id="2" name="3 Imagen">
          <a:extLst>
            <a:ext uri="{FF2B5EF4-FFF2-40B4-BE49-F238E27FC236}">
              <a16:creationId xmlns:a16="http://schemas.microsoft.com/office/drawing/2014/main" id="{032F589B-7DB2-45C3-A99B-DA6400BC59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780008" y="228268"/>
          <a:ext cx="843507" cy="6442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988394</xdr:colOff>
      <xdr:row>14</xdr:row>
      <xdr:rowOff>114300</xdr:rowOff>
    </xdr:from>
    <xdr:to>
      <xdr:col>6</xdr:col>
      <xdr:colOff>781611</xdr:colOff>
      <xdr:row>24</xdr:row>
      <xdr:rowOff>105464</xdr:rowOff>
    </xdr:to>
    <xdr:pic>
      <xdr:nvPicPr>
        <xdr:cNvPr id="4" name="Imagen 3">
          <a:extLst>
            <a:ext uri="{FF2B5EF4-FFF2-40B4-BE49-F238E27FC236}">
              <a16:creationId xmlns:a16="http://schemas.microsoft.com/office/drawing/2014/main" id="{C982384B-DFFA-4D21-8B2F-CFD9C907D48A}"/>
            </a:ext>
          </a:extLst>
        </xdr:cNvPr>
        <xdr:cNvPicPr>
          <a:picLocks noChangeAspect="1"/>
        </xdr:cNvPicPr>
      </xdr:nvPicPr>
      <xdr:blipFill>
        <a:blip xmlns:r="http://schemas.openxmlformats.org/officeDocument/2006/relationships" r:embed="rId2"/>
        <a:stretch>
          <a:fillRect/>
        </a:stretch>
      </xdr:blipFill>
      <xdr:spPr>
        <a:xfrm>
          <a:off x="6903419" y="2667000"/>
          <a:ext cx="1498192" cy="18390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208508</xdr:colOff>
      <xdr:row>1</xdr:row>
      <xdr:rowOff>66343</xdr:rowOff>
    </xdr:from>
    <xdr:to>
      <xdr:col>2</xdr:col>
      <xdr:colOff>1052015</xdr:colOff>
      <xdr:row>3</xdr:row>
      <xdr:rowOff>196195</xdr:rowOff>
    </xdr:to>
    <xdr:pic>
      <xdr:nvPicPr>
        <xdr:cNvPr id="2" name="3 Imagen">
          <a:extLst>
            <a:ext uri="{FF2B5EF4-FFF2-40B4-BE49-F238E27FC236}">
              <a16:creationId xmlns:a16="http://schemas.microsoft.com/office/drawing/2014/main" id="{66B46334-E4C3-4145-B685-FC71FDB31C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780008" y="228268"/>
          <a:ext cx="843507" cy="6442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704850</xdr:colOff>
      <xdr:row>13</xdr:row>
      <xdr:rowOff>123825</xdr:rowOff>
    </xdr:from>
    <xdr:to>
      <xdr:col>6</xdr:col>
      <xdr:colOff>1066799</xdr:colOff>
      <xdr:row>24</xdr:row>
      <xdr:rowOff>180974</xdr:rowOff>
    </xdr:to>
    <xdr:pic>
      <xdr:nvPicPr>
        <xdr:cNvPr id="3" name="Imagen 2">
          <a:extLst>
            <a:ext uri="{FF2B5EF4-FFF2-40B4-BE49-F238E27FC236}">
              <a16:creationId xmlns:a16="http://schemas.microsoft.com/office/drawing/2014/main" id="{8649BBFF-6D75-41E8-8C68-666795620E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19875" y="2514600"/>
          <a:ext cx="2066924" cy="20669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561976</xdr:colOff>
      <xdr:row>0</xdr:row>
      <xdr:rowOff>66343</xdr:rowOff>
    </xdr:from>
    <xdr:to>
      <xdr:col>2</xdr:col>
      <xdr:colOff>213816</xdr:colOff>
      <xdr:row>3</xdr:row>
      <xdr:rowOff>129520</xdr:rowOff>
    </xdr:to>
    <xdr:pic>
      <xdr:nvPicPr>
        <xdr:cNvPr id="2" name="3 Imagen">
          <a:extLst>
            <a:ext uri="{FF2B5EF4-FFF2-40B4-BE49-F238E27FC236}">
              <a16:creationId xmlns:a16="http://schemas.microsoft.com/office/drawing/2014/main" id="{D9F15A9A-B893-4874-8385-43C8376080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561976" y="66343"/>
          <a:ext cx="1328240" cy="1091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209627</xdr:colOff>
      <xdr:row>13</xdr:row>
      <xdr:rowOff>19050</xdr:rowOff>
    </xdr:from>
    <xdr:to>
      <xdr:col>6</xdr:col>
      <xdr:colOff>1115008</xdr:colOff>
      <xdr:row>23</xdr:row>
      <xdr:rowOff>143522</xdr:rowOff>
    </xdr:to>
    <xdr:pic>
      <xdr:nvPicPr>
        <xdr:cNvPr id="4" name="Imagen 3">
          <a:extLst>
            <a:ext uri="{FF2B5EF4-FFF2-40B4-BE49-F238E27FC236}">
              <a16:creationId xmlns:a16="http://schemas.microsoft.com/office/drawing/2014/main" id="{95989D03-6DC0-48EE-AB9C-A85900D36C2C}"/>
            </a:ext>
          </a:extLst>
        </xdr:cNvPr>
        <xdr:cNvPicPr>
          <a:picLocks noChangeAspect="1"/>
        </xdr:cNvPicPr>
      </xdr:nvPicPr>
      <xdr:blipFill>
        <a:blip xmlns:r="http://schemas.openxmlformats.org/officeDocument/2006/relationships" r:embed="rId2"/>
        <a:stretch>
          <a:fillRect/>
        </a:stretch>
      </xdr:blipFill>
      <xdr:spPr>
        <a:xfrm>
          <a:off x="4629227" y="3019425"/>
          <a:ext cx="1743581" cy="19342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208508</xdr:colOff>
      <xdr:row>1</xdr:row>
      <xdr:rowOff>66343</xdr:rowOff>
    </xdr:from>
    <xdr:to>
      <xdr:col>2</xdr:col>
      <xdr:colOff>1052015</xdr:colOff>
      <xdr:row>3</xdr:row>
      <xdr:rowOff>110470</xdr:rowOff>
    </xdr:to>
    <xdr:pic>
      <xdr:nvPicPr>
        <xdr:cNvPr id="4" name="3 Imagen">
          <a:extLst>
            <a:ext uri="{FF2B5EF4-FFF2-40B4-BE49-F238E27FC236}">
              <a16:creationId xmlns:a16="http://schemas.microsoft.com/office/drawing/2014/main" id="{229988D1-CE07-924D-A7C5-D7D90F302E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796120" y="227462"/>
          <a:ext cx="843507" cy="6416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657225</xdr:colOff>
      <xdr:row>14</xdr:row>
      <xdr:rowOff>38100</xdr:rowOff>
    </xdr:from>
    <xdr:to>
      <xdr:col>6</xdr:col>
      <xdr:colOff>952499</xdr:colOff>
      <xdr:row>24</xdr:row>
      <xdr:rowOff>190499</xdr:rowOff>
    </xdr:to>
    <xdr:pic>
      <xdr:nvPicPr>
        <xdr:cNvPr id="7" name="Imagen 6">
          <a:extLst>
            <a:ext uri="{FF2B5EF4-FFF2-40B4-BE49-F238E27FC236}">
              <a16:creationId xmlns:a16="http://schemas.microsoft.com/office/drawing/2014/main" id="{156BF7A1-0932-4B45-8AFF-68051555B47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0" y="2590800"/>
          <a:ext cx="2000249" cy="20002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0</xdr:colOff>
      <xdr:row>29</xdr:row>
      <xdr:rowOff>0</xdr:rowOff>
    </xdr:from>
    <xdr:to>
      <xdr:col>6</xdr:col>
      <xdr:colOff>342900</xdr:colOff>
      <xdr:row>30</xdr:row>
      <xdr:rowOff>101600</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BBE98164-AD8A-DA4D-A42E-2F8632A90BCC}"/>
            </a:ext>
          </a:extLst>
        </xdr:cNvPr>
        <xdr:cNvSpPr>
          <a:spLocks noChangeAspect="1" noChangeArrowheads="1"/>
        </xdr:cNvSpPr>
      </xdr:nvSpPr>
      <xdr:spPr bwMode="auto">
        <a:xfrm>
          <a:off x="7874000" y="109474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485327</xdr:colOff>
      <xdr:row>0</xdr:row>
      <xdr:rowOff>101600</xdr:rowOff>
    </xdr:from>
    <xdr:to>
      <xdr:col>0</xdr:col>
      <xdr:colOff>1475927</xdr:colOff>
      <xdr:row>2</xdr:row>
      <xdr:rowOff>254000</xdr:rowOff>
    </xdr:to>
    <xdr:pic>
      <xdr:nvPicPr>
        <xdr:cNvPr id="3" name="3 Imagen">
          <a:extLst>
            <a:ext uri="{FF2B5EF4-FFF2-40B4-BE49-F238E27FC236}">
              <a16:creationId xmlns:a16="http://schemas.microsoft.com/office/drawing/2014/main" id="{2D7C635F-CF2C-504A-8973-10A9BAA4B6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485327" y="101600"/>
          <a:ext cx="990600" cy="728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xdr:row>
      <xdr:rowOff>0</xdr:rowOff>
    </xdr:from>
    <xdr:to>
      <xdr:col>6</xdr:col>
      <xdr:colOff>342900</xdr:colOff>
      <xdr:row>30</xdr:row>
      <xdr:rowOff>101600</xdr:rowOff>
    </xdr:to>
    <xdr:sp macro="" textlink="">
      <xdr:nvSpPr>
        <xdr:cNvPr id="5"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75D92E3-8E6F-6944-8148-47FB15B69EC3}"/>
            </a:ext>
          </a:extLst>
        </xdr:cNvPr>
        <xdr:cNvSpPr>
          <a:spLocks noChangeAspect="1" noChangeArrowheads="1"/>
        </xdr:cNvSpPr>
      </xdr:nvSpPr>
      <xdr:spPr bwMode="auto">
        <a:xfrm>
          <a:off x="7874000" y="109474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xdr:row>
      <xdr:rowOff>0</xdr:rowOff>
    </xdr:from>
    <xdr:to>
      <xdr:col>6</xdr:col>
      <xdr:colOff>342900</xdr:colOff>
      <xdr:row>30</xdr:row>
      <xdr:rowOff>101600</xdr:rowOff>
    </xdr:to>
    <xdr:sp macro="" textlink="">
      <xdr:nvSpPr>
        <xdr:cNvPr id="6"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5A3F1109-9E1B-6B4E-89E7-A97C1F0B62E9}"/>
            </a:ext>
          </a:extLst>
        </xdr:cNvPr>
        <xdr:cNvSpPr>
          <a:spLocks noChangeAspect="1" noChangeArrowheads="1"/>
        </xdr:cNvSpPr>
      </xdr:nvSpPr>
      <xdr:spPr bwMode="auto">
        <a:xfrm>
          <a:off x="7874000" y="109474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584355</xdr:colOff>
      <xdr:row>17</xdr:row>
      <xdr:rowOff>109080</xdr:rowOff>
    </xdr:from>
    <xdr:to>
      <xdr:col>6</xdr:col>
      <xdr:colOff>1550490</xdr:colOff>
      <xdr:row>25</xdr:row>
      <xdr:rowOff>256591</xdr:rowOff>
    </xdr:to>
    <xdr:pic>
      <xdr:nvPicPr>
        <xdr:cNvPr id="7" name="Imagen 6">
          <a:extLst>
            <a:ext uri="{FF2B5EF4-FFF2-40B4-BE49-F238E27FC236}">
              <a16:creationId xmlns:a16="http://schemas.microsoft.com/office/drawing/2014/main" id="{51A6A5AF-4652-3649-ABA1-CE77BCB3D4ED}"/>
            </a:ext>
          </a:extLst>
        </xdr:cNvPr>
        <xdr:cNvPicPr>
          <a:picLocks noChangeAspect="1"/>
        </xdr:cNvPicPr>
      </xdr:nvPicPr>
      <xdr:blipFill>
        <a:blip xmlns:r="http://schemas.openxmlformats.org/officeDocument/2006/relationships" r:embed="rId3"/>
        <a:stretch>
          <a:fillRect/>
        </a:stretch>
      </xdr:blipFill>
      <xdr:spPr>
        <a:xfrm>
          <a:off x="5929263" y="3490552"/>
          <a:ext cx="3482761" cy="1581131"/>
        </a:xfrm>
        <a:prstGeom prst="rect">
          <a:avLst/>
        </a:prstGeom>
      </xdr:spPr>
    </xdr:pic>
    <xdr:clientData/>
  </xdr:twoCellAnchor>
  <xdr:twoCellAnchor editAs="oneCell">
    <xdr:from>
      <xdr:col>4</xdr:col>
      <xdr:colOff>537606</xdr:colOff>
      <xdr:row>20</xdr:row>
      <xdr:rowOff>109079</xdr:rowOff>
    </xdr:from>
    <xdr:to>
      <xdr:col>5</xdr:col>
      <xdr:colOff>526386</xdr:colOff>
      <xdr:row>23</xdr:row>
      <xdr:rowOff>92172</xdr:rowOff>
    </xdr:to>
    <xdr:pic>
      <xdr:nvPicPr>
        <xdr:cNvPr id="8" name="Imagen 7">
          <a:extLst>
            <a:ext uri="{FF2B5EF4-FFF2-40B4-BE49-F238E27FC236}">
              <a16:creationId xmlns:a16="http://schemas.microsoft.com/office/drawing/2014/main" id="{277DF5F7-A0C4-F44E-97E8-17DC0A18D3A3}"/>
            </a:ext>
          </a:extLst>
        </xdr:cNvPr>
        <xdr:cNvPicPr>
          <a:picLocks noChangeAspect="1"/>
        </xdr:cNvPicPr>
      </xdr:nvPicPr>
      <xdr:blipFill>
        <a:blip xmlns:r="http://schemas.openxmlformats.org/officeDocument/2006/relationships" r:embed="rId4"/>
        <a:stretch>
          <a:fillRect/>
        </a:stretch>
      </xdr:blipFill>
      <xdr:spPr>
        <a:xfrm>
          <a:off x="6755152" y="4028159"/>
          <a:ext cx="861419" cy="520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0</xdr:colOff>
      <xdr:row>24</xdr:row>
      <xdr:rowOff>0</xdr:rowOff>
    </xdr:from>
    <xdr:to>
      <xdr:col>6</xdr:col>
      <xdr:colOff>342900</xdr:colOff>
      <xdr:row>25</xdr:row>
      <xdr:rowOff>101598</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7BE967F-4168-F944-9C51-A654E56D3384}"/>
            </a:ext>
          </a:extLst>
        </xdr:cNvPr>
        <xdr:cNvSpPr>
          <a:spLocks noChangeAspect="1" noChangeArrowheads="1"/>
        </xdr:cNvSpPr>
      </xdr:nvSpPr>
      <xdr:spPr bwMode="auto">
        <a:xfrm>
          <a:off x="8128000" y="96520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2</xdr:row>
      <xdr:rowOff>254000</xdr:rowOff>
    </xdr:to>
    <xdr:pic>
      <xdr:nvPicPr>
        <xdr:cNvPr id="3" name="3 Imagen">
          <a:extLst>
            <a:ext uri="{FF2B5EF4-FFF2-40B4-BE49-F238E27FC236}">
              <a16:creationId xmlns:a16="http://schemas.microsoft.com/office/drawing/2014/main" id="{18677C7E-7DE0-5443-9A25-611A615BD2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271780</xdr:colOff>
      <xdr:row>14</xdr:row>
      <xdr:rowOff>60960</xdr:rowOff>
    </xdr:from>
    <xdr:to>
      <xdr:col>6</xdr:col>
      <xdr:colOff>827888</xdr:colOff>
      <xdr:row>15</xdr:row>
      <xdr:rowOff>644932</xdr:rowOff>
    </xdr:to>
    <xdr:pic>
      <xdr:nvPicPr>
        <xdr:cNvPr id="4" name="Picture 64">
          <a:extLst>
            <a:ext uri="{FF2B5EF4-FFF2-40B4-BE49-F238E27FC236}">
              <a16:creationId xmlns:a16="http://schemas.microsoft.com/office/drawing/2014/main" id="{2B1E3ED2-80F9-0344-9318-82AE5FD6C75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42100" y="2956560"/>
          <a:ext cx="2227580" cy="133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AA5F679-686A-F54B-923F-BF7549B160A1}"/>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2</xdr:row>
      <xdr:rowOff>254000</xdr:rowOff>
    </xdr:to>
    <xdr:pic>
      <xdr:nvPicPr>
        <xdr:cNvPr id="3" name="3 Imagen">
          <a:extLst>
            <a:ext uri="{FF2B5EF4-FFF2-40B4-BE49-F238E27FC236}">
              <a16:creationId xmlns:a16="http://schemas.microsoft.com/office/drawing/2014/main" id="{D1E27E4E-4769-CC49-A881-9B1E558881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66675</xdr:colOff>
      <xdr:row>17</xdr:row>
      <xdr:rowOff>133349</xdr:rowOff>
    </xdr:from>
    <xdr:to>
      <xdr:col>6</xdr:col>
      <xdr:colOff>845297</xdr:colOff>
      <xdr:row>20</xdr:row>
      <xdr:rowOff>380999</xdr:rowOff>
    </xdr:to>
    <xdr:pic>
      <xdr:nvPicPr>
        <xdr:cNvPr id="4" name="3 Imagen">
          <a:extLst>
            <a:ext uri="{FF2B5EF4-FFF2-40B4-BE49-F238E27FC236}">
              <a16:creationId xmlns:a16="http://schemas.microsoft.com/office/drawing/2014/main" id="{1996475B-F82D-A641-8712-B4C1C6AC7870}"/>
            </a:ext>
          </a:extLst>
        </xdr:cNvPr>
        <xdr:cNvPicPr>
          <a:picLocks noChangeAspect="1"/>
        </xdr:cNvPicPr>
      </xdr:nvPicPr>
      <xdr:blipFill>
        <a:blip xmlns:r="http://schemas.openxmlformats.org/officeDocument/2006/relationships" r:embed="rId3"/>
        <a:stretch>
          <a:fillRect/>
        </a:stretch>
      </xdr:blipFill>
      <xdr:spPr>
        <a:xfrm>
          <a:off x="6302375" y="3511549"/>
          <a:ext cx="2455022" cy="15430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1345821</xdr:colOff>
      <xdr:row>13</xdr:row>
      <xdr:rowOff>75821</xdr:rowOff>
    </xdr:from>
    <xdr:to>
      <xdr:col>6</xdr:col>
      <xdr:colOff>1139924</xdr:colOff>
      <xdr:row>24</xdr:row>
      <xdr:rowOff>199656</xdr:rowOff>
    </xdr:to>
    <xdr:pic>
      <xdr:nvPicPr>
        <xdr:cNvPr id="2" name="Imagen 4">
          <a:extLst>
            <a:ext uri="{FF2B5EF4-FFF2-40B4-BE49-F238E27FC236}">
              <a16:creationId xmlns:a16="http://schemas.microsoft.com/office/drawing/2014/main" id="{F3713C57-DA2E-1845-90BB-6217F4533F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8659" t="13377" r="20956" b="61365"/>
        <a:stretch>
          <a:fillRect/>
        </a:stretch>
      </xdr:blipFill>
      <xdr:spPr bwMode="auto">
        <a:xfrm>
          <a:off x="10185021" y="2488821"/>
          <a:ext cx="1508603" cy="2041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208508</xdr:colOff>
      <xdr:row>1</xdr:row>
      <xdr:rowOff>66343</xdr:rowOff>
    </xdr:from>
    <xdr:to>
      <xdr:col>2</xdr:col>
      <xdr:colOff>1052015</xdr:colOff>
      <xdr:row>3</xdr:row>
      <xdr:rowOff>196195</xdr:rowOff>
    </xdr:to>
    <xdr:pic>
      <xdr:nvPicPr>
        <xdr:cNvPr id="3" name="2 Imagen">
          <a:extLst>
            <a:ext uri="{FF2B5EF4-FFF2-40B4-BE49-F238E27FC236}">
              <a16:creationId xmlns:a16="http://schemas.microsoft.com/office/drawing/2014/main" id="{5B03CCFF-99A2-7946-BB59-1872C37C79C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126999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53584FF-E900-B04F-95B0-661F1E1BB0C0}"/>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208508</xdr:colOff>
      <xdr:row>1</xdr:row>
      <xdr:rowOff>66343</xdr:rowOff>
    </xdr:from>
    <xdr:to>
      <xdr:col>2</xdr:col>
      <xdr:colOff>1052015</xdr:colOff>
      <xdr:row>3</xdr:row>
      <xdr:rowOff>196195</xdr:rowOff>
    </xdr:to>
    <xdr:pic>
      <xdr:nvPicPr>
        <xdr:cNvPr id="4" name="3 Imagen">
          <a:extLst>
            <a:ext uri="{FF2B5EF4-FFF2-40B4-BE49-F238E27FC236}">
              <a16:creationId xmlns:a16="http://schemas.microsoft.com/office/drawing/2014/main" id="{40C37757-D0BA-F54C-9762-8A629C859C1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476251</xdr:colOff>
      <xdr:row>14</xdr:row>
      <xdr:rowOff>334483</xdr:rowOff>
    </xdr:from>
    <xdr:to>
      <xdr:col>6</xdr:col>
      <xdr:colOff>1143001</xdr:colOff>
      <xdr:row>23</xdr:row>
      <xdr:rowOff>475803</xdr:rowOff>
    </xdr:to>
    <xdr:pic>
      <xdr:nvPicPr>
        <xdr:cNvPr id="5" name="1 Imagen">
          <a:extLst>
            <a:ext uri="{FF2B5EF4-FFF2-40B4-BE49-F238E27FC236}">
              <a16:creationId xmlns:a16="http://schemas.microsoft.com/office/drawing/2014/main" id="{1EFD50E6-3F11-A040-AC42-75CDAE62BD0A}"/>
            </a:ext>
          </a:extLst>
        </xdr:cNvPr>
        <xdr:cNvPicPr>
          <a:picLocks noChangeAspect="1"/>
        </xdr:cNvPicPr>
      </xdr:nvPicPr>
      <xdr:blipFill>
        <a:blip xmlns:r="http://schemas.openxmlformats.org/officeDocument/2006/relationships" r:embed="rId3"/>
        <a:stretch>
          <a:fillRect/>
        </a:stretch>
      </xdr:blipFill>
      <xdr:spPr>
        <a:xfrm>
          <a:off x="9315451" y="2899883"/>
          <a:ext cx="2381250" cy="175422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6</xdr:col>
      <xdr:colOff>0</xdr:colOff>
      <xdr:row>31</xdr:row>
      <xdr:rowOff>0</xdr:rowOff>
    </xdr:from>
    <xdr:ext cx="342900" cy="292099"/>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A0C15683-3DC1-484C-8F50-9DA1685C56E6}"/>
            </a:ext>
          </a:extLst>
        </xdr:cNvPr>
        <xdr:cNvSpPr>
          <a:spLocks noChangeAspect="1" noChangeArrowheads="1"/>
        </xdr:cNvSpPr>
      </xdr:nvSpPr>
      <xdr:spPr bwMode="auto">
        <a:xfrm>
          <a:off x="5257800" y="5511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1054100</xdr:colOff>
      <xdr:row>0</xdr:row>
      <xdr:rowOff>101600</xdr:rowOff>
    </xdr:from>
    <xdr:ext cx="990600" cy="736600"/>
    <xdr:pic>
      <xdr:nvPicPr>
        <xdr:cNvPr id="3" name="3 Imagen">
          <a:extLst>
            <a:ext uri="{FF2B5EF4-FFF2-40B4-BE49-F238E27FC236}">
              <a16:creationId xmlns:a16="http://schemas.microsoft.com/office/drawing/2014/main" id="{C2129057-B9C8-9B4B-8C89-F5863458F6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8763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127940</xdr:colOff>
      <xdr:row>18</xdr:row>
      <xdr:rowOff>104775</xdr:rowOff>
    </xdr:from>
    <xdr:ext cx="2214432" cy="1393326"/>
    <xdr:pic>
      <xdr:nvPicPr>
        <xdr:cNvPr id="4" name="4 Imagen">
          <a:extLst>
            <a:ext uri="{FF2B5EF4-FFF2-40B4-BE49-F238E27FC236}">
              <a16:creationId xmlns:a16="http://schemas.microsoft.com/office/drawing/2014/main" id="{136CD250-56F4-DF49-87E4-6FD957E3846E}"/>
            </a:ext>
          </a:extLst>
        </xdr:cNvPr>
        <xdr:cNvPicPr>
          <a:picLocks noChangeAspect="1"/>
        </xdr:cNvPicPr>
      </xdr:nvPicPr>
      <xdr:blipFill>
        <a:blip xmlns:r="http://schemas.openxmlformats.org/officeDocument/2006/relationships" r:embed="rId3"/>
        <a:stretch>
          <a:fillRect/>
        </a:stretch>
      </xdr:blipFill>
      <xdr:spPr>
        <a:xfrm>
          <a:off x="3633140" y="3305175"/>
          <a:ext cx="2214432" cy="1393326"/>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6</xdr:col>
      <xdr:colOff>0</xdr:colOff>
      <xdr:row>31</xdr:row>
      <xdr:rowOff>0</xdr:rowOff>
    </xdr:from>
    <xdr:ext cx="342900" cy="292099"/>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BCC4E96-106A-D840-95EA-74823CE6C719}"/>
            </a:ext>
          </a:extLst>
        </xdr:cNvPr>
        <xdr:cNvSpPr>
          <a:spLocks noChangeAspect="1" noChangeArrowheads="1"/>
        </xdr:cNvSpPr>
      </xdr:nvSpPr>
      <xdr:spPr bwMode="auto">
        <a:xfrm>
          <a:off x="5257800" y="55118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208508</xdr:colOff>
      <xdr:row>1</xdr:row>
      <xdr:rowOff>66343</xdr:rowOff>
    </xdr:from>
    <xdr:to>
      <xdr:col>2</xdr:col>
      <xdr:colOff>1052015</xdr:colOff>
      <xdr:row>3</xdr:row>
      <xdr:rowOff>196195</xdr:rowOff>
    </xdr:to>
    <xdr:pic>
      <xdr:nvPicPr>
        <xdr:cNvPr id="4" name="3 Imagen">
          <a:extLst>
            <a:ext uri="{FF2B5EF4-FFF2-40B4-BE49-F238E27FC236}">
              <a16:creationId xmlns:a16="http://schemas.microsoft.com/office/drawing/2014/main" id="{AE3156CE-97BF-9943-ACCB-6333CBAB43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857249</xdr:colOff>
      <xdr:row>14</xdr:row>
      <xdr:rowOff>89353</xdr:rowOff>
    </xdr:from>
    <xdr:to>
      <xdr:col>6</xdr:col>
      <xdr:colOff>942975</xdr:colOff>
      <xdr:row>24</xdr:row>
      <xdr:rowOff>123221</xdr:rowOff>
    </xdr:to>
    <xdr:pic>
      <xdr:nvPicPr>
        <xdr:cNvPr id="5" name="1 Imagen">
          <a:extLst>
            <a:ext uri="{FF2B5EF4-FFF2-40B4-BE49-F238E27FC236}">
              <a16:creationId xmlns:a16="http://schemas.microsoft.com/office/drawing/2014/main" id="{BF133415-5049-6042-A20B-3D3D6BAA93CE}"/>
            </a:ext>
          </a:extLst>
        </xdr:cNvPr>
        <xdr:cNvPicPr>
          <a:picLocks noChangeAspect="1"/>
        </xdr:cNvPicPr>
      </xdr:nvPicPr>
      <xdr:blipFill>
        <a:blip xmlns:r="http://schemas.openxmlformats.org/officeDocument/2006/relationships" r:embed="rId3"/>
        <a:stretch>
          <a:fillRect/>
        </a:stretch>
      </xdr:blipFill>
      <xdr:spPr>
        <a:xfrm>
          <a:off x="9696449" y="2654753"/>
          <a:ext cx="1800226" cy="179916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4</xdr:col>
      <xdr:colOff>60325</xdr:colOff>
      <xdr:row>14</xdr:row>
      <xdr:rowOff>114300</xdr:rowOff>
    </xdr:from>
    <xdr:ext cx="2628900" cy="1600200"/>
    <xdr:pic>
      <xdr:nvPicPr>
        <xdr:cNvPr id="2" name="image2.png" title="Imagen">
          <a:extLst>
            <a:ext uri="{FF2B5EF4-FFF2-40B4-BE49-F238E27FC236}">
              <a16:creationId xmlns:a16="http://schemas.microsoft.com/office/drawing/2014/main" id="{1CC166A9-E7DF-054C-B13A-4EFE6081C657}"/>
            </a:ext>
          </a:extLst>
        </xdr:cNvPr>
        <xdr:cNvPicPr preferRelativeResize="0"/>
      </xdr:nvPicPr>
      <xdr:blipFill>
        <a:blip xmlns:r="http://schemas.openxmlformats.org/officeDocument/2006/relationships" r:embed="rId1" cstate="print"/>
        <a:stretch>
          <a:fillRect/>
        </a:stretch>
      </xdr:blipFill>
      <xdr:spPr>
        <a:xfrm>
          <a:off x="6283325" y="2603500"/>
          <a:ext cx="2628900" cy="1600200"/>
        </a:xfrm>
        <a:prstGeom prst="rect">
          <a:avLst/>
        </a:prstGeom>
        <a:noFill/>
      </xdr:spPr>
    </xdr:pic>
    <xdr:clientData fLocksWithSheet="0"/>
  </xdr:oneCellAnchor>
  <xdr:oneCellAnchor>
    <xdr:from>
      <xdr:col>0</xdr:col>
      <xdr:colOff>180975</xdr:colOff>
      <xdr:row>0</xdr:row>
      <xdr:rowOff>38100</xdr:rowOff>
    </xdr:from>
    <xdr:ext cx="590550" cy="542925"/>
    <xdr:pic>
      <xdr:nvPicPr>
        <xdr:cNvPr id="3" name="image1.jpg" title="Imagen">
          <a:extLst>
            <a:ext uri="{FF2B5EF4-FFF2-40B4-BE49-F238E27FC236}">
              <a16:creationId xmlns:a16="http://schemas.microsoft.com/office/drawing/2014/main" id="{F0762E40-A31D-1442-A3F0-5625B9368837}"/>
            </a:ext>
          </a:extLst>
        </xdr:cNvPr>
        <xdr:cNvPicPr preferRelativeResize="0"/>
      </xdr:nvPicPr>
      <xdr:blipFill>
        <a:blip xmlns:r="http://schemas.openxmlformats.org/officeDocument/2006/relationships" r:embed="rId2" cstate="print"/>
        <a:stretch>
          <a:fillRect/>
        </a:stretch>
      </xdr:blipFill>
      <xdr:spPr>
        <a:xfrm>
          <a:off x="180975" y="38100"/>
          <a:ext cx="590550" cy="542925"/>
        </a:xfrm>
        <a:prstGeom prst="rect">
          <a:avLst/>
        </a:prstGeom>
        <a:noFill/>
      </xdr:spPr>
    </xdr:pic>
    <xdr:clientData fLocksWithSheet="0"/>
  </xdr:oneCellAnchor>
  <xdr:oneCellAnchor>
    <xdr:from>
      <xdr:col>6</xdr:col>
      <xdr:colOff>0</xdr:colOff>
      <xdr:row>29</xdr:row>
      <xdr:rowOff>0</xdr:rowOff>
    </xdr:from>
    <xdr:ext cx="342900" cy="292099"/>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992A742B-0D5E-A84C-8416-93D7BF38CEC8}"/>
            </a:ext>
          </a:extLst>
        </xdr:cNvPr>
        <xdr:cNvSpPr>
          <a:spLocks noChangeAspect="1" noChangeArrowheads="1"/>
        </xdr:cNvSpPr>
      </xdr:nvSpPr>
      <xdr:spPr bwMode="auto">
        <a:xfrm>
          <a:off x="7912100" y="819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6</xdr:col>
      <xdr:colOff>0</xdr:colOff>
      <xdr:row>32</xdr:row>
      <xdr:rowOff>0</xdr:rowOff>
    </xdr:from>
    <xdr:to>
      <xdr:col>6</xdr:col>
      <xdr:colOff>342900</xdr:colOff>
      <xdr:row>33</xdr:row>
      <xdr:rowOff>101600</xdr:rowOff>
    </xdr:to>
    <xdr:sp macro="" textlink="">
      <xdr:nvSpPr>
        <xdr:cNvPr id="6"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2E358563-38F0-414C-8AD4-9CA03076B12A}"/>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8"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327427C1-B90B-4446-B778-C8994C30AB00}"/>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9"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3"/>
          <a:extLst>
            <a:ext uri="{FF2B5EF4-FFF2-40B4-BE49-F238E27FC236}">
              <a16:creationId xmlns:a16="http://schemas.microsoft.com/office/drawing/2014/main" id="{6FC8EB50-D4FD-FA4C-B4C6-69460F07C397}"/>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oneCellAnchor>
    <xdr:from>
      <xdr:col>0</xdr:col>
      <xdr:colOff>180975</xdr:colOff>
      <xdr:row>0</xdr:row>
      <xdr:rowOff>38100</xdr:rowOff>
    </xdr:from>
    <xdr:ext cx="590550" cy="542925"/>
    <xdr:pic>
      <xdr:nvPicPr>
        <xdr:cNvPr id="3" name="image1.jpg" title="Imagen">
          <a:extLst>
            <a:ext uri="{FF2B5EF4-FFF2-40B4-BE49-F238E27FC236}">
              <a16:creationId xmlns:a16="http://schemas.microsoft.com/office/drawing/2014/main" id="{7718BEAC-8669-074A-86A7-9FA9229EC68E}"/>
            </a:ext>
          </a:extLst>
        </xdr:cNvPr>
        <xdr:cNvPicPr preferRelativeResize="0"/>
      </xdr:nvPicPr>
      <xdr:blipFill>
        <a:blip xmlns:r="http://schemas.openxmlformats.org/officeDocument/2006/relationships" r:embed="rId1" cstate="print"/>
        <a:stretch>
          <a:fillRect/>
        </a:stretch>
      </xdr:blipFill>
      <xdr:spPr>
        <a:xfrm>
          <a:off x="180975" y="38100"/>
          <a:ext cx="590550" cy="542925"/>
        </a:xfrm>
        <a:prstGeom prst="rect">
          <a:avLst/>
        </a:prstGeom>
        <a:noFill/>
      </xdr:spPr>
    </xdr:pic>
    <xdr:clientData fLocksWithSheet="0"/>
  </xdr:oneCellAnchor>
  <xdr:oneCellAnchor>
    <xdr:from>
      <xdr:col>6</xdr:col>
      <xdr:colOff>0</xdr:colOff>
      <xdr:row>29</xdr:row>
      <xdr:rowOff>0</xdr:rowOff>
    </xdr:from>
    <xdr:ext cx="342900" cy="292099"/>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2"/>
          <a:extLst>
            <a:ext uri="{FF2B5EF4-FFF2-40B4-BE49-F238E27FC236}">
              <a16:creationId xmlns:a16="http://schemas.microsoft.com/office/drawing/2014/main" id="{F052306B-6CA0-5240-9914-CF66CC4C9702}"/>
            </a:ext>
          </a:extLst>
        </xdr:cNvPr>
        <xdr:cNvSpPr>
          <a:spLocks noChangeAspect="1" noChangeArrowheads="1"/>
        </xdr:cNvSpPr>
      </xdr:nvSpPr>
      <xdr:spPr bwMode="auto">
        <a:xfrm>
          <a:off x="8915400" y="54610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5.xml><?xml version="1.0" encoding="utf-8"?>
<xdr:wsDr xmlns:xdr="http://schemas.openxmlformats.org/drawingml/2006/spreadsheetDrawing" xmlns:a="http://schemas.openxmlformats.org/drawingml/2006/main">
  <xdr:oneCellAnchor>
    <xdr:from>
      <xdr:col>4</xdr:col>
      <xdr:colOff>673100</xdr:colOff>
      <xdr:row>12</xdr:row>
      <xdr:rowOff>114300</xdr:rowOff>
    </xdr:from>
    <xdr:ext cx="1724025" cy="1838325"/>
    <xdr:pic>
      <xdr:nvPicPr>
        <xdr:cNvPr id="2" name="image2.jpg">
          <a:extLst>
            <a:ext uri="{FF2B5EF4-FFF2-40B4-BE49-F238E27FC236}">
              <a16:creationId xmlns:a16="http://schemas.microsoft.com/office/drawing/2014/main" id="{642999DB-45D5-F04C-8E0E-92366F96058F}"/>
            </a:ext>
          </a:extLst>
        </xdr:cNvPr>
        <xdr:cNvPicPr preferRelativeResize="0"/>
      </xdr:nvPicPr>
      <xdr:blipFill>
        <a:blip xmlns:r="http://schemas.openxmlformats.org/officeDocument/2006/relationships" r:embed="rId1" cstate="print"/>
        <a:stretch>
          <a:fillRect/>
        </a:stretch>
      </xdr:blipFill>
      <xdr:spPr>
        <a:xfrm>
          <a:off x="6007100" y="2895600"/>
          <a:ext cx="1724025" cy="1838325"/>
        </a:xfrm>
        <a:prstGeom prst="rect">
          <a:avLst/>
        </a:prstGeom>
        <a:noFill/>
      </xdr:spPr>
    </xdr:pic>
    <xdr:clientData fLocksWithSheet="0"/>
  </xdr:oneCellAnchor>
  <xdr:oneCellAnchor>
    <xdr:from>
      <xdr:col>0</xdr:col>
      <xdr:colOff>219075</xdr:colOff>
      <xdr:row>0</xdr:row>
      <xdr:rowOff>19050</xdr:rowOff>
    </xdr:from>
    <xdr:ext cx="609600" cy="561975"/>
    <xdr:pic>
      <xdr:nvPicPr>
        <xdr:cNvPr id="3" name="image1.jpg" title="Imagen">
          <a:extLst>
            <a:ext uri="{FF2B5EF4-FFF2-40B4-BE49-F238E27FC236}">
              <a16:creationId xmlns:a16="http://schemas.microsoft.com/office/drawing/2014/main" id="{ADE6B4E5-BA4E-E540-9D44-28EFCC2EED25}"/>
            </a:ext>
          </a:extLst>
        </xdr:cNvPr>
        <xdr:cNvPicPr preferRelativeResize="0"/>
      </xdr:nvPicPr>
      <xdr:blipFill>
        <a:blip xmlns:r="http://schemas.openxmlformats.org/officeDocument/2006/relationships" r:embed="rId2" cstate="print"/>
        <a:stretch>
          <a:fillRect/>
        </a:stretch>
      </xdr:blipFill>
      <xdr:spPr>
        <a:xfrm>
          <a:off x="219075" y="19050"/>
          <a:ext cx="609600" cy="561975"/>
        </a:xfrm>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3</xdr:col>
      <xdr:colOff>1301750</xdr:colOff>
      <xdr:row>12</xdr:row>
      <xdr:rowOff>76199</xdr:rowOff>
    </xdr:from>
    <xdr:ext cx="4229100" cy="1781175"/>
    <xdr:pic>
      <xdr:nvPicPr>
        <xdr:cNvPr id="2" name="image1.png" title="Imagen">
          <a:extLst>
            <a:ext uri="{FF2B5EF4-FFF2-40B4-BE49-F238E27FC236}">
              <a16:creationId xmlns:a16="http://schemas.microsoft.com/office/drawing/2014/main" id="{0E36BE0F-FBA0-AF4F-B25D-FB7EA15981C8}"/>
            </a:ext>
          </a:extLst>
        </xdr:cNvPr>
        <xdr:cNvPicPr preferRelativeResize="0"/>
      </xdr:nvPicPr>
      <xdr:blipFill>
        <a:blip xmlns:r="http://schemas.openxmlformats.org/officeDocument/2006/relationships" r:embed="rId1" cstate="print"/>
        <a:stretch>
          <a:fillRect/>
        </a:stretch>
      </xdr:blipFill>
      <xdr:spPr>
        <a:xfrm>
          <a:off x="5988050" y="2857499"/>
          <a:ext cx="4229100" cy="1781175"/>
        </a:xfrm>
        <a:prstGeom prst="rect">
          <a:avLst/>
        </a:prstGeom>
        <a:noFill/>
      </xdr:spPr>
    </xdr:pic>
    <xdr:clientData fLocksWithSheet="0"/>
  </xdr:oneCellAnchor>
  <xdr:oneCellAnchor>
    <xdr:from>
      <xdr:col>0</xdr:col>
      <xdr:colOff>190500</xdr:colOff>
      <xdr:row>0</xdr:row>
      <xdr:rowOff>19050</xdr:rowOff>
    </xdr:from>
    <xdr:ext cx="609600" cy="561975"/>
    <xdr:pic>
      <xdr:nvPicPr>
        <xdr:cNvPr id="3" name="image2.jpg" title="Imagen">
          <a:extLst>
            <a:ext uri="{FF2B5EF4-FFF2-40B4-BE49-F238E27FC236}">
              <a16:creationId xmlns:a16="http://schemas.microsoft.com/office/drawing/2014/main" id="{A3125BDF-DF76-0841-8AAC-655F51604650}"/>
            </a:ext>
          </a:extLst>
        </xdr:cNvPr>
        <xdr:cNvPicPr preferRelativeResize="0"/>
      </xdr:nvPicPr>
      <xdr:blipFill>
        <a:blip xmlns:r="http://schemas.openxmlformats.org/officeDocument/2006/relationships" r:embed="rId2" cstate="print"/>
        <a:stretch>
          <a:fillRect/>
        </a:stretch>
      </xdr:blipFill>
      <xdr:spPr>
        <a:xfrm>
          <a:off x="190500" y="19050"/>
          <a:ext cx="609600" cy="561975"/>
        </a:xfrm>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190500</xdr:colOff>
      <xdr:row>0</xdr:row>
      <xdr:rowOff>19050</xdr:rowOff>
    </xdr:from>
    <xdr:ext cx="609600" cy="561975"/>
    <xdr:pic>
      <xdr:nvPicPr>
        <xdr:cNvPr id="3" name="image2.jpg" title="Imagen">
          <a:extLst>
            <a:ext uri="{FF2B5EF4-FFF2-40B4-BE49-F238E27FC236}">
              <a16:creationId xmlns:a16="http://schemas.microsoft.com/office/drawing/2014/main" id="{89410635-ED1F-0F42-B6F9-B22EE16D8ED4}"/>
            </a:ext>
          </a:extLst>
        </xdr:cNvPr>
        <xdr:cNvPicPr preferRelativeResize="0"/>
      </xdr:nvPicPr>
      <xdr:blipFill>
        <a:blip xmlns:r="http://schemas.openxmlformats.org/officeDocument/2006/relationships" r:embed="rId1" cstate="print"/>
        <a:stretch>
          <a:fillRect/>
        </a:stretch>
      </xdr:blipFill>
      <xdr:spPr>
        <a:xfrm>
          <a:off x="190500" y="19050"/>
          <a:ext cx="609600" cy="561975"/>
        </a:xfrm>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0</xdr:col>
      <xdr:colOff>190500</xdr:colOff>
      <xdr:row>0</xdr:row>
      <xdr:rowOff>19050</xdr:rowOff>
    </xdr:from>
    <xdr:ext cx="609600" cy="561975"/>
    <xdr:pic>
      <xdr:nvPicPr>
        <xdr:cNvPr id="2" name="image2.jpg" title="Imagen">
          <a:extLst>
            <a:ext uri="{FF2B5EF4-FFF2-40B4-BE49-F238E27FC236}">
              <a16:creationId xmlns:a16="http://schemas.microsoft.com/office/drawing/2014/main" id="{A1078FCF-D2F8-6047-8353-E970EEA8E771}"/>
            </a:ext>
          </a:extLst>
        </xdr:cNvPr>
        <xdr:cNvPicPr preferRelativeResize="0"/>
      </xdr:nvPicPr>
      <xdr:blipFill>
        <a:blip xmlns:r="http://schemas.openxmlformats.org/officeDocument/2006/relationships" r:embed="rId1" cstate="print"/>
        <a:stretch>
          <a:fillRect/>
        </a:stretch>
      </xdr:blipFill>
      <xdr:spPr>
        <a:xfrm>
          <a:off x="190500" y="19050"/>
          <a:ext cx="609600" cy="561975"/>
        </a:xfrm>
        <a:prstGeom prst="rect">
          <a:avLst/>
        </a:prstGeom>
        <a:noFill/>
      </xdr:spPr>
    </xdr:pic>
    <xdr:clientData fLocksWithSheet="0"/>
  </xdr:oneCellAnchor>
  <xdr:twoCellAnchor editAs="oneCell">
    <xdr:from>
      <xdr:col>6</xdr:col>
      <xdr:colOff>0</xdr:colOff>
      <xdr:row>31</xdr:row>
      <xdr:rowOff>0</xdr:rowOff>
    </xdr:from>
    <xdr:to>
      <xdr:col>6</xdr:col>
      <xdr:colOff>342900</xdr:colOff>
      <xdr:row>32</xdr:row>
      <xdr:rowOff>101599</xdr:rowOff>
    </xdr:to>
    <xdr:sp macro="" textlink="">
      <xdr:nvSpPr>
        <xdr:cNvPr id="3"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2"/>
          <a:extLst>
            <a:ext uri="{FF2B5EF4-FFF2-40B4-BE49-F238E27FC236}">
              <a16:creationId xmlns:a16="http://schemas.microsoft.com/office/drawing/2014/main" id="{E130464A-3A60-B942-90C2-59022678DE2F}"/>
            </a:ext>
          </a:extLst>
        </xdr:cNvPr>
        <xdr:cNvSpPr>
          <a:spLocks noChangeAspect="1" noChangeArrowheads="1"/>
        </xdr:cNvSpPr>
      </xdr:nvSpPr>
      <xdr:spPr bwMode="auto">
        <a:xfrm>
          <a:off x="7912100" y="60579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2044700</xdr:colOff>
      <xdr:row>3</xdr:row>
      <xdr:rowOff>127000</xdr:rowOff>
    </xdr:to>
    <xdr:pic>
      <xdr:nvPicPr>
        <xdr:cNvPr id="4" name="3 Imagen">
          <a:extLst>
            <a:ext uri="{FF2B5EF4-FFF2-40B4-BE49-F238E27FC236}">
              <a16:creationId xmlns:a16="http://schemas.microsoft.com/office/drawing/2014/main" id="{69952252-B88D-644C-85B6-22EEFDDEB1B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552450</xdr:colOff>
      <xdr:row>15</xdr:row>
      <xdr:rowOff>114300</xdr:rowOff>
    </xdr:from>
    <xdr:to>
      <xdr:col>6</xdr:col>
      <xdr:colOff>133350</xdr:colOff>
      <xdr:row>26</xdr:row>
      <xdr:rowOff>13582</xdr:rowOff>
    </xdr:to>
    <xdr:pic>
      <xdr:nvPicPr>
        <xdr:cNvPr id="5" name="4 Imagen">
          <a:extLst>
            <a:ext uri="{FF2B5EF4-FFF2-40B4-BE49-F238E27FC236}">
              <a16:creationId xmlns:a16="http://schemas.microsoft.com/office/drawing/2014/main" id="{9FAB08C5-8955-224C-894A-21D93784F747}"/>
            </a:ext>
          </a:extLst>
        </xdr:cNvPr>
        <xdr:cNvPicPr>
          <a:picLocks noChangeAspect="1"/>
        </xdr:cNvPicPr>
      </xdr:nvPicPr>
      <xdr:blipFill>
        <a:blip xmlns:r="http://schemas.openxmlformats.org/officeDocument/2006/relationships" r:embed="rId4"/>
        <a:stretch>
          <a:fillRect/>
        </a:stretch>
      </xdr:blipFill>
      <xdr:spPr>
        <a:xfrm>
          <a:off x="6788150" y="3136900"/>
          <a:ext cx="1257300" cy="185508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208508</xdr:colOff>
      <xdr:row>1</xdr:row>
      <xdr:rowOff>66343</xdr:rowOff>
    </xdr:from>
    <xdr:to>
      <xdr:col>2</xdr:col>
      <xdr:colOff>1102815</xdr:colOff>
      <xdr:row>4</xdr:row>
      <xdr:rowOff>69195</xdr:rowOff>
    </xdr:to>
    <xdr:pic>
      <xdr:nvPicPr>
        <xdr:cNvPr id="2" name="3 Imagen">
          <a:extLst>
            <a:ext uri="{FF2B5EF4-FFF2-40B4-BE49-F238E27FC236}">
              <a16:creationId xmlns:a16="http://schemas.microsoft.com/office/drawing/2014/main" id="{68AB4DA1-B430-5448-B097-AFBA673C70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609" t="5577" r="5919" b="76813"/>
        <a:stretch>
          <a:fillRect/>
        </a:stretch>
      </xdr:blipFill>
      <xdr:spPr bwMode="auto">
        <a:xfrm>
          <a:off x="792708" y="231443"/>
          <a:ext cx="843507" cy="637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512839</xdr:colOff>
      <xdr:row>13</xdr:row>
      <xdr:rowOff>114300</xdr:rowOff>
    </xdr:from>
    <xdr:to>
      <xdr:col>6</xdr:col>
      <xdr:colOff>1016000</xdr:colOff>
      <xdr:row>23</xdr:row>
      <xdr:rowOff>163081</xdr:rowOff>
    </xdr:to>
    <xdr:pic>
      <xdr:nvPicPr>
        <xdr:cNvPr id="3" name="Imagen 2">
          <a:extLst>
            <a:ext uri="{FF2B5EF4-FFF2-40B4-BE49-F238E27FC236}">
              <a16:creationId xmlns:a16="http://schemas.microsoft.com/office/drawing/2014/main" id="{CD815487-43D4-EB43-961C-CE4EE51A52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52039" y="2476500"/>
          <a:ext cx="2217661" cy="169978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0</xdr:colOff>
      <xdr:row>32</xdr:row>
      <xdr:rowOff>0</xdr:rowOff>
    </xdr:from>
    <xdr:to>
      <xdr:col>6</xdr:col>
      <xdr:colOff>342900</xdr:colOff>
      <xdr:row>33</xdr:row>
      <xdr:rowOff>101600</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9D82BEB-0B9A-614D-8FE8-427D257FF98D}"/>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4</xdr:row>
      <xdr:rowOff>12700</xdr:rowOff>
    </xdr:to>
    <xdr:pic>
      <xdr:nvPicPr>
        <xdr:cNvPr id="3" name="3 Imagen">
          <a:extLst>
            <a:ext uri="{FF2B5EF4-FFF2-40B4-BE49-F238E27FC236}">
              <a16:creationId xmlns:a16="http://schemas.microsoft.com/office/drawing/2014/main" id="{4A54F970-5078-CB47-BA45-2E54D01CBB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4"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ACA6ED7-E4CA-0F4C-8226-6753A1FBF6D9}"/>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32</xdr:row>
      <xdr:rowOff>0</xdr:rowOff>
    </xdr:from>
    <xdr:to>
      <xdr:col>6</xdr:col>
      <xdr:colOff>342900</xdr:colOff>
      <xdr:row>33</xdr:row>
      <xdr:rowOff>101600</xdr:rowOff>
    </xdr:to>
    <xdr:sp macro="" textlink="">
      <xdr:nvSpPr>
        <xdr:cNvPr id="5"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B3FD47E-45F0-2540-8554-EB75253907E8}"/>
            </a:ext>
          </a:extLst>
        </xdr:cNvPr>
        <xdr:cNvSpPr>
          <a:spLocks noChangeAspect="1" noChangeArrowheads="1"/>
        </xdr:cNvSpPr>
      </xdr:nvSpPr>
      <xdr:spPr bwMode="auto">
        <a:xfrm>
          <a:off x="7874000" y="8013700"/>
          <a:ext cx="34290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698500</xdr:colOff>
      <xdr:row>13</xdr:row>
      <xdr:rowOff>93133</xdr:rowOff>
    </xdr:from>
    <xdr:to>
      <xdr:col>7</xdr:col>
      <xdr:colOff>317500</xdr:colOff>
      <xdr:row>31</xdr:row>
      <xdr:rowOff>50143</xdr:rowOff>
    </xdr:to>
    <xdr:pic>
      <xdr:nvPicPr>
        <xdr:cNvPr id="6" name="Imagen 5">
          <a:extLst>
            <a:ext uri="{FF2B5EF4-FFF2-40B4-BE49-F238E27FC236}">
              <a16:creationId xmlns:a16="http://schemas.microsoft.com/office/drawing/2014/main" id="{1A672B01-BD74-E241-A469-AB328B2AB01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045200" y="2633133"/>
          <a:ext cx="4140200" cy="513861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3</xdr:col>
      <xdr:colOff>114300</xdr:colOff>
      <xdr:row>13</xdr:row>
      <xdr:rowOff>95250</xdr:rowOff>
    </xdr:from>
    <xdr:ext cx="4600575" cy="1419225"/>
    <xdr:pic>
      <xdr:nvPicPr>
        <xdr:cNvPr id="2" name="image2.png">
          <a:extLst>
            <a:ext uri="{FF2B5EF4-FFF2-40B4-BE49-F238E27FC236}">
              <a16:creationId xmlns:a16="http://schemas.microsoft.com/office/drawing/2014/main" id="{4C4F4F6A-B193-DA47-BFCB-499A933E1060}"/>
            </a:ext>
          </a:extLst>
        </xdr:cNvPr>
        <xdr:cNvPicPr preferRelativeResize="0"/>
      </xdr:nvPicPr>
      <xdr:blipFill>
        <a:blip xmlns:r="http://schemas.openxmlformats.org/officeDocument/2006/relationships" r:embed="rId1" cstate="print"/>
        <a:stretch>
          <a:fillRect/>
        </a:stretch>
      </xdr:blipFill>
      <xdr:spPr>
        <a:xfrm>
          <a:off x="7861300" y="2241550"/>
          <a:ext cx="4600575" cy="1419225"/>
        </a:xfrm>
        <a:prstGeom prst="rect">
          <a:avLst/>
        </a:prstGeom>
        <a:noFill/>
      </xdr:spPr>
    </xdr:pic>
    <xdr:clientData fLocksWithSheet="0"/>
  </xdr:oneCellAnchor>
  <xdr:oneCellAnchor>
    <xdr:from>
      <xdr:col>0</xdr:col>
      <xdr:colOff>238125</xdr:colOff>
      <xdr:row>0</xdr:row>
      <xdr:rowOff>19050</xdr:rowOff>
    </xdr:from>
    <xdr:ext cx="619125" cy="581025"/>
    <xdr:pic>
      <xdr:nvPicPr>
        <xdr:cNvPr id="3" name="image1.jpg" title="Imagen">
          <a:extLst>
            <a:ext uri="{FF2B5EF4-FFF2-40B4-BE49-F238E27FC236}">
              <a16:creationId xmlns:a16="http://schemas.microsoft.com/office/drawing/2014/main" id="{6F7F75FF-9181-DF4B-8BD7-6F7CACCB6F01}"/>
            </a:ext>
          </a:extLst>
        </xdr:cNvPr>
        <xdr:cNvPicPr preferRelativeResize="0"/>
      </xdr:nvPicPr>
      <xdr:blipFill>
        <a:blip xmlns:r="http://schemas.openxmlformats.org/officeDocument/2006/relationships" r:embed="rId2" cstate="print"/>
        <a:stretch>
          <a:fillRect/>
        </a:stretch>
      </xdr:blipFill>
      <xdr:spPr>
        <a:xfrm>
          <a:off x="238125" y="19050"/>
          <a:ext cx="619125" cy="581025"/>
        </a:xfrm>
        <a:prstGeom prst="rect">
          <a:avLst/>
        </a:prstGeom>
        <a:noFill/>
      </xdr:spPr>
    </xdr:pic>
    <xdr:clientData fLocksWithSheet="0"/>
  </xdr:oneCellAnchor>
</xdr:wsDr>
</file>

<file path=xl/drawings/drawing22.xml><?xml version="1.0" encoding="utf-8"?>
<xdr:wsDr xmlns:xdr="http://schemas.openxmlformats.org/drawingml/2006/spreadsheetDrawing" xmlns:a="http://schemas.openxmlformats.org/drawingml/2006/main">
  <xdr:oneCellAnchor>
    <xdr:from>
      <xdr:col>4</xdr:col>
      <xdr:colOff>1190625</xdr:colOff>
      <xdr:row>12</xdr:row>
      <xdr:rowOff>47625</xdr:rowOff>
    </xdr:from>
    <xdr:ext cx="962025" cy="2009775"/>
    <xdr:pic>
      <xdr:nvPicPr>
        <xdr:cNvPr id="2" name="image2.jpg">
          <a:extLst>
            <a:ext uri="{FF2B5EF4-FFF2-40B4-BE49-F238E27FC236}">
              <a16:creationId xmlns:a16="http://schemas.microsoft.com/office/drawing/2014/main" id="{E0D34807-BDC6-C441-AF57-35933F4E4822}"/>
            </a:ext>
          </a:extLst>
        </xdr:cNvPr>
        <xdr:cNvPicPr preferRelativeResize="0"/>
      </xdr:nvPicPr>
      <xdr:blipFill>
        <a:blip xmlns:r="http://schemas.openxmlformats.org/officeDocument/2006/relationships" r:embed="rId1" cstate="print"/>
        <a:stretch>
          <a:fillRect/>
        </a:stretch>
      </xdr:blipFill>
      <xdr:spPr>
        <a:xfrm>
          <a:off x="9763125" y="2041525"/>
          <a:ext cx="962025" cy="2009775"/>
        </a:xfrm>
        <a:prstGeom prst="rect">
          <a:avLst/>
        </a:prstGeom>
        <a:noFill/>
      </xdr:spPr>
    </xdr:pic>
    <xdr:clientData fLocksWithSheet="0"/>
  </xdr:oneCellAnchor>
  <xdr:oneCellAnchor>
    <xdr:from>
      <xdr:col>0</xdr:col>
      <xdr:colOff>209550</xdr:colOff>
      <xdr:row>0</xdr:row>
      <xdr:rowOff>38100</xdr:rowOff>
    </xdr:from>
    <xdr:ext cx="600075" cy="542925"/>
    <xdr:pic>
      <xdr:nvPicPr>
        <xdr:cNvPr id="3" name="image1.jpg" title="Imagen">
          <a:extLst>
            <a:ext uri="{FF2B5EF4-FFF2-40B4-BE49-F238E27FC236}">
              <a16:creationId xmlns:a16="http://schemas.microsoft.com/office/drawing/2014/main" id="{168CD23C-8793-9A43-B199-772E7711C5E8}"/>
            </a:ext>
          </a:extLst>
        </xdr:cNvPr>
        <xdr:cNvPicPr preferRelativeResize="0"/>
      </xdr:nvPicPr>
      <xdr:blipFill>
        <a:blip xmlns:r="http://schemas.openxmlformats.org/officeDocument/2006/relationships" r:embed="rId2" cstate="print"/>
        <a:stretch>
          <a:fillRect/>
        </a:stretch>
      </xdr:blipFill>
      <xdr:spPr>
        <a:xfrm>
          <a:off x="209550" y="38100"/>
          <a:ext cx="600075" cy="542925"/>
        </a:xfrm>
        <a:prstGeom prst="rect">
          <a:avLst/>
        </a:prstGeom>
        <a:noFill/>
      </xdr:spPr>
    </xdr:pic>
    <xdr:clientData fLocksWithSheet="0"/>
  </xdr:oneCellAnchor>
</xdr:wsDr>
</file>

<file path=xl/drawings/drawing23.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E5BDB3B-F988-FA43-B018-618486637491}"/>
            </a:ext>
          </a:extLst>
        </xdr:cNvPr>
        <xdr:cNvSpPr>
          <a:spLocks noChangeAspect="1" noChangeArrowheads="1"/>
        </xdr:cNvSpPr>
      </xdr:nvSpPr>
      <xdr:spPr bwMode="auto">
        <a:xfrm>
          <a:off x="7912100" y="65151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4</xdr:row>
      <xdr:rowOff>12700</xdr:rowOff>
    </xdr:to>
    <xdr:pic>
      <xdr:nvPicPr>
        <xdr:cNvPr id="3" name="3 Imagen">
          <a:extLst>
            <a:ext uri="{FF2B5EF4-FFF2-40B4-BE49-F238E27FC236}">
              <a16:creationId xmlns:a16="http://schemas.microsoft.com/office/drawing/2014/main" id="{5F85B9F2-FFB2-6E4E-A3C8-DC52862DF8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14</xdr:row>
      <xdr:rowOff>10210</xdr:rowOff>
    </xdr:from>
    <xdr:to>
      <xdr:col>6</xdr:col>
      <xdr:colOff>635000</xdr:colOff>
      <xdr:row>25</xdr:row>
      <xdr:rowOff>167889</xdr:rowOff>
    </xdr:to>
    <xdr:pic>
      <xdr:nvPicPr>
        <xdr:cNvPr id="4" name="4 Imagen">
          <a:extLst>
            <a:ext uri="{FF2B5EF4-FFF2-40B4-BE49-F238E27FC236}">
              <a16:creationId xmlns:a16="http://schemas.microsoft.com/office/drawing/2014/main" id="{26F55783-D3A4-9248-88F8-ED8C1D78B277}"/>
            </a:ext>
          </a:extLst>
        </xdr:cNvPr>
        <xdr:cNvPicPr>
          <a:picLocks noChangeAspect="1"/>
        </xdr:cNvPicPr>
      </xdr:nvPicPr>
      <xdr:blipFill>
        <a:blip xmlns:r="http://schemas.openxmlformats.org/officeDocument/2006/relationships" r:embed="rId3"/>
        <a:stretch>
          <a:fillRect/>
        </a:stretch>
      </xdr:blipFill>
      <xdr:spPr>
        <a:xfrm>
          <a:off x="6607175" y="2855010"/>
          <a:ext cx="1838325" cy="2113479"/>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6</xdr:col>
      <xdr:colOff>342900</xdr:colOff>
      <xdr:row>32</xdr:row>
      <xdr:rowOff>101599</xdr:rowOff>
    </xdr:to>
    <xdr:sp macro="" textlink="">
      <xdr:nvSpPr>
        <xdr:cNvPr id="2" name="Auto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44E30E5-35D6-B747-A60E-B6FD7CB0E7A2}"/>
            </a:ext>
          </a:extLst>
        </xdr:cNvPr>
        <xdr:cNvSpPr>
          <a:spLocks noChangeAspect="1" noChangeArrowheads="1"/>
        </xdr:cNvSpPr>
      </xdr:nvSpPr>
      <xdr:spPr bwMode="auto">
        <a:xfrm>
          <a:off x="7912100" y="6921500"/>
          <a:ext cx="342900" cy="29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1054100</xdr:colOff>
      <xdr:row>0</xdr:row>
      <xdr:rowOff>101600</xdr:rowOff>
    </xdr:from>
    <xdr:to>
      <xdr:col>0</xdr:col>
      <xdr:colOff>2095500</xdr:colOff>
      <xdr:row>5</xdr:row>
      <xdr:rowOff>63500</xdr:rowOff>
    </xdr:to>
    <xdr:pic>
      <xdr:nvPicPr>
        <xdr:cNvPr id="3" name="3 Imagen">
          <a:extLst>
            <a:ext uri="{FF2B5EF4-FFF2-40B4-BE49-F238E27FC236}">
              <a16:creationId xmlns:a16="http://schemas.microsoft.com/office/drawing/2014/main" id="{06447D4A-8BAC-8049-B560-0F252476A9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67609" t="5577" r="5919" b="76813"/>
        <a:stretch>
          <a:fillRect/>
        </a:stretch>
      </xdr:blipFill>
      <xdr:spPr bwMode="auto">
        <a:xfrm>
          <a:off x="1054100" y="101600"/>
          <a:ext cx="990600" cy="73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16</xdr:row>
      <xdr:rowOff>14241</xdr:rowOff>
    </xdr:from>
    <xdr:to>
      <xdr:col>6</xdr:col>
      <xdr:colOff>615950</xdr:colOff>
      <xdr:row>28</xdr:row>
      <xdr:rowOff>72449</xdr:rowOff>
    </xdr:to>
    <xdr:pic>
      <xdr:nvPicPr>
        <xdr:cNvPr id="4" name="4 Imagen">
          <a:extLst>
            <a:ext uri="{FF2B5EF4-FFF2-40B4-BE49-F238E27FC236}">
              <a16:creationId xmlns:a16="http://schemas.microsoft.com/office/drawing/2014/main" id="{59615D16-3BF9-E947-9852-6D1C497E43BF}"/>
            </a:ext>
          </a:extLst>
        </xdr:cNvPr>
        <xdr:cNvPicPr>
          <a:picLocks noChangeAspect="1"/>
        </xdr:cNvPicPr>
      </xdr:nvPicPr>
      <xdr:blipFill>
        <a:blip xmlns:r="http://schemas.openxmlformats.org/officeDocument/2006/relationships" r:embed="rId3"/>
        <a:stretch>
          <a:fillRect/>
        </a:stretch>
      </xdr:blipFill>
      <xdr:spPr>
        <a:xfrm>
          <a:off x="6607175" y="3214641"/>
          <a:ext cx="1819275" cy="21918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WINDOWS/TEMP/INDICADO/DAT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Research-camb/mresearch/RPW/Winter%2005-06/Forecasts/RPWDAT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ebp81:8080/SOLOMO94/APIS/AP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4E2C663C/API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Opinzon/c/GRCESAR/OPTIMIZA/MODELO/Enedic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FS03CIB/USERS/FANNY/Carlos/Resultados/$V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ebp81:8080/GROUPS/STEECO/SOLOMON/MTO9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ebp81:8080/TEMP/TABLAS9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WINDOWS/TEMP/DAT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K:/comdes99/FUENTE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portalkm/Communities/ReadDocument.aspx?CommunityTopicDocumentId=7825cde1-6bf4-4c18-9817-d970a9583c34"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Bcastro/c/TEMP/INDICADO/DAT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Bcastro/C/TEMP/PUNT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N:/SUPER/AROM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AC2C9F62/a%20%20aaInformaci&#243;n"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md/documentos%20c/Documentos-Wilson/Advial-Cmarca/bimestral/06-dic-ene-99/03JUN-JUL-98/Acc%20Ago-Sep.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H:/pv2003/Pims/ECP/A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mosochap/Downloads/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D:/FORMATOS_FCA/FORMATOS%20POA-FCA%20junio%2010.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Production-nt2/dtp/Documents%20and%20Settings/chyatt/My%20Documents/Analysis/Logistics/Waterborne/Tanker%20Transportation%20Cost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Chicas/c%20chicas/PLANTAS/Planeacion/Informe-99/Costos%20Fin/Crudos/CLICOV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8FE61280/inf_ab3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Mis%20documentos/INF.BIMENSUAL/INFORME%20BIMENSUAL%20JUL-AGO-200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FS03CIB/USERS/BUZON.MDO/MANUAL/07040000.PET"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Pc1/E/AMV-3005-2005/ADMON%20GRUPO%203%202004%20-2005/PRESUPUESTOS/Analisis%20de%20Precios%20Unitarios%20ASTRID.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E3F27AC9/FORMATOS%20POA-FCA%201%20(Proyecto%20REDD)%20ajustado.xlsm"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D:/Users/Jully/Desktop/PROPUESTA%20PINTURA%20CIC/APUs%20Pintura%20CIC.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STEECO/SOLOMN98/98FUELS/NSA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E435E8AA/POA%20ACCIONES%20CONTROL%20DEFORESTACION%20FCA2019%20CORPOCHIVOR.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SERVIDOR/Users/Javier/Desktop/APUS/APUS_META_2013-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Esistiva/c/STEECO/BERNARDO/31MAYO/PLANFI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91681CA4/POA%20%20PROYECTO%20INCENTIVOS%20CONSERVACI&#211;N%20(Mayo%202017).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WINDOWS/TEMP/PUNT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U:/C/Users/Claudia/Downloads/PRESUPUESTO%20APUS%20Y%20CRONOGRAMA%20SANTIAGO%20SAT%20SANTIAG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STEECO/Solomon/SOLOMON2002/Input%20directory/SAF02/SAF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Estacion2/d/DOCUME~1/USER05~1/CONFIG~1/TEMP/ADMINISTRACION%20VIAL%20G2/PRESUPUESTOS/Presupuesto%20remoci&#243;n%20de%20derrumb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CONTAB/VRM99/ADMNTRA/GRCAD69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TRABAJOS/1997/EXCELL/HEJECUTI/CIC.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mosochap/Downloads/ADM%20VIAL%2003%20-%20CORDOBA/ESTADO%20DE%20RED/2103mar%20.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ALIDAD"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mosochap/Downloads/AMV-02-BOL/EST.V&#205;A%20CRIT.TECNICO%20AMB-BOL-02/DICIEMBRE-2008/EST.V&#205;A%20CRITERIO%20TECNICO%2090BLB.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mosochap/Downloads/EST.V&#205;A%20CRITERIO%20TECNIC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FS01CIB/USERS/GROUPS/SPQ/SOPORTE/PYG/EN-DIC9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RCHIVO90/GROUPS/Plan%20Maestro/Mensual/Mensual/PUNT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lizarralde/pliegos/Mauricio/LICITACIONES/Licitaciones-2001/Villavicencio-Barranca/Base-Cumaral-Barranc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U:/Hidroconsulta/Users/Carlos%20Jose%20Zapata/Desktop/ELEGIBILIDA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webp81:8080/SOLOMON/TABLAS94/TABLAS9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E03396471/corte%20jul31/DOCUME~1/e0337417/CONFIG~1/Temp/FORMATO%20INFORME%20MENSUAL%20MAYO%20v2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BF08CE49/SABA1-9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mauriciohernandez/Desktop/IDECUT%202022/Consejo%20Dep.%20Patrimonio/Girardot/A:/PUNITARIOS%20PARA%20241201%202S.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Users/mauriciohernandez/Desktop/IDECUT%202022/Consejo%20Dep.%20Patrimonio/Girardot/SERVIDOR/Users/marianaortiz/Desktop/Fondo%20Adaptaci&#243;n/Estudio%20Mercado%20Tarifas%202013/Rtas%20al%20Estudio%20de%20Mercado/Copia%20de%20FAEstMerc2013R2.xls?806BF0A3" TargetMode="External"/><Relationship Id="rId1" Type="http://schemas.openxmlformats.org/officeDocument/2006/relationships/externalLinkPath" Target="file:///\\806BF0A3\Copia%20de%20FAEstMerc2013R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michaelsalamancar/Library/Containers/net.whatsapp.WhatsApp/Data/tmp/documents/76E838DC-9C2E-4ECC-86F6-78079B6E410C/ANALISIS%20COMPAR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SM Monthly"/>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 val="API91"/>
      <sheetName val="API92"/>
      <sheetName val="API9599"/>
    </sheetNames>
    <sheetDataSet>
      <sheetData sheetId="0" refreshError="1">
        <row r="1">
          <cell r="G1" t="str">
            <v>EMPRESA   COLOMBIANA   DE   PETROLEOS</v>
          </cell>
        </row>
        <row r="2">
          <cell r="G2" t="str">
            <v>D I S T R I T O   D E   C A R T A G E N A</v>
          </cell>
        </row>
        <row r="3">
          <cell r="G3" t="str">
            <v>EJECUCION PRESUPUESTO DE INVERSIONES    1993</v>
          </cell>
        </row>
        <row r="4">
          <cell r="D4" t="str">
            <v>%</v>
          </cell>
          <cell r="E4" t="str">
            <v>CLASIF.</v>
          </cell>
          <cell r="F4" t="str">
            <v>%</v>
          </cell>
        </row>
        <row r="5">
          <cell r="C5" t="str">
            <v>CLASIF.</v>
          </cell>
          <cell r="E5" t="str">
            <v>SOLO-</v>
          </cell>
        </row>
        <row r="6">
          <cell r="B6" t="str">
            <v>DEPEND.</v>
          </cell>
          <cell r="C6" t="str">
            <v>SOLO-</v>
          </cell>
          <cell r="E6" t="str">
            <v>MONS</v>
          </cell>
          <cell r="G6" t="str">
            <v>API</v>
          </cell>
          <cell r="H6" t="str">
            <v xml:space="preserve">D E S C R I P C I O N </v>
          </cell>
        </row>
        <row r="7">
          <cell r="C7" t="str">
            <v>MON</v>
          </cell>
          <cell r="E7" t="str">
            <v>AUX.</v>
          </cell>
          <cell r="G7" t="str">
            <v>A</v>
          </cell>
        </row>
        <row r="8">
          <cell r="B8">
            <v>11000</v>
          </cell>
          <cell r="C8">
            <v>3</v>
          </cell>
          <cell r="D8">
            <v>1</v>
          </cell>
          <cell r="F8">
            <v>0</v>
          </cell>
          <cell r="G8">
            <v>52760</v>
          </cell>
          <cell r="H8" t="str">
            <v>Ampliación Torre de Agua Enfriante</v>
          </cell>
        </row>
        <row r="9">
          <cell r="B9">
            <v>11000</v>
          </cell>
          <cell r="C9">
            <v>5</v>
          </cell>
          <cell r="D9">
            <v>0.77</v>
          </cell>
          <cell r="E9">
            <v>6</v>
          </cell>
          <cell r="F9">
            <v>0.22999999999999998</v>
          </cell>
          <cell r="G9">
            <v>32762</v>
          </cell>
          <cell r="H9" t="str">
            <v>Ampliación capacidad de almacenamiento</v>
          </cell>
        </row>
        <row r="10">
          <cell r="B10">
            <v>11000</v>
          </cell>
          <cell r="C10">
            <v>1.2</v>
          </cell>
          <cell r="D10">
            <v>1</v>
          </cell>
          <cell r="F10">
            <v>0</v>
          </cell>
          <cell r="G10">
            <v>32803</v>
          </cell>
          <cell r="H10" t="str">
            <v>Sistema de estabilización nafta V/R</v>
          </cell>
        </row>
        <row r="11">
          <cell r="B11">
            <v>11000</v>
          </cell>
          <cell r="C11">
            <v>6</v>
          </cell>
          <cell r="D11">
            <v>1</v>
          </cell>
          <cell r="F11">
            <v>0</v>
          </cell>
          <cell r="G11">
            <v>32825</v>
          </cell>
          <cell r="H11" t="str">
            <v>Construcción tres (3) calderas</v>
          </cell>
        </row>
        <row r="12">
          <cell r="B12">
            <v>11000</v>
          </cell>
          <cell r="C12">
            <v>6</v>
          </cell>
          <cell r="D12">
            <v>0.55000000000000004</v>
          </cell>
          <cell r="E12">
            <v>5</v>
          </cell>
          <cell r="F12">
            <v>0.44999999999999996</v>
          </cell>
          <cell r="G12">
            <v>32860</v>
          </cell>
          <cell r="H12" t="str">
            <v xml:space="preserve">Optimización sistema de contraincendio  </v>
          </cell>
        </row>
        <row r="13">
          <cell r="B13">
            <v>45000</v>
          </cell>
          <cell r="C13">
            <v>6</v>
          </cell>
          <cell r="D13">
            <v>1</v>
          </cell>
          <cell r="F13">
            <v>0</v>
          </cell>
          <cell r="G13">
            <v>32902</v>
          </cell>
          <cell r="H13" t="str">
            <v>Bombas y motores de proceso</v>
          </cell>
        </row>
        <row r="14">
          <cell r="B14">
            <v>11000</v>
          </cell>
          <cell r="C14">
            <v>5</v>
          </cell>
          <cell r="D14">
            <v>1</v>
          </cell>
          <cell r="F14">
            <v>0</v>
          </cell>
          <cell r="G14">
            <v>32960</v>
          </cell>
          <cell r="H14" t="str">
            <v>Un millón de barriles de combustóleo</v>
          </cell>
        </row>
        <row r="15">
          <cell r="B15">
            <v>11000</v>
          </cell>
          <cell r="C15">
            <v>5</v>
          </cell>
          <cell r="D15">
            <v>1</v>
          </cell>
          <cell r="F15">
            <v>0</v>
          </cell>
          <cell r="G15">
            <v>32963</v>
          </cell>
          <cell r="H15" t="str">
            <v>Optimización sistema de benceno</v>
          </cell>
        </row>
        <row r="16">
          <cell r="C16">
            <v>1.1000000000000001</v>
          </cell>
          <cell r="D16">
            <v>1</v>
          </cell>
          <cell r="F16">
            <v>0</v>
          </cell>
          <cell r="G16">
            <v>32964</v>
          </cell>
          <cell r="H16" t="str">
            <v>Mejoras al Sistema de Medición de Crudos y Prod.</v>
          </cell>
        </row>
        <row r="17">
          <cell r="C17">
            <v>6</v>
          </cell>
          <cell r="D17">
            <v>1</v>
          </cell>
          <cell r="F17">
            <v>0</v>
          </cell>
          <cell r="G17">
            <v>34965</v>
          </cell>
          <cell r="H17" t="str">
            <v>Reemplazo Instrumentos oesoletos e Instalac. de Nuevos</v>
          </cell>
        </row>
        <row r="18">
          <cell r="C18">
            <v>6</v>
          </cell>
          <cell r="D18">
            <v>1</v>
          </cell>
          <cell r="F18">
            <v>0</v>
          </cell>
          <cell r="G18">
            <v>34002</v>
          </cell>
          <cell r="H18" t="str">
            <v>Cameio de Alimentador Eléctrico Feeder 4e</v>
          </cell>
        </row>
        <row r="19">
          <cell r="B19">
            <v>45000</v>
          </cell>
          <cell r="C19">
            <v>4</v>
          </cell>
          <cell r="D19">
            <v>1</v>
          </cell>
          <cell r="F19">
            <v>0</v>
          </cell>
          <cell r="G19">
            <v>64105</v>
          </cell>
          <cell r="H19" t="str">
            <v>Optimización protección industrial</v>
          </cell>
        </row>
        <row r="20">
          <cell r="B20">
            <v>45000</v>
          </cell>
          <cell r="C20">
            <v>6</v>
          </cell>
          <cell r="D20">
            <v>1</v>
          </cell>
          <cell r="F20">
            <v>0</v>
          </cell>
          <cell r="G20">
            <v>34109</v>
          </cell>
          <cell r="H20" t="str">
            <v>Remplazo equipos eléctricos</v>
          </cell>
        </row>
        <row r="21">
          <cell r="B21">
            <v>45000</v>
          </cell>
          <cell r="C21">
            <v>1.1000000000000001</v>
          </cell>
          <cell r="D21">
            <v>0.54</v>
          </cell>
          <cell r="E21">
            <v>5</v>
          </cell>
          <cell r="F21">
            <v>0.45999999999999996</v>
          </cell>
          <cell r="G21">
            <v>34119</v>
          </cell>
          <cell r="H21" t="str">
            <v>Sistema de emergencia URC</v>
          </cell>
        </row>
        <row r="22">
          <cell r="B22">
            <v>43000</v>
          </cell>
          <cell r="C22">
            <v>5</v>
          </cell>
          <cell r="D22">
            <v>1</v>
          </cell>
          <cell r="E22">
            <v>6</v>
          </cell>
          <cell r="F22">
            <v>0</v>
          </cell>
          <cell r="G22">
            <v>36122</v>
          </cell>
          <cell r="H22" t="str">
            <v>E.F. Cambio de Hornos Planta de Crudo</v>
          </cell>
        </row>
        <row r="23">
          <cell r="B23">
            <v>43000</v>
          </cell>
          <cell r="C23">
            <v>5</v>
          </cell>
          <cell r="D23">
            <v>1</v>
          </cell>
          <cell r="F23">
            <v>0</v>
          </cell>
          <cell r="G23">
            <v>36123</v>
          </cell>
          <cell r="H23" t="str">
            <v>E. F. Actualización URC</v>
          </cell>
        </row>
        <row r="24">
          <cell r="B24">
            <v>11000</v>
          </cell>
          <cell r="C24">
            <v>6</v>
          </cell>
          <cell r="D24">
            <v>1</v>
          </cell>
          <cell r="F24">
            <v>0</v>
          </cell>
          <cell r="G24">
            <v>54160</v>
          </cell>
          <cell r="H24" t="str">
            <v>Ampliación sistema eléctrico de potencia</v>
          </cell>
        </row>
        <row r="25">
          <cell r="B25">
            <v>11000</v>
          </cell>
          <cell r="C25">
            <v>6</v>
          </cell>
          <cell r="D25">
            <v>0.53</v>
          </cell>
          <cell r="E25">
            <v>5</v>
          </cell>
          <cell r="F25">
            <v>0.47</v>
          </cell>
          <cell r="G25">
            <v>34161</v>
          </cell>
          <cell r="H25" t="str">
            <v>Optimización sistema de aire comprimido</v>
          </cell>
        </row>
        <row r="26">
          <cell r="C26">
            <v>7</v>
          </cell>
          <cell r="D26">
            <v>1</v>
          </cell>
          <cell r="F26">
            <v>0</v>
          </cell>
          <cell r="G26">
            <v>32162</v>
          </cell>
          <cell r="H26" t="str">
            <v>Importación Temprana de GLP vía CAR</v>
          </cell>
        </row>
        <row r="27">
          <cell r="B27">
            <v>45000</v>
          </cell>
          <cell r="C27">
            <v>6</v>
          </cell>
          <cell r="D27">
            <v>1</v>
          </cell>
          <cell r="F27">
            <v>0</v>
          </cell>
          <cell r="G27">
            <v>34201</v>
          </cell>
          <cell r="H27" t="str">
            <v>Remp. actuadores, válvulas e instrum.</v>
          </cell>
        </row>
        <row r="28">
          <cell r="C28">
            <v>6</v>
          </cell>
          <cell r="D28">
            <v>1</v>
          </cell>
          <cell r="F28">
            <v>0</v>
          </cell>
          <cell r="G28">
            <v>54202</v>
          </cell>
          <cell r="H28" t="str">
            <v>Reemplazo Motores Eléctricos</v>
          </cell>
        </row>
        <row r="29">
          <cell r="C29">
            <v>6</v>
          </cell>
          <cell r="D29">
            <v>1</v>
          </cell>
          <cell r="F29">
            <v>0</v>
          </cell>
          <cell r="G29">
            <v>54208</v>
          </cell>
          <cell r="H29" t="str">
            <v>Reemplazo Extractores de Aire Sala Tureogeneradores</v>
          </cell>
        </row>
        <row r="30">
          <cell r="B30">
            <v>45000</v>
          </cell>
          <cell r="C30">
            <v>3</v>
          </cell>
          <cell r="D30">
            <v>1</v>
          </cell>
          <cell r="F30">
            <v>0</v>
          </cell>
          <cell r="G30">
            <v>54210</v>
          </cell>
          <cell r="H30" t="str">
            <v>Optimización separador y skim pond</v>
          </cell>
        </row>
        <row r="31">
          <cell r="C31">
            <v>6</v>
          </cell>
          <cell r="D31">
            <v>1</v>
          </cell>
          <cell r="F31">
            <v>0</v>
          </cell>
          <cell r="G31">
            <v>54211</v>
          </cell>
          <cell r="H31" t="str">
            <v>Equipo para Limpieza de Intercameiadores</v>
          </cell>
        </row>
        <row r="32">
          <cell r="C32">
            <v>6</v>
          </cell>
          <cell r="D32">
            <v>1</v>
          </cell>
          <cell r="F32">
            <v>0</v>
          </cell>
          <cell r="G32">
            <v>54212</v>
          </cell>
          <cell r="H32" t="str">
            <v>Reemplazo de Equipo Pesado</v>
          </cell>
        </row>
        <row r="33">
          <cell r="C33">
            <v>6</v>
          </cell>
          <cell r="D33">
            <v>1</v>
          </cell>
          <cell r="F33">
            <v>0</v>
          </cell>
          <cell r="G33">
            <v>54214</v>
          </cell>
          <cell r="H33" t="str">
            <v>Reemplazo Equipo Laeoratorio Industrial</v>
          </cell>
        </row>
        <row r="34">
          <cell r="B34">
            <v>45000</v>
          </cell>
          <cell r="C34">
            <v>6</v>
          </cell>
          <cell r="D34">
            <v>1</v>
          </cell>
          <cell r="F34">
            <v>0</v>
          </cell>
          <cell r="G34">
            <v>54215</v>
          </cell>
          <cell r="H34" t="str">
            <v>Optimización iluminación Refinería fase III</v>
          </cell>
        </row>
        <row r="35">
          <cell r="B35">
            <v>45000</v>
          </cell>
          <cell r="C35">
            <v>6</v>
          </cell>
          <cell r="D35">
            <v>1</v>
          </cell>
          <cell r="F35">
            <v>0</v>
          </cell>
          <cell r="G35">
            <v>54218</v>
          </cell>
          <cell r="H35" t="str">
            <v>eomeas de proceso</v>
          </cell>
        </row>
        <row r="36">
          <cell r="C36">
            <v>6</v>
          </cell>
          <cell r="D36">
            <v>1</v>
          </cell>
          <cell r="F36">
            <v>0</v>
          </cell>
          <cell r="G36">
            <v>54301</v>
          </cell>
          <cell r="H36" t="str">
            <v>Optimización iluminación Refinería fase IV</v>
          </cell>
        </row>
        <row r="37">
          <cell r="B37">
            <v>45000</v>
          </cell>
          <cell r="C37">
            <v>6</v>
          </cell>
          <cell r="D37">
            <v>1</v>
          </cell>
          <cell r="F37">
            <v>0</v>
          </cell>
          <cell r="G37">
            <v>54302</v>
          </cell>
          <cell r="H37" t="str">
            <v>Remplazo transformadores eléctricos</v>
          </cell>
        </row>
        <row r="38">
          <cell r="B38">
            <v>45000</v>
          </cell>
          <cell r="C38">
            <v>6</v>
          </cell>
          <cell r="D38">
            <v>1</v>
          </cell>
          <cell r="F38">
            <v>0</v>
          </cell>
          <cell r="G38">
            <v>54303</v>
          </cell>
          <cell r="H38" t="str">
            <v>Remplazo arrancadores Planta de Químicos</v>
          </cell>
        </row>
        <row r="39">
          <cell r="B39">
            <v>45000</v>
          </cell>
          <cell r="C39">
            <v>6</v>
          </cell>
          <cell r="D39">
            <v>1</v>
          </cell>
          <cell r="F39">
            <v>0</v>
          </cell>
          <cell r="G39">
            <v>54304</v>
          </cell>
          <cell r="H39" t="str">
            <v>Remp. celdas de media tensión en sueest. eléc.</v>
          </cell>
        </row>
        <row r="40">
          <cell r="B40">
            <v>45000</v>
          </cell>
          <cell r="C40">
            <v>6</v>
          </cell>
          <cell r="D40">
            <v>1</v>
          </cell>
          <cell r="F40">
            <v>0</v>
          </cell>
          <cell r="G40">
            <v>54305</v>
          </cell>
          <cell r="H40" t="str">
            <v>Remp.  máq. de soldar y máq. alivio térmico</v>
          </cell>
        </row>
        <row r="41">
          <cell r="C41">
            <v>6</v>
          </cell>
          <cell r="D41">
            <v>1</v>
          </cell>
          <cell r="F41">
            <v>0</v>
          </cell>
          <cell r="G41">
            <v>54306</v>
          </cell>
          <cell r="H41" t="str">
            <v>Sistema de Monitoreo Compresores Recíprocos</v>
          </cell>
        </row>
        <row r="42">
          <cell r="B42">
            <v>45000</v>
          </cell>
          <cell r="C42">
            <v>6</v>
          </cell>
          <cell r="D42">
            <v>1</v>
          </cell>
          <cell r="F42">
            <v>0</v>
          </cell>
          <cell r="G42">
            <v>54307</v>
          </cell>
          <cell r="H42" t="str">
            <v>Remp. sist. de control eléct. venta de prod. y TAE</v>
          </cell>
        </row>
        <row r="43">
          <cell r="B43">
            <v>45000</v>
          </cell>
          <cell r="C43">
            <v>6</v>
          </cell>
          <cell r="D43">
            <v>1</v>
          </cell>
          <cell r="F43">
            <v>0</v>
          </cell>
          <cell r="G43">
            <v>54308</v>
          </cell>
          <cell r="H43" t="str">
            <v>Medidores de temperatura de motores eléctricos</v>
          </cell>
        </row>
        <row r="44">
          <cell r="B44">
            <v>45000</v>
          </cell>
          <cell r="C44">
            <v>6</v>
          </cell>
          <cell r="D44">
            <v>1</v>
          </cell>
          <cell r="F44">
            <v>0</v>
          </cell>
          <cell r="G44">
            <v>34309</v>
          </cell>
          <cell r="H44" t="str">
            <v>Remplazo eomeas y motores de proceso</v>
          </cell>
        </row>
        <row r="45">
          <cell r="B45">
            <v>45000</v>
          </cell>
          <cell r="C45">
            <v>6</v>
          </cell>
          <cell r="D45">
            <v>1</v>
          </cell>
          <cell r="F45">
            <v>0</v>
          </cell>
          <cell r="G45">
            <v>54310</v>
          </cell>
          <cell r="H45" t="str">
            <v>Remplazo válvulas de cheque TAE</v>
          </cell>
        </row>
        <row r="46">
          <cell r="B46">
            <v>45000</v>
          </cell>
          <cell r="C46">
            <v>6</v>
          </cell>
          <cell r="D46">
            <v>1</v>
          </cell>
          <cell r="F46">
            <v>0</v>
          </cell>
          <cell r="G46">
            <v>54311</v>
          </cell>
          <cell r="H46" t="str">
            <v>Equipos para inspección</v>
          </cell>
        </row>
        <row r="47">
          <cell r="B47">
            <v>45000</v>
          </cell>
          <cell r="C47">
            <v>6</v>
          </cell>
          <cell r="D47">
            <v>1</v>
          </cell>
          <cell r="F47">
            <v>0</v>
          </cell>
          <cell r="G47">
            <v>54312</v>
          </cell>
          <cell r="H47" t="str">
            <v>Equipos y herramientas para mantenimiento</v>
          </cell>
        </row>
        <row r="48">
          <cell r="C48">
            <v>6</v>
          </cell>
          <cell r="D48">
            <v>1</v>
          </cell>
          <cell r="F48">
            <v>0</v>
          </cell>
          <cell r="G48">
            <v>54313</v>
          </cell>
          <cell r="H48" t="str">
            <v>Instrumentación eomeas del TNP</v>
          </cell>
        </row>
        <row r="49">
          <cell r="B49">
            <v>43000</v>
          </cell>
          <cell r="C49">
            <v>6</v>
          </cell>
          <cell r="D49">
            <v>1</v>
          </cell>
          <cell r="F49">
            <v>0</v>
          </cell>
          <cell r="G49">
            <v>54314</v>
          </cell>
          <cell r="H49" t="str">
            <v>Equipos para Laeoratorio Industrial</v>
          </cell>
        </row>
        <row r="50">
          <cell r="B50">
            <v>20800</v>
          </cell>
          <cell r="C50">
            <v>3</v>
          </cell>
          <cell r="D50">
            <v>1</v>
          </cell>
          <cell r="F50">
            <v>0</v>
          </cell>
          <cell r="G50">
            <v>54315</v>
          </cell>
          <cell r="H50" t="str">
            <v>Equipos para control ameiental</v>
          </cell>
        </row>
        <row r="51">
          <cell r="C51">
            <v>6</v>
          </cell>
          <cell r="D51">
            <v>1</v>
          </cell>
          <cell r="F51">
            <v>0</v>
          </cell>
          <cell r="G51">
            <v>54316</v>
          </cell>
          <cell r="H51" t="str">
            <v>Compresor LLenado Cilindro de Aire Fresco</v>
          </cell>
        </row>
        <row r="52">
          <cell r="B52">
            <v>20400</v>
          </cell>
          <cell r="C52">
            <v>4</v>
          </cell>
          <cell r="D52">
            <v>1</v>
          </cell>
          <cell r="F52">
            <v>0</v>
          </cell>
          <cell r="G52">
            <v>64317</v>
          </cell>
          <cell r="H52" t="str">
            <v>Equipos para comunicaciones</v>
          </cell>
        </row>
        <row r="53">
          <cell r="C53">
            <v>4</v>
          </cell>
          <cell r="D53">
            <v>1</v>
          </cell>
          <cell r="F53">
            <v>0</v>
          </cell>
          <cell r="G53">
            <v>64318</v>
          </cell>
          <cell r="H53" t="str">
            <v>Equipos para Cafetería</v>
          </cell>
        </row>
        <row r="54">
          <cell r="B54">
            <v>45000</v>
          </cell>
          <cell r="C54">
            <v>6</v>
          </cell>
          <cell r="D54">
            <v>1</v>
          </cell>
          <cell r="F54">
            <v>0</v>
          </cell>
          <cell r="G54">
            <v>54320</v>
          </cell>
          <cell r="H54" t="str">
            <v>Acondicionadores de aire</v>
          </cell>
        </row>
        <row r="55">
          <cell r="C55">
            <v>6</v>
          </cell>
          <cell r="D55">
            <v>1</v>
          </cell>
          <cell r="F55">
            <v>0</v>
          </cell>
          <cell r="G55">
            <v>54323</v>
          </cell>
          <cell r="H55" t="str">
            <v>Equipos para Prueeas del Tureocomeustiele</v>
          </cell>
        </row>
        <row r="56">
          <cell r="B56">
            <v>11000</v>
          </cell>
          <cell r="C56">
            <v>1.1000000000000001</v>
          </cell>
          <cell r="D56">
            <v>1</v>
          </cell>
          <cell r="F56">
            <v>0</v>
          </cell>
          <cell r="G56">
            <v>32324</v>
          </cell>
          <cell r="H56" t="str">
            <v>Totalizadores de flujo de gas comeustiele</v>
          </cell>
        </row>
        <row r="57">
          <cell r="B57">
            <v>11000</v>
          </cell>
          <cell r="C57">
            <v>7</v>
          </cell>
          <cell r="D57">
            <v>1</v>
          </cell>
          <cell r="F57">
            <v>0</v>
          </cell>
          <cell r="G57">
            <v>32325</v>
          </cell>
          <cell r="H57" t="str">
            <v>Optimiz. facilid. para recieo de fuel oil de eotes</v>
          </cell>
        </row>
        <row r="58">
          <cell r="B58">
            <v>11000</v>
          </cell>
          <cell r="C58">
            <v>3</v>
          </cell>
          <cell r="D58">
            <v>1</v>
          </cell>
          <cell r="F58">
            <v>0</v>
          </cell>
          <cell r="G58">
            <v>52360</v>
          </cell>
          <cell r="H58" t="str">
            <v xml:space="preserve">Sist. de tratamiento de aguas residuales STAR </v>
          </cell>
        </row>
        <row r="59">
          <cell r="B59">
            <v>11000</v>
          </cell>
          <cell r="C59">
            <v>3</v>
          </cell>
          <cell r="D59">
            <v>1</v>
          </cell>
          <cell r="F59">
            <v>0</v>
          </cell>
          <cell r="G59">
            <v>52361</v>
          </cell>
          <cell r="H59" t="str">
            <v>Ampliación torre de agua enfriante fase II</v>
          </cell>
        </row>
        <row r="60">
          <cell r="B60">
            <v>11000</v>
          </cell>
          <cell r="C60">
            <v>6</v>
          </cell>
          <cell r="D60">
            <v>0.51</v>
          </cell>
          <cell r="E60">
            <v>5</v>
          </cell>
          <cell r="F60">
            <v>0.49</v>
          </cell>
          <cell r="G60">
            <v>52363</v>
          </cell>
          <cell r="H60" t="str">
            <v>Optimización sistema de generación eléctrica</v>
          </cell>
        </row>
        <row r="61">
          <cell r="B61">
            <v>11000</v>
          </cell>
          <cell r="C61">
            <v>7</v>
          </cell>
          <cell r="D61">
            <v>1</v>
          </cell>
          <cell r="F61">
            <v>0</v>
          </cell>
          <cell r="G61">
            <v>32364</v>
          </cell>
          <cell r="H61" t="str">
            <v>Muelle fluvial manejo de productos elancos y GLP</v>
          </cell>
        </row>
        <row r="64">
          <cell r="G64" t="str">
            <v>TOTAL  PROYECTOS</v>
          </cell>
        </row>
        <row r="68">
          <cell r="G68" t="str">
            <v>Fuente: Informe de Ejecución Presupuesto de Inversiones CAR</v>
          </cell>
        </row>
        <row r="69">
          <cell r="G69" t="str">
            <v>Elaeorado por : Milton Cañon</v>
          </cell>
        </row>
        <row r="70">
          <cell r="G70" t="str">
            <v>Fecha: Feerero 10 de 1994</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ANA"/>
      <sheetName val="RESUMEN"/>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TABLA11"/>
      <sheetName val="TA_AJU95"/>
      <sheetName val="Tabla9"/>
      <sheetName val="GTOMTO95"/>
      <sheetName val="API95"/>
      <sheetName val="Tabla10A(95)"/>
      <sheetName val="Tabla10A(98)"/>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Document"/>
      <sheetName val="HOJA 1(REG. RIESGOS-EV. CUALIT)"/>
      <sheetName val="HOJA 2(MATRIZ RAM PROYECTOS)"/>
      <sheetName val="Hoja 3 - Formato Plan. Gest. R."/>
      <sheetName val="Hoja 4 - Categorías Riesgos ECP"/>
      <sheetName val="CALIDAD"/>
      <sheetName val="ReadDocument.aspx?CommunityTopi"/>
      <sheetName val="HOJA_1(REG__RIESGOS-EV__CUALIT)"/>
      <sheetName val="HOJA_2(MATRIZ_RAM_PROYECTOS)"/>
      <sheetName val="Hoja_3_-_Formato_Plan__Gest__R_"/>
      <sheetName val="Hoja_4_-_Categorías_Riesgos_ECP"/>
      <sheetName val="AIU"/>
      <sheetName val="INFORMACION ADICIONAL"/>
      <sheetName val="DATOS"/>
    </sheetNames>
    <definedNames>
      <definedName name="AAAA"/>
      <definedName name="b"/>
      <definedName name="consulta_mes"/>
      <definedName name="Datos"/>
      <definedName name="Datos_aroma"/>
      <definedName name="EIHD"/>
      <definedName name="Guardar_datos"/>
      <definedName name="Guardar_Datos_del_Dia"/>
      <definedName name="Guardar_Datos_Indice_energìa"/>
      <definedName name="Guardar_del_Dia"/>
      <definedName name="GUARDAR_EN_RED"/>
      <definedName name="GUARDAR_REPORTE"/>
      <definedName name="m"/>
      <definedName name="PRIMES"/>
      <definedName name="PROY99"/>
      <definedName name="TraerDatosDePlc"/>
    </defined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OMA"/>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Formulario N° 4"/>
      <sheetName val="MATERIALES"/>
      <sheetName val="EQUIPO"/>
      <sheetName val="CONT_ADI"/>
      <sheetName val="INDICMICROEMP"/>
      <sheetName val="INDICE"/>
      <sheetName val="Fornato 6"/>
      <sheetName val="M.O."/>
      <sheetName val="[a  aaInformación]__cceficien_2"/>
      <sheetName val="Datos"/>
      <sheetName val="Cuadrillas"/>
      <sheetName val="Jornal"/>
      <sheetName val="[a  aaInformación][a  aaInforma"/>
      <sheetName val="lisprecios"/>
      <sheetName val="PERSONAL"/>
      <sheetName val="PRESTACIONES SOCIALES"/>
      <sheetName val="Concretos y morteros"/>
      <sheetName val="Datos iniciales "/>
      <sheetName val="Transport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e_18"/>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a  aaInformación]__cceficie_58"/>
      <sheetName val="[a  aaInformación]__cceficie_57"/>
      <sheetName val="ITEMS"/>
      <sheetName val="//cceficiente_sharepoint_com/MA"/>
      <sheetName val="[a  aaInformación]__ccefici_114"/>
      <sheetName val="[a  aaInformación]__cceficie_61"/>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89"/>
      <sheetName val="[a  aaInformación]__cceficie_92"/>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3"/>
      <sheetName val="[a  aaInformación]__ccefici_102"/>
      <sheetName val="[a  aaInformación]__ccefici_105"/>
      <sheetName val="[a  aaInformación]__ccefici_10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9"/>
      <sheetName val="[a  aaInformación]__ccefici_12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MES EVALUADO"/>
      <sheetName val="BOUNDS &amp; ROWS"/>
      <sheetName val="PRECIOS DE COMPRA VENTA"/>
      <sheetName val="COMPRA MATERIA PRIMA"/>
    </sheet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0000 Crude"/>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ÑO LIMON"/>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VFEB."/>
      <sheetName val="GCB2000"/>
    </sheet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040000"/>
    </sheetNames>
    <definedNames>
      <definedName name="Cargar_Automaticamente"/>
    </defined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CIRCUITOS CODENSA"/>
      <sheetName val="Capitulos"/>
      <sheetName val="Maqui Equip"/>
      <sheetName val="calidad"/>
      <sheetName val="FACTORES"/>
      <sheetName val="PERSONAL"/>
      <sheetName val="Anal"/>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1"/>
      <sheetName val="Hoja2"/>
      <sheetName val="Datos básicos"/>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Data Tables"/>
    </sheetNames>
    <sheetDataSet>
      <sheetData sheetId="0" refreshError="1"/>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POA-1"/>
      <sheetName val="Ejec-1"/>
    </sheetNames>
    <sheetDataSet>
      <sheetData sheetId="0" refreshError="1"/>
      <sheetData sheetId="1" refreshError="1"/>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 val="PORTADA"/>
    </sheetNames>
    <sheetDataSet>
      <sheetData sheetId="0" refreshError="1"/>
      <sheetData sheetId="1" refreshError="1"/>
      <sheetData sheetId="2" refreshError="1"/>
      <sheetData sheetId="3" refreshError="1"/>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PRESUPUESTAL"/>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Tables"/>
      <sheetName val="Company"/>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JUN-DIC"/>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NOV"/>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TRM"/>
      <sheetName val="REAL"/>
      <sheetName val="PROYECTADO"/>
      <sheetName val="COMPARATIVO G$"/>
      <sheetName val="COMPARATIVO MUS$"/>
      <sheetName val="P&amp;G ADM. MES98REAL"/>
      <sheetName val="P&amp;G ADM MES 99PRES"/>
      <sheetName val="P&amp;G ADM. MES-99PROY"/>
      <sheetName val="PV-MENSUAL-1999PRES"/>
      <sheetName val="PV-MENSUAL-1999PROY"/>
      <sheetName val="PV-MENSUAL-1998REAL"/>
      <sheetName val="PRECIOS"/>
      <sheetName val="VOLUMENES"/>
      <sheetName val="BALANCE"/>
      <sheetName val="CIC-NOV"/>
      <sheetName val="Montaje Mecanico"/>
      <sheetName val="DIAM TUB"/>
      <sheetName val="HERRAM"/>
      <sheetName val="API - 21206"/>
      <sheetName val="INSUMOS"/>
      <sheetName val="Calcs"/>
      <sheetName val="Motor data"/>
      <sheetName val="BASE OCTUBRE-2003"/>
      <sheetName val="IVATRI"/>
      <sheetName val="TABLERO"/>
      <sheetName val="INFORMACION "/>
      <sheetName val="Hoja3"/>
      <sheetName val="101"/>
      <sheetName val="R353-354"/>
      <sheetName val="R352"/>
      <sheetName val="Company"/>
      <sheetName val="Tbg Tally"/>
      <sheetName val="Reverse Tally"/>
      <sheetName val="counters"/>
      <sheetName val="SER0395"/>
      <sheetName val="DATOS_PIMS"/>
      <sheetName val="Parámetros Formato"/>
      <sheetName val="Puntos"/>
      <sheetName val="POR HMR"/>
      <sheetName val="POR MERIT"/>
      <sheetName val="DATOS"/>
      <sheetName val="TARIFAS"/>
      <sheetName val="RESUMEN"/>
      <sheetName val="PPTOINICIAL"/>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DIC97"/>
    </sheetNames>
    <definedNames>
      <definedName name="Menu"/>
    </defined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Puntos"/>
      <sheetName val="OBRAS SES"/>
    </sheetNames>
    <sheetDataSet>
      <sheetData sheetId="0"/>
      <sheetData sheetId="1" refreshError="1"/>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dat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IFICACIONES"/>
      <sheetName val="RFI"/>
      <sheetName val="178209_-_IDACO_-_region_5_Prese"/>
      <sheetName val="178209_IDACO"/>
      <sheetName val="RFI_FERRETERIA_(16)_Evento_1782"/>
      <sheetName val="EVENTO_No._178209_SEP.__24_SEP"/>
      <sheetName val="178209_RFI_FERRETERIA"/>
      <sheetName val="RFI_178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homecenter.com.co/homecenter-co/product/548366/guadana-a-gasolina-331r-eje-recto-de-326-cc-13-hp-2-tiempos/548366/?kid=goosho_1161562&amp;shop=googleShopping&amp;gad_source=1&amp;gbraid=0AAAAADt6wnpj3ZD0_gBkp23e4BHTSabuL&amp;gclid=Cj0KCQjwz7C2BhDkARIsAA_SZKZFuV9uNjVVd1EEQsmM9BIElDwr59jW23Y9GVrileNuVJuA1kYSMTEaAv5bEALw_wcB" TargetMode="External"/><Relationship Id="rId7" Type="http://schemas.openxmlformats.org/officeDocument/2006/relationships/hyperlink" Target="https://www.homecenter.com.co/homecenter-co/product/713132/rana-compactadora-con-motor-gasolina-9hp-3600-rpm-maquiequipos/713132/?kid=goosho_1161562&amp;shop=googleShopping&amp;gad_source=1&amp;gclid=Cj0KCQjwmOm3BhC8ARIsAOSbapW03mu1FFNbGsccOND4DcdNblcN-qL6lj8FjM9mOfueBaLHr7EJ1uAaAgAVEALw_wcB" TargetMode="External"/><Relationship Id="rId2" Type="http://schemas.openxmlformats.org/officeDocument/2006/relationships/hyperlink" Target="https://www.mercadolibre.com.co/planta-electrica-a-gasolina-2500-w-pretul-26034/p/MCO15797624" TargetMode="External"/><Relationship Id="rId1" Type="http://schemas.openxmlformats.org/officeDocument/2006/relationships/hyperlink" Target="https://www.stihl.com.co/es/p/motosierras-ms-310-23005" TargetMode="External"/><Relationship Id="rId6" Type="http://schemas.openxmlformats.org/officeDocument/2006/relationships/hyperlink" Target="https://equipmaster.com.co/product-category/construccion/mezcladoras-de-concreto/mezcladoras-de-concreto-2-bultos/?_gl=1*ggaitw*_up*MQ..&amp;gclid=EAIaIQobChMIsqmN_ePqiAMVDqlaBR0bNheGEAAYBCAAEgLCqvD_BwE" TargetMode="External"/><Relationship Id="rId5" Type="http://schemas.openxmlformats.org/officeDocument/2006/relationships/hyperlink" Target="https://www.homecenter.com.co/homecenter-co/product/713173/estructura-mezcladora-de-concreto-de-dos-bultos-maquiequipos/713173/" TargetMode="External"/><Relationship Id="rId4" Type="http://schemas.openxmlformats.org/officeDocument/2006/relationships/hyperlink" Target="https://bigcenter.com.co/producto/video-proyector-4800-lumens-wifi/"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BDD0C-DB59-DC41-B849-534AC47BFA41}">
  <sheetPr>
    <tabColor theme="9" tint="0.39997558519241921"/>
  </sheetPr>
  <dimension ref="A1:AZ31"/>
  <sheetViews>
    <sheetView showGridLines="0" view="pageBreakPreview" topLeftCell="AB19" zoomScaleNormal="100" zoomScaleSheetLayoutView="85" workbookViewId="0">
      <selection activeCell="AE20" sqref="AE20"/>
    </sheetView>
  </sheetViews>
  <sheetFormatPr baseColWidth="10" defaultColWidth="11.33203125" defaultRowHeight="13.8" x14ac:dyDescent="0.3"/>
  <cols>
    <col min="1" max="1" width="6.77734375" style="536" customWidth="1"/>
    <col min="2" max="2" width="81.109375" style="536" customWidth="1"/>
    <col min="3" max="3" width="11.6640625" style="35" customWidth="1"/>
    <col min="4" max="4" width="13.109375" style="35" customWidth="1"/>
    <col min="5" max="5" width="14" style="35" customWidth="1"/>
    <col min="6" max="6" width="17.33203125" style="35" customWidth="1"/>
    <col min="7" max="7" width="13.6640625" style="37" customWidth="1"/>
    <col min="8" max="8" width="13" style="577" customWidth="1"/>
    <col min="9" max="9" width="14.109375" style="577" customWidth="1"/>
    <col min="10" max="10" width="15" style="577" hidden="1" customWidth="1"/>
    <col min="11" max="11" width="5.33203125" style="577" hidden="1" customWidth="1"/>
    <col min="12" max="12" width="6.109375" style="577" hidden="1" customWidth="1"/>
    <col min="13" max="13" width="11.109375" style="35" customWidth="1"/>
    <col min="14" max="14" width="2.109375" style="536" customWidth="1"/>
    <col min="15" max="15" width="18.33203125" style="536" customWidth="1"/>
    <col min="16" max="16" width="13.77734375" style="536" customWidth="1"/>
    <col min="17" max="17" width="11.33203125" style="536" customWidth="1"/>
    <col min="18" max="18" width="13.77734375" style="536" customWidth="1"/>
    <col min="19" max="19" width="32.109375" style="536" customWidth="1"/>
    <col min="20" max="20" width="15.6640625" style="536" customWidth="1"/>
    <col min="21" max="21" width="2.6640625" style="536" customWidth="1"/>
    <col min="22" max="22" width="12.33203125" style="536" bestFit="1" customWidth="1"/>
    <col min="23" max="23" width="14.109375" style="536" customWidth="1"/>
    <col min="24" max="24" width="1.6640625" style="536" customWidth="1"/>
    <col min="25" max="25" width="16" style="536" customWidth="1"/>
    <col min="26" max="26" width="1.6640625" style="536" customWidth="1"/>
    <col min="27" max="27" width="47.77734375" style="536" customWidth="1"/>
    <col min="28" max="28" width="11.33203125" style="536" customWidth="1"/>
    <col min="29" max="29" width="16.109375" style="536" customWidth="1"/>
    <col min="30" max="30" width="15.109375" style="536" customWidth="1"/>
    <col min="31" max="31" width="20.109375" style="536" customWidth="1"/>
    <col min="32" max="32" width="15.33203125" style="536" customWidth="1"/>
    <col min="33" max="33" width="16.77734375" style="536" customWidth="1"/>
    <col min="34" max="34" width="17.33203125" style="536" customWidth="1"/>
    <col min="35" max="36" width="11.33203125" style="536" customWidth="1"/>
    <col min="37" max="37" width="1.109375" style="536" customWidth="1"/>
    <col min="38" max="38" width="2" style="536" customWidth="1"/>
    <col min="39" max="39" width="11.6640625" style="536" bestFit="1" customWidth="1"/>
    <col min="40" max="40" width="15" style="536" customWidth="1"/>
    <col min="41" max="41" width="16.109375" style="536" customWidth="1"/>
    <col min="42" max="42" width="22" style="536" customWidth="1"/>
    <col min="43" max="43" width="19.109375" style="536" customWidth="1"/>
    <col min="44" max="44" width="21.33203125" style="536" customWidth="1"/>
    <col min="45" max="45" width="13.33203125" style="536" customWidth="1"/>
    <col min="46" max="46" width="13.33203125" style="536" hidden="1" customWidth="1"/>
    <col min="47" max="48" width="11.33203125" style="536" hidden="1" customWidth="1"/>
    <col min="49" max="16384" width="11.33203125" style="536"/>
  </cols>
  <sheetData>
    <row r="1" spans="1:52" x14ac:dyDescent="0.3">
      <c r="A1" s="600" t="s">
        <v>406</v>
      </c>
      <c r="B1" s="600"/>
      <c r="C1" s="600"/>
      <c r="D1" s="600"/>
      <c r="E1" s="600"/>
      <c r="F1" s="600"/>
      <c r="G1" s="600"/>
      <c r="H1" s="600"/>
      <c r="I1" s="600"/>
      <c r="J1" s="600"/>
      <c r="K1" s="600"/>
      <c r="L1" s="600"/>
      <c r="M1" s="600"/>
    </row>
    <row r="2" spans="1:52" x14ac:dyDescent="0.3">
      <c r="A2" s="600"/>
      <c r="B2" s="600"/>
      <c r="C2" s="600"/>
      <c r="D2" s="600"/>
      <c r="E2" s="600"/>
      <c r="F2" s="600"/>
      <c r="G2" s="600"/>
      <c r="H2" s="600"/>
      <c r="I2" s="600"/>
      <c r="J2" s="600"/>
      <c r="K2" s="600"/>
      <c r="L2" s="600"/>
      <c r="M2" s="600"/>
    </row>
    <row r="4" spans="1:52" ht="56.25" customHeight="1" x14ac:dyDescent="0.3">
      <c r="A4" s="601" t="s">
        <v>407</v>
      </c>
      <c r="B4" s="601"/>
      <c r="C4" s="601"/>
      <c r="D4" s="601"/>
      <c r="E4" s="601"/>
      <c r="F4" s="601"/>
      <c r="G4" s="601"/>
      <c r="H4" s="601"/>
      <c r="I4" s="601"/>
      <c r="J4" s="601"/>
      <c r="K4" s="601"/>
      <c r="L4" s="601"/>
      <c r="M4" s="601"/>
      <c r="O4" s="602" t="s">
        <v>408</v>
      </c>
      <c r="P4" s="602"/>
      <c r="Q4" s="602"/>
      <c r="R4" s="602"/>
      <c r="S4" s="602"/>
      <c r="T4" s="602"/>
    </row>
    <row r="5" spans="1:52" x14ac:dyDescent="0.3">
      <c r="A5" s="603"/>
      <c r="B5" s="603"/>
      <c r="C5" s="603"/>
      <c r="D5" s="603"/>
      <c r="E5" s="603"/>
      <c r="F5" s="603"/>
      <c r="G5" s="603"/>
      <c r="H5" s="603"/>
      <c r="I5" s="603"/>
      <c r="J5" s="603"/>
      <c r="K5" s="603"/>
      <c r="L5" s="603"/>
      <c r="M5" s="603"/>
      <c r="N5" s="537"/>
      <c r="O5" s="604" t="s">
        <v>409</v>
      </c>
      <c r="P5" s="605" t="s">
        <v>410</v>
      </c>
      <c r="Q5" s="597" t="s">
        <v>411</v>
      </c>
      <c r="R5" s="597" t="s">
        <v>412</v>
      </c>
      <c r="S5" s="538">
        <v>0.2</v>
      </c>
      <c r="T5" s="607" t="s">
        <v>413</v>
      </c>
      <c r="U5" s="539"/>
      <c r="V5" s="609" t="s">
        <v>414</v>
      </c>
      <c r="W5" s="609"/>
      <c r="X5" s="540"/>
      <c r="Y5" s="610" t="s">
        <v>415</v>
      </c>
      <c r="Z5" s="537"/>
      <c r="AA5" s="596" t="s">
        <v>416</v>
      </c>
      <c r="AB5" s="597" t="s">
        <v>417</v>
      </c>
      <c r="AC5" s="597"/>
      <c r="AD5" s="597"/>
      <c r="AE5" s="597"/>
      <c r="AF5" s="597"/>
      <c r="AG5" s="597"/>
      <c r="AH5" s="597"/>
      <c r="AI5" s="597"/>
      <c r="AJ5" s="597"/>
      <c r="AK5" s="597"/>
      <c r="AL5" s="537"/>
      <c r="AM5" s="598" t="s">
        <v>418</v>
      </c>
      <c r="AN5" s="598"/>
      <c r="AO5" s="598"/>
      <c r="AP5" s="598"/>
      <c r="AQ5" s="598"/>
      <c r="AR5" s="598"/>
      <c r="AS5" s="598"/>
      <c r="AT5" s="598"/>
      <c r="AU5" s="598"/>
      <c r="AV5" s="598"/>
    </row>
    <row r="6" spans="1:52" s="552" customFormat="1" ht="60.75" customHeight="1" x14ac:dyDescent="0.3">
      <c r="A6" s="541" t="s">
        <v>419</v>
      </c>
      <c r="B6" s="541" t="s">
        <v>420</v>
      </c>
      <c r="C6" s="542" t="s">
        <v>421</v>
      </c>
      <c r="D6" s="542" t="s">
        <v>422</v>
      </c>
      <c r="E6" s="543" t="s">
        <v>423</v>
      </c>
      <c r="F6" s="542" t="s">
        <v>424</v>
      </c>
      <c r="G6" s="542" t="s">
        <v>425</v>
      </c>
      <c r="H6" s="542" t="s">
        <v>426</v>
      </c>
      <c r="I6" s="542" t="s">
        <v>427</v>
      </c>
      <c r="J6" s="544"/>
      <c r="K6" s="544"/>
      <c r="L6" s="544"/>
      <c r="M6" s="545" t="s">
        <v>415</v>
      </c>
      <c r="N6" s="546"/>
      <c r="O6" s="604"/>
      <c r="P6" s="606"/>
      <c r="Q6" s="597"/>
      <c r="R6" s="597"/>
      <c r="S6" s="547" t="s">
        <v>428</v>
      </c>
      <c r="T6" s="607"/>
      <c r="U6" s="539"/>
      <c r="V6" s="548" t="s">
        <v>429</v>
      </c>
      <c r="W6" s="548" t="s">
        <v>430</v>
      </c>
      <c r="X6" s="549"/>
      <c r="Y6" s="610"/>
      <c r="Z6" s="546"/>
      <c r="AA6" s="596"/>
      <c r="AB6" s="542" t="str">
        <f t="shared" ref="AB6:AK6" si="0">C6</f>
        <v>RFI</v>
      </c>
      <c r="AC6" s="542" t="str">
        <f t="shared" si="0"/>
        <v>178209_-_IDACO_-_region_5_Prese</v>
      </c>
      <c r="AD6" s="542" t="str">
        <f t="shared" si="0"/>
        <v>178209_IDACO</v>
      </c>
      <c r="AE6" s="543" t="str">
        <f t="shared" si="0"/>
        <v>RFI_FERRETERIA_(16)_Evento_1782</v>
      </c>
      <c r="AF6" s="543" t="str">
        <f t="shared" si="0"/>
        <v>EVENTO_No._178209_SEP.__24_SEP</v>
      </c>
      <c r="AG6" s="543" t="str">
        <f t="shared" si="0"/>
        <v>178209_RFI_FERRETERIA</v>
      </c>
      <c r="AH6" s="543" t="str">
        <f t="shared" si="0"/>
        <v>RFI_178209</v>
      </c>
      <c r="AI6" s="543">
        <f t="shared" si="0"/>
        <v>0</v>
      </c>
      <c r="AJ6" s="550">
        <f t="shared" si="0"/>
        <v>0</v>
      </c>
      <c r="AK6" s="550">
        <f t="shared" si="0"/>
        <v>0</v>
      </c>
      <c r="AL6" s="546"/>
      <c r="AM6" s="542" t="str">
        <f t="shared" ref="AM6:AV6" si="1">C6</f>
        <v>RFI</v>
      </c>
      <c r="AN6" s="542" t="str">
        <f t="shared" si="1"/>
        <v>178209_-_IDACO_-_region_5_Prese</v>
      </c>
      <c r="AO6" s="542" t="str">
        <f t="shared" si="1"/>
        <v>178209_IDACO</v>
      </c>
      <c r="AP6" s="543" t="str">
        <f t="shared" si="1"/>
        <v>RFI_FERRETERIA_(16)_Evento_1782</v>
      </c>
      <c r="AQ6" s="543" t="str">
        <f t="shared" si="1"/>
        <v>EVENTO_No._178209_SEP.__24_SEP</v>
      </c>
      <c r="AR6" s="543" t="str">
        <f t="shared" si="1"/>
        <v>178209_RFI_FERRETERIA</v>
      </c>
      <c r="AS6" s="543" t="str">
        <f t="shared" si="1"/>
        <v>RFI_178209</v>
      </c>
      <c r="AT6" s="551">
        <f t="shared" si="1"/>
        <v>0</v>
      </c>
      <c r="AU6" s="551">
        <f t="shared" si="1"/>
        <v>0</v>
      </c>
      <c r="AV6" s="551">
        <f t="shared" si="1"/>
        <v>0</v>
      </c>
    </row>
    <row r="7" spans="1:52" s="552" customFormat="1" ht="27.6" x14ac:dyDescent="0.3">
      <c r="A7" s="553" t="e">
        <f>+[55]ESPECIFICACIONES!A2</f>
        <v>#REF!</v>
      </c>
      <c r="B7" s="554" t="e">
        <f>+[55]ESPECIFICACIONES!B2</f>
        <v>#REF!</v>
      </c>
      <c r="C7" s="555" t="e">
        <f>+[55]RFI!F2</f>
        <v>#REF!</v>
      </c>
      <c r="D7" s="556" t="e">
        <f>+'[55]178209_-_IDACO_-_region_5_Prese'!F4</f>
        <v>#REF!</v>
      </c>
      <c r="E7" s="556" t="e">
        <f>+'[55]178209_IDACO'!F4</f>
        <v>#REF!</v>
      </c>
      <c r="F7" s="557" t="e">
        <f>+'[55]RFI_FERRETERIA_(16)_Evento_1782'!F4</f>
        <v>#REF!</v>
      </c>
      <c r="G7" s="558" t="e">
        <f>+'[55]EVENTO_No._178209_SEP.__24_SEP'!F5</f>
        <v>#REF!</v>
      </c>
      <c r="H7" s="559" t="e">
        <f>+'[55]178209_RFI_FERRETERIA'!F4</f>
        <v>#REF!</v>
      </c>
      <c r="I7" s="560" t="e">
        <f>+[55]RFI_178209!F4</f>
        <v>#REF!</v>
      </c>
      <c r="J7" s="560"/>
      <c r="K7" s="560"/>
      <c r="L7" s="560"/>
      <c r="M7" s="561" t="e">
        <f t="shared" ref="M7:M21" si="2">IF(P7&lt;=1,Y7,(ROUND(+Y7,0)))</f>
        <v>#DIV/0!</v>
      </c>
      <c r="N7" s="537"/>
      <c r="O7" s="562" t="e">
        <f t="shared" ref="O7:O21" si="3">ROUND(AVERAGE(C7:L7),0)</f>
        <v>#REF!</v>
      </c>
      <c r="P7" s="563">
        <f>COUNT(C7:L7)</f>
        <v>0</v>
      </c>
      <c r="Q7" s="564" t="e">
        <f>+STDEVA(C7:L7)</f>
        <v>#REF!</v>
      </c>
      <c r="R7" s="565" t="e">
        <f t="shared" ref="R7:R21" si="4">+Q7/O7</f>
        <v>#REF!</v>
      </c>
      <c r="S7" s="566" t="e">
        <f t="shared" ref="S7:S21" si="5">IF(R7&gt;=$S$5,"COEFICIENTE DE VARIACION MAYOR AL 20%",IF(R7&lt;=$S$5,"COEFICIENTE DE VARIACION MENOR AL 20%"))</f>
        <v>#REF!</v>
      </c>
      <c r="T7" s="567" t="str">
        <f t="shared" ref="T7:T21" si="6">IF(P7&lt;=1,"NO APLICA LIMITES",IF(R7&gt;=$S$5,"SI APLICA LIMITE INFERIOR Y SUPERIOR",IF(R7&lt;=$S$5,"NO APLICA LIMITES")))</f>
        <v>NO APLICA LIMITES</v>
      </c>
      <c r="U7" s="568"/>
      <c r="V7" s="569" t="e">
        <f t="shared" ref="V7:V21" si="7">O7-Q7</f>
        <v>#REF!</v>
      </c>
      <c r="W7" s="569" t="e">
        <f t="shared" ref="W7:W21" si="8">O7+Q7</f>
        <v>#REF!</v>
      </c>
      <c r="X7" s="570"/>
      <c r="Y7" s="571" t="e">
        <f t="shared" ref="Y7:Y21" si="9">AVERAGEIFS(C7:L7,AM7:AV7,"promediar")</f>
        <v>#DIV/0!</v>
      </c>
      <c r="Z7" s="537"/>
      <c r="AA7" s="572" t="e">
        <f t="shared" ref="AA7:AA21" si="10">IF(T7="NO APLICA LIMITES","Las cotizaciones tenidas en cuenta son las allegadas por las empresas: "&amp;IF(AND(AM7="PROMEDIAR",C7&lt;&gt;""),$C$6&amp;", ","")&amp;IF(AND(AN7="PROMEDIAR",D7&lt;&gt;""),$D$6&amp;", ","")&amp;IF(AND(AO7="PROMEDIAR",E7&lt;&gt;""),$E$6&amp;", ","")&amp;IF(AND(AP7="PROMEDIAR",F7&lt;&gt;""),$F$6&amp;", ","")&amp;IF(AND(AQ7="PROMEDIAR",G7&lt;&gt;""),$G$6&amp;", ","")&amp;" "&amp;IF(AND(AR7="PROMEDIAR",H7&lt;&gt;""),$H$6&amp;", ","")&amp;" "&amp;IF(AND(AS7="PROMEDIAR",I7&lt;&gt;""),$I$6&amp;", ","")&amp;" "&amp;IF(AND(AT7="PROMEDIAR",J7&lt;&gt;""),$J$6&amp;", ","")&amp;" "&amp;IF(AND(AU7="PROMEDIAR",K7&lt;&gt;""),$K$6&amp;", ","")&amp;" "&amp;IF(AND(AV7="PROMEDIAR",L7&lt;&gt;""),$L$6&amp;", ","")&amp;" por encontrarse dentro del promedio requerido por la Corporación","Las cotizaciones tenidas en cuenta son las allegadas por las empresas: "&amp;IF(AND(AM7="PROMEDIAR",C7&lt;&gt;""),$C$6&amp;", ","")&amp;IF(AND(AN7="PROMEDIAR",D7&lt;&gt;""),$D$6&amp;", ","")&amp;IF(AND(AO7="PROMEDIAR",E7&lt;&gt;""),$E$6&amp;", ","")&amp;IF(AND(AP7="PROMEDIAR",F7&lt;&gt;""),$F$6&amp;", ","")&amp;IF(AND(AQ7="PROMEDIAR",G7&lt;&gt;""),$G$6&amp;", ","")&amp;" "&amp;IF(AND(AR7="PROMEDIAR",H7&lt;&gt;""),$H$6&amp;", ","")&amp;" "&amp;IF(AND(AS7="PROMEDIAR",I7&lt;&gt;""),$I$6&amp;", ","")&amp;" "&amp;IF(AND(AT7="PROMEDIAR",J7&lt;&gt;""),$J$6&amp;", ","")&amp;" "&amp;IF(AND(AU7="PROMEDIAR",K7&lt;&gt;""),$K$6&amp;", ","")&amp;" "&amp;IF(AND(AV7="PROMEDIAR",L7&lt;&gt;""),$L$6&amp;", ","")&amp;" por encontrarse dentro del promedio requerido por la Corporación"&amp;" y se descarta los valores cotizados por: "&amp;IF(AND(AM7="DESCARTAR",C7&lt;&gt;""),$C$6&amp;", ","")&amp;IF(AND(AN7="DESCARTAR",D7&lt;&gt;""),$D$6&amp;", ","")&amp;IF(AND(AO7="DESCARTAR",E7&lt;&gt;""),$E$6&amp;", ","")&amp;IF(AND(AP7="DESCARTAR",F7&lt;&gt;""),$F$6&amp;", ","")&amp;IF(AND(AQ7="DESCARTAR",G7&lt;&gt;""),$G$6&amp;", ","")&amp;"  "&amp;IF(AND(AR7="DESCARTAR",H7&lt;&gt;""),$H$6&amp;", ","")&amp;" "&amp;IF(AND(AS7="PROMEDIAR",I7&lt;&gt;""),$I$6&amp;", ","")&amp;" "&amp;IF(AND(AT7="PROMEDIAR",J7&lt;&gt;""),$J$6&amp;", ","")&amp;" "&amp;IF(AND(AU7="PROMEDIAR",K7&lt;&gt;""),$K$6&amp;", ","")&amp;" "&amp;IF(AND(AV7="PROMEDIAR",L7&lt;&gt;""),$L$6&amp;", ","")&amp;"por ser un dato atípico.")</f>
        <v>#REF!</v>
      </c>
      <c r="AB7" s="573" t="e">
        <f t="shared" ref="AB7:AG21" si="11">IF(C7&lt;&gt;"",(C7/$M7-1),"")</f>
        <v>#REF!</v>
      </c>
      <c r="AC7" s="573" t="e">
        <f t="shared" si="11"/>
        <v>#REF!</v>
      </c>
      <c r="AD7" s="573" t="e">
        <f t="shared" si="11"/>
        <v>#REF!</v>
      </c>
      <c r="AE7" s="573" t="e">
        <f t="shared" si="11"/>
        <v>#REF!</v>
      </c>
      <c r="AF7" s="573" t="e">
        <f t="shared" si="11"/>
        <v>#REF!</v>
      </c>
      <c r="AG7" s="573" t="e">
        <f t="shared" si="11"/>
        <v>#REF!</v>
      </c>
      <c r="AH7" s="573" t="e">
        <f t="shared" ref="AH7:AK21" si="12">IF(I7&lt;&gt;"",(I7/$I7-1),"")</f>
        <v>#REF!</v>
      </c>
      <c r="AI7" s="573" t="str">
        <f t="shared" si="12"/>
        <v/>
      </c>
      <c r="AJ7" s="573" t="str">
        <f t="shared" si="12"/>
        <v/>
      </c>
      <c r="AK7" s="573" t="str">
        <f t="shared" si="12"/>
        <v/>
      </c>
      <c r="AL7" s="537"/>
      <c r="AM7" s="574" t="e">
        <f t="shared" ref="AM7:AM21" si="13">IF(C7&lt;&gt;"",IF(C7=0,"SIN COTIZACIÓN",IF(T7="NO APLICA LIMITES","PROMEDIAR",IF(C7&lt;V7,"DESCARTAR",IF(C7&gt;W7,"DESCARTAR","PROMEDIAR")))),"")</f>
        <v>#REF!</v>
      </c>
      <c r="AN7" s="574" t="e">
        <f t="shared" ref="AN7:AV21" si="14">IF(D7&lt;&gt;"",IF(D7=0,"SIN COTIZACIÓN",IF($T7="NO APLICA LIMITES","PROMEDIAR",IF(D7&lt;$V7,"DESCARTAR",IF(D7&gt;$W7,"DESCARTAR","PROMEDIAR")))),"")</f>
        <v>#REF!</v>
      </c>
      <c r="AO7" s="574" t="e">
        <f t="shared" si="14"/>
        <v>#REF!</v>
      </c>
      <c r="AP7" s="574" t="e">
        <f t="shared" si="14"/>
        <v>#REF!</v>
      </c>
      <c r="AQ7" s="574" t="e">
        <f t="shared" si="14"/>
        <v>#REF!</v>
      </c>
      <c r="AR7" s="574" t="e">
        <f t="shared" si="14"/>
        <v>#REF!</v>
      </c>
      <c r="AS7" s="574" t="e">
        <f t="shared" si="14"/>
        <v>#REF!</v>
      </c>
      <c r="AT7" s="574" t="str">
        <f t="shared" si="14"/>
        <v/>
      </c>
      <c r="AU7" s="574" t="str">
        <f t="shared" si="14"/>
        <v/>
      </c>
      <c r="AV7" s="574" t="str">
        <f t="shared" si="14"/>
        <v/>
      </c>
      <c r="AW7" s="575"/>
      <c r="AX7" s="536"/>
    </row>
    <row r="8" spans="1:52" s="552" customFormat="1" ht="27.6" x14ac:dyDescent="0.3">
      <c r="A8" s="553" t="e">
        <f>+[55]ESPECIFICACIONES!A3</f>
        <v>#REF!</v>
      </c>
      <c r="B8" s="554" t="e">
        <f>+[55]ESPECIFICACIONES!B3</f>
        <v>#REF!</v>
      </c>
      <c r="C8" s="555" t="e">
        <f>+[55]RFI!F3</f>
        <v>#REF!</v>
      </c>
      <c r="D8" s="556" t="e">
        <f>+'[55]178209_-_IDACO_-_region_5_Prese'!F5</f>
        <v>#REF!</v>
      </c>
      <c r="E8" s="556" t="e">
        <f>+'[55]178209_IDACO'!F5</f>
        <v>#REF!</v>
      </c>
      <c r="F8" s="557" t="e">
        <f>+'[55]RFI_FERRETERIA_(16)_Evento_1782'!F5</f>
        <v>#REF!</v>
      </c>
      <c r="G8" s="558" t="e">
        <f>+'[55]EVENTO_No._178209_SEP.__24_SEP'!F6</f>
        <v>#REF!</v>
      </c>
      <c r="H8" s="559" t="e">
        <f>+'[55]178209_RFI_FERRETERIA'!F5</f>
        <v>#REF!</v>
      </c>
      <c r="I8" s="560" t="e">
        <f>+[55]RFI_178209!F5</f>
        <v>#REF!</v>
      </c>
      <c r="J8" s="560"/>
      <c r="K8" s="560"/>
      <c r="L8" s="560"/>
      <c r="M8" s="561" t="e">
        <f t="shared" si="2"/>
        <v>#DIV/0!</v>
      </c>
      <c r="N8" s="537"/>
      <c r="O8" s="562" t="e">
        <f t="shared" si="3"/>
        <v>#REF!</v>
      </c>
      <c r="P8" s="563">
        <f t="shared" ref="P8:P21" si="15">COUNT(C8:L8)</f>
        <v>0</v>
      </c>
      <c r="Q8" s="564" t="e">
        <f t="shared" ref="Q8:Q21" si="16">+STDEVA(C8:L8)</f>
        <v>#REF!</v>
      </c>
      <c r="R8" s="565" t="e">
        <f t="shared" si="4"/>
        <v>#REF!</v>
      </c>
      <c r="S8" s="566" t="e">
        <f t="shared" si="5"/>
        <v>#REF!</v>
      </c>
      <c r="T8" s="567" t="str">
        <f t="shared" si="6"/>
        <v>NO APLICA LIMITES</v>
      </c>
      <c r="U8" s="568"/>
      <c r="V8" s="569" t="e">
        <f t="shared" si="7"/>
        <v>#REF!</v>
      </c>
      <c r="W8" s="569" t="e">
        <f t="shared" si="8"/>
        <v>#REF!</v>
      </c>
      <c r="X8" s="570"/>
      <c r="Y8" s="571" t="e">
        <f t="shared" si="9"/>
        <v>#DIV/0!</v>
      </c>
      <c r="Z8" s="537"/>
      <c r="AA8" s="572" t="e">
        <f t="shared" si="10"/>
        <v>#REF!</v>
      </c>
      <c r="AB8" s="573" t="e">
        <f t="shared" si="11"/>
        <v>#REF!</v>
      </c>
      <c r="AC8" s="573" t="e">
        <f t="shared" si="11"/>
        <v>#REF!</v>
      </c>
      <c r="AD8" s="573" t="e">
        <f t="shared" si="11"/>
        <v>#REF!</v>
      </c>
      <c r="AE8" s="573" t="e">
        <f t="shared" si="11"/>
        <v>#REF!</v>
      </c>
      <c r="AF8" s="573" t="e">
        <f t="shared" si="11"/>
        <v>#REF!</v>
      </c>
      <c r="AG8" s="573" t="e">
        <f t="shared" si="11"/>
        <v>#REF!</v>
      </c>
      <c r="AH8" s="573" t="e">
        <f t="shared" si="12"/>
        <v>#REF!</v>
      </c>
      <c r="AI8" s="573" t="str">
        <f t="shared" si="12"/>
        <v/>
      </c>
      <c r="AJ8" s="573" t="str">
        <f t="shared" si="12"/>
        <v/>
      </c>
      <c r="AK8" s="573" t="str">
        <f t="shared" si="12"/>
        <v/>
      </c>
      <c r="AL8" s="537"/>
      <c r="AM8" s="574" t="e">
        <f t="shared" si="13"/>
        <v>#REF!</v>
      </c>
      <c r="AN8" s="574" t="e">
        <f t="shared" si="14"/>
        <v>#REF!</v>
      </c>
      <c r="AO8" s="574" t="e">
        <f t="shared" si="14"/>
        <v>#REF!</v>
      </c>
      <c r="AP8" s="574" t="e">
        <f t="shared" si="14"/>
        <v>#REF!</v>
      </c>
      <c r="AQ8" s="574" t="e">
        <f t="shared" si="14"/>
        <v>#REF!</v>
      </c>
      <c r="AR8" s="574" t="e">
        <f t="shared" si="14"/>
        <v>#REF!</v>
      </c>
      <c r="AS8" s="574" t="e">
        <f t="shared" si="14"/>
        <v>#REF!</v>
      </c>
      <c r="AT8" s="574" t="str">
        <f t="shared" si="14"/>
        <v/>
      </c>
      <c r="AU8" s="574" t="str">
        <f t="shared" si="14"/>
        <v/>
      </c>
      <c r="AV8" s="574" t="str">
        <f t="shared" si="14"/>
        <v/>
      </c>
      <c r="AW8" s="575"/>
      <c r="AX8" s="536"/>
      <c r="AZ8" s="552" t="s">
        <v>431</v>
      </c>
    </row>
    <row r="9" spans="1:52" s="552" customFormat="1" ht="27.6" x14ac:dyDescent="0.3">
      <c r="A9" s="553" t="e">
        <f>+[55]ESPECIFICACIONES!A4</f>
        <v>#REF!</v>
      </c>
      <c r="B9" s="554" t="e">
        <f>+[55]ESPECIFICACIONES!B4</f>
        <v>#REF!</v>
      </c>
      <c r="C9" s="555" t="e">
        <f>+[55]RFI!F4</f>
        <v>#REF!</v>
      </c>
      <c r="D9" s="556" t="e">
        <f>+'[55]178209_-_IDACO_-_region_5_Prese'!F6</f>
        <v>#REF!</v>
      </c>
      <c r="E9" s="556" t="e">
        <f>+'[55]178209_IDACO'!F6</f>
        <v>#REF!</v>
      </c>
      <c r="F9" s="557" t="e">
        <f>+'[55]RFI_FERRETERIA_(16)_Evento_1782'!F6</f>
        <v>#REF!</v>
      </c>
      <c r="G9" s="558" t="e">
        <f>+'[55]EVENTO_No._178209_SEP.__24_SEP'!F7</f>
        <v>#REF!</v>
      </c>
      <c r="H9" s="559" t="e">
        <f>+'[55]178209_RFI_FERRETERIA'!F6</f>
        <v>#REF!</v>
      </c>
      <c r="I9" s="560" t="e">
        <f>+[55]RFI_178209!F6</f>
        <v>#REF!</v>
      </c>
      <c r="J9" s="560"/>
      <c r="K9" s="560"/>
      <c r="L9" s="560"/>
      <c r="M9" s="561" t="e">
        <f t="shared" si="2"/>
        <v>#DIV/0!</v>
      </c>
      <c r="N9" s="537"/>
      <c r="O9" s="562" t="e">
        <f t="shared" si="3"/>
        <v>#REF!</v>
      </c>
      <c r="P9" s="563">
        <f t="shared" si="15"/>
        <v>0</v>
      </c>
      <c r="Q9" s="564" t="e">
        <f t="shared" si="16"/>
        <v>#REF!</v>
      </c>
      <c r="R9" s="565" t="e">
        <f t="shared" si="4"/>
        <v>#REF!</v>
      </c>
      <c r="S9" s="566" t="e">
        <f t="shared" si="5"/>
        <v>#REF!</v>
      </c>
      <c r="T9" s="567" t="str">
        <f t="shared" si="6"/>
        <v>NO APLICA LIMITES</v>
      </c>
      <c r="U9" s="568"/>
      <c r="V9" s="569" t="e">
        <f t="shared" si="7"/>
        <v>#REF!</v>
      </c>
      <c r="W9" s="569" t="e">
        <f t="shared" si="8"/>
        <v>#REF!</v>
      </c>
      <c r="X9" s="570"/>
      <c r="Y9" s="571" t="e">
        <f t="shared" si="9"/>
        <v>#DIV/0!</v>
      </c>
      <c r="Z9" s="537"/>
      <c r="AA9" s="572" t="e">
        <f t="shared" si="10"/>
        <v>#REF!</v>
      </c>
      <c r="AB9" s="573" t="e">
        <f t="shared" si="11"/>
        <v>#REF!</v>
      </c>
      <c r="AC9" s="573" t="e">
        <f t="shared" si="11"/>
        <v>#REF!</v>
      </c>
      <c r="AD9" s="573" t="e">
        <f t="shared" si="11"/>
        <v>#REF!</v>
      </c>
      <c r="AE9" s="573" t="e">
        <f t="shared" si="11"/>
        <v>#REF!</v>
      </c>
      <c r="AF9" s="573" t="e">
        <f t="shared" si="11"/>
        <v>#REF!</v>
      </c>
      <c r="AG9" s="573" t="e">
        <f t="shared" si="11"/>
        <v>#REF!</v>
      </c>
      <c r="AH9" s="573" t="e">
        <f t="shared" si="12"/>
        <v>#REF!</v>
      </c>
      <c r="AI9" s="573" t="str">
        <f t="shared" si="12"/>
        <v/>
      </c>
      <c r="AJ9" s="573" t="str">
        <f t="shared" si="12"/>
        <v/>
      </c>
      <c r="AK9" s="573" t="str">
        <f t="shared" si="12"/>
        <v/>
      </c>
      <c r="AL9" s="537"/>
      <c r="AM9" s="574" t="e">
        <f t="shared" si="13"/>
        <v>#REF!</v>
      </c>
      <c r="AN9" s="574" t="e">
        <f t="shared" si="14"/>
        <v>#REF!</v>
      </c>
      <c r="AO9" s="574" t="e">
        <f t="shared" si="14"/>
        <v>#REF!</v>
      </c>
      <c r="AP9" s="574" t="e">
        <f t="shared" si="14"/>
        <v>#REF!</v>
      </c>
      <c r="AQ9" s="574" t="e">
        <f t="shared" si="14"/>
        <v>#REF!</v>
      </c>
      <c r="AR9" s="574" t="e">
        <f t="shared" si="14"/>
        <v>#REF!</v>
      </c>
      <c r="AS9" s="574" t="e">
        <f t="shared" si="14"/>
        <v>#REF!</v>
      </c>
      <c r="AT9" s="574" t="str">
        <f t="shared" si="14"/>
        <v/>
      </c>
      <c r="AU9" s="574" t="str">
        <f t="shared" si="14"/>
        <v/>
      </c>
      <c r="AV9" s="574" t="str">
        <f t="shared" si="14"/>
        <v/>
      </c>
      <c r="AW9" s="575"/>
      <c r="AX9" s="536"/>
    </row>
    <row r="10" spans="1:52" s="552" customFormat="1" ht="27.6" x14ac:dyDescent="0.3">
      <c r="A10" s="553" t="e">
        <f>+[55]ESPECIFICACIONES!A5</f>
        <v>#REF!</v>
      </c>
      <c r="B10" s="554" t="e">
        <f>+[55]ESPECIFICACIONES!B5</f>
        <v>#REF!</v>
      </c>
      <c r="C10" s="555" t="e">
        <f>+[55]RFI!F5</f>
        <v>#REF!</v>
      </c>
      <c r="D10" s="556" t="e">
        <f>+'[55]178209_-_IDACO_-_region_5_Prese'!F7</f>
        <v>#REF!</v>
      </c>
      <c r="E10" s="556" t="e">
        <f>+'[55]178209_IDACO'!F7</f>
        <v>#REF!</v>
      </c>
      <c r="F10" s="557" t="e">
        <f>+'[55]RFI_FERRETERIA_(16)_Evento_1782'!F7</f>
        <v>#REF!</v>
      </c>
      <c r="G10" s="558" t="e">
        <f>+'[55]EVENTO_No._178209_SEP.__24_SEP'!F8</f>
        <v>#REF!</v>
      </c>
      <c r="H10" s="559" t="e">
        <f>+'[55]178209_RFI_FERRETERIA'!F7</f>
        <v>#REF!</v>
      </c>
      <c r="I10" s="560" t="e">
        <f>+[55]RFI_178209!F7</f>
        <v>#REF!</v>
      </c>
      <c r="J10" s="560"/>
      <c r="K10" s="560"/>
      <c r="L10" s="560"/>
      <c r="M10" s="561" t="e">
        <f t="shared" si="2"/>
        <v>#DIV/0!</v>
      </c>
      <c r="N10" s="537"/>
      <c r="O10" s="562" t="e">
        <f t="shared" si="3"/>
        <v>#REF!</v>
      </c>
      <c r="P10" s="563">
        <f t="shared" si="15"/>
        <v>0</v>
      </c>
      <c r="Q10" s="564" t="e">
        <f t="shared" si="16"/>
        <v>#REF!</v>
      </c>
      <c r="R10" s="565" t="e">
        <f t="shared" si="4"/>
        <v>#REF!</v>
      </c>
      <c r="S10" s="566" t="e">
        <f t="shared" si="5"/>
        <v>#REF!</v>
      </c>
      <c r="T10" s="567" t="str">
        <f t="shared" si="6"/>
        <v>NO APLICA LIMITES</v>
      </c>
      <c r="U10" s="568"/>
      <c r="V10" s="569" t="e">
        <f t="shared" si="7"/>
        <v>#REF!</v>
      </c>
      <c r="W10" s="569" t="e">
        <f t="shared" si="8"/>
        <v>#REF!</v>
      </c>
      <c r="X10" s="570"/>
      <c r="Y10" s="571" t="e">
        <f t="shared" si="9"/>
        <v>#DIV/0!</v>
      </c>
      <c r="Z10" s="537"/>
      <c r="AA10" s="572" t="e">
        <f t="shared" si="10"/>
        <v>#REF!</v>
      </c>
      <c r="AB10" s="573" t="e">
        <f t="shared" si="11"/>
        <v>#REF!</v>
      </c>
      <c r="AC10" s="573" t="e">
        <f t="shared" si="11"/>
        <v>#REF!</v>
      </c>
      <c r="AD10" s="573" t="e">
        <f t="shared" si="11"/>
        <v>#REF!</v>
      </c>
      <c r="AE10" s="573" t="e">
        <f t="shared" si="11"/>
        <v>#REF!</v>
      </c>
      <c r="AF10" s="573" t="e">
        <f t="shared" si="11"/>
        <v>#REF!</v>
      </c>
      <c r="AG10" s="573" t="e">
        <f t="shared" si="11"/>
        <v>#REF!</v>
      </c>
      <c r="AH10" s="573" t="e">
        <f t="shared" si="12"/>
        <v>#REF!</v>
      </c>
      <c r="AI10" s="573" t="str">
        <f t="shared" si="12"/>
        <v/>
      </c>
      <c r="AJ10" s="573" t="str">
        <f t="shared" si="12"/>
        <v/>
      </c>
      <c r="AK10" s="573" t="str">
        <f t="shared" si="12"/>
        <v/>
      </c>
      <c r="AL10" s="537"/>
      <c r="AM10" s="574" t="e">
        <f t="shared" si="13"/>
        <v>#REF!</v>
      </c>
      <c r="AN10" s="574" t="e">
        <f t="shared" si="14"/>
        <v>#REF!</v>
      </c>
      <c r="AO10" s="574" t="e">
        <f t="shared" si="14"/>
        <v>#REF!</v>
      </c>
      <c r="AP10" s="574" t="e">
        <f t="shared" si="14"/>
        <v>#REF!</v>
      </c>
      <c r="AQ10" s="574" t="e">
        <f t="shared" si="14"/>
        <v>#REF!</v>
      </c>
      <c r="AR10" s="574" t="e">
        <f t="shared" si="14"/>
        <v>#REF!</v>
      </c>
      <c r="AS10" s="574" t="e">
        <f t="shared" si="14"/>
        <v>#REF!</v>
      </c>
      <c r="AT10" s="574" t="str">
        <f t="shared" si="14"/>
        <v/>
      </c>
      <c r="AU10" s="574" t="str">
        <f t="shared" si="14"/>
        <v/>
      </c>
      <c r="AV10" s="574" t="str">
        <f t="shared" si="14"/>
        <v/>
      </c>
      <c r="AW10" s="575"/>
      <c r="AX10" s="536"/>
    </row>
    <row r="11" spans="1:52" s="552" customFormat="1" ht="27.6" x14ac:dyDescent="0.3">
      <c r="A11" s="553" t="e">
        <f>+[55]ESPECIFICACIONES!A6</f>
        <v>#REF!</v>
      </c>
      <c r="B11" s="554" t="e">
        <f>+[55]ESPECIFICACIONES!B6</f>
        <v>#REF!</v>
      </c>
      <c r="C11" s="555" t="e">
        <f>+[55]RFI!F6</f>
        <v>#REF!</v>
      </c>
      <c r="D11" s="556" t="e">
        <f>+'[55]178209_-_IDACO_-_region_5_Prese'!F8</f>
        <v>#REF!</v>
      </c>
      <c r="E11" s="556" t="e">
        <f>+'[55]178209_IDACO'!F8</f>
        <v>#REF!</v>
      </c>
      <c r="F11" s="557" t="e">
        <f>+'[55]RFI_FERRETERIA_(16)_Evento_1782'!F8</f>
        <v>#REF!</v>
      </c>
      <c r="G11" s="558" t="e">
        <f>+'[55]EVENTO_No._178209_SEP.__24_SEP'!F9</f>
        <v>#REF!</v>
      </c>
      <c r="H11" s="559" t="e">
        <f>+'[55]178209_RFI_FERRETERIA'!F8</f>
        <v>#REF!</v>
      </c>
      <c r="I11" s="560" t="e">
        <f>+[55]RFI_178209!F8</f>
        <v>#REF!</v>
      </c>
      <c r="J11" s="560"/>
      <c r="K11" s="560"/>
      <c r="L11" s="560"/>
      <c r="M11" s="561" t="e">
        <f t="shared" si="2"/>
        <v>#DIV/0!</v>
      </c>
      <c r="N11" s="537"/>
      <c r="O11" s="562" t="e">
        <f t="shared" si="3"/>
        <v>#REF!</v>
      </c>
      <c r="P11" s="563">
        <f t="shared" si="15"/>
        <v>0</v>
      </c>
      <c r="Q11" s="564" t="e">
        <f t="shared" si="16"/>
        <v>#REF!</v>
      </c>
      <c r="R11" s="565" t="e">
        <f t="shared" si="4"/>
        <v>#REF!</v>
      </c>
      <c r="S11" s="566" t="e">
        <f t="shared" si="5"/>
        <v>#REF!</v>
      </c>
      <c r="T11" s="567" t="str">
        <f t="shared" si="6"/>
        <v>NO APLICA LIMITES</v>
      </c>
      <c r="U11" s="568"/>
      <c r="V11" s="569" t="e">
        <f t="shared" si="7"/>
        <v>#REF!</v>
      </c>
      <c r="W11" s="569" t="e">
        <f t="shared" si="8"/>
        <v>#REF!</v>
      </c>
      <c r="X11" s="570"/>
      <c r="Y11" s="571" t="e">
        <f t="shared" si="9"/>
        <v>#DIV/0!</v>
      </c>
      <c r="Z11" s="537"/>
      <c r="AA11" s="572" t="e">
        <f t="shared" si="10"/>
        <v>#REF!</v>
      </c>
      <c r="AB11" s="573" t="e">
        <f t="shared" si="11"/>
        <v>#REF!</v>
      </c>
      <c r="AC11" s="573" t="e">
        <f t="shared" si="11"/>
        <v>#REF!</v>
      </c>
      <c r="AD11" s="573" t="e">
        <f t="shared" si="11"/>
        <v>#REF!</v>
      </c>
      <c r="AE11" s="573" t="e">
        <f t="shared" si="11"/>
        <v>#REF!</v>
      </c>
      <c r="AF11" s="573" t="e">
        <f t="shared" si="11"/>
        <v>#REF!</v>
      </c>
      <c r="AG11" s="573" t="e">
        <f t="shared" si="11"/>
        <v>#REF!</v>
      </c>
      <c r="AH11" s="573" t="e">
        <f t="shared" si="12"/>
        <v>#REF!</v>
      </c>
      <c r="AI11" s="573" t="str">
        <f t="shared" si="12"/>
        <v/>
      </c>
      <c r="AJ11" s="573" t="str">
        <f t="shared" si="12"/>
        <v/>
      </c>
      <c r="AK11" s="573" t="str">
        <f t="shared" si="12"/>
        <v/>
      </c>
      <c r="AL11" s="537"/>
      <c r="AM11" s="574" t="e">
        <f t="shared" si="13"/>
        <v>#REF!</v>
      </c>
      <c r="AN11" s="574" t="e">
        <f t="shared" si="14"/>
        <v>#REF!</v>
      </c>
      <c r="AO11" s="574" t="e">
        <f t="shared" si="14"/>
        <v>#REF!</v>
      </c>
      <c r="AP11" s="574" t="e">
        <f t="shared" si="14"/>
        <v>#REF!</v>
      </c>
      <c r="AQ11" s="574" t="e">
        <f t="shared" si="14"/>
        <v>#REF!</v>
      </c>
      <c r="AR11" s="574" t="e">
        <f t="shared" si="14"/>
        <v>#REF!</v>
      </c>
      <c r="AS11" s="574" t="e">
        <f t="shared" si="14"/>
        <v>#REF!</v>
      </c>
      <c r="AT11" s="574" t="str">
        <f t="shared" si="14"/>
        <v/>
      </c>
      <c r="AU11" s="574" t="str">
        <f t="shared" si="14"/>
        <v/>
      </c>
      <c r="AV11" s="574" t="str">
        <f t="shared" si="14"/>
        <v/>
      </c>
      <c r="AW11" s="575"/>
      <c r="AX11" s="536"/>
    </row>
    <row r="12" spans="1:52" s="552" customFormat="1" ht="27.6" x14ac:dyDescent="0.3">
      <c r="A12" s="553" t="e">
        <f>+[55]ESPECIFICACIONES!A7</f>
        <v>#REF!</v>
      </c>
      <c r="B12" s="554" t="e">
        <f>+[55]ESPECIFICACIONES!B7</f>
        <v>#REF!</v>
      </c>
      <c r="C12" s="555" t="e">
        <f>+[55]RFI!F7</f>
        <v>#REF!</v>
      </c>
      <c r="D12" s="556" t="e">
        <f>+'[55]178209_-_IDACO_-_region_5_Prese'!F9</f>
        <v>#REF!</v>
      </c>
      <c r="E12" s="556" t="e">
        <f>+'[55]178209_IDACO'!F9</f>
        <v>#REF!</v>
      </c>
      <c r="F12" s="557" t="e">
        <f>+'[55]RFI_FERRETERIA_(16)_Evento_1782'!F9</f>
        <v>#REF!</v>
      </c>
      <c r="G12" s="558" t="e">
        <f>+'[55]EVENTO_No._178209_SEP.__24_SEP'!F10</f>
        <v>#REF!</v>
      </c>
      <c r="H12" s="559" t="e">
        <f>+'[55]178209_RFI_FERRETERIA'!F9</f>
        <v>#REF!</v>
      </c>
      <c r="I12" s="560" t="e">
        <f>+[55]RFI_178209!F9</f>
        <v>#REF!</v>
      </c>
      <c r="J12" s="560"/>
      <c r="K12" s="560"/>
      <c r="L12" s="560"/>
      <c r="M12" s="561" t="e">
        <f t="shared" si="2"/>
        <v>#DIV/0!</v>
      </c>
      <c r="N12" s="537"/>
      <c r="O12" s="562" t="e">
        <f t="shared" si="3"/>
        <v>#REF!</v>
      </c>
      <c r="P12" s="563">
        <f t="shared" si="15"/>
        <v>0</v>
      </c>
      <c r="Q12" s="564" t="e">
        <f t="shared" si="16"/>
        <v>#REF!</v>
      </c>
      <c r="R12" s="565" t="e">
        <f t="shared" si="4"/>
        <v>#REF!</v>
      </c>
      <c r="S12" s="566" t="e">
        <f t="shared" si="5"/>
        <v>#REF!</v>
      </c>
      <c r="T12" s="567" t="str">
        <f t="shared" si="6"/>
        <v>NO APLICA LIMITES</v>
      </c>
      <c r="U12" s="568"/>
      <c r="V12" s="569" t="e">
        <f t="shared" si="7"/>
        <v>#REF!</v>
      </c>
      <c r="W12" s="569" t="e">
        <f t="shared" si="8"/>
        <v>#REF!</v>
      </c>
      <c r="X12" s="570"/>
      <c r="Y12" s="571" t="e">
        <f t="shared" si="9"/>
        <v>#DIV/0!</v>
      </c>
      <c r="Z12" s="537"/>
      <c r="AA12" s="572" t="e">
        <f t="shared" si="10"/>
        <v>#REF!</v>
      </c>
      <c r="AB12" s="573" t="e">
        <f t="shared" si="11"/>
        <v>#REF!</v>
      </c>
      <c r="AC12" s="573" t="e">
        <f t="shared" si="11"/>
        <v>#REF!</v>
      </c>
      <c r="AD12" s="573" t="e">
        <f t="shared" si="11"/>
        <v>#REF!</v>
      </c>
      <c r="AE12" s="573" t="e">
        <f t="shared" si="11"/>
        <v>#REF!</v>
      </c>
      <c r="AF12" s="573" t="e">
        <f t="shared" si="11"/>
        <v>#REF!</v>
      </c>
      <c r="AG12" s="573" t="e">
        <f t="shared" si="11"/>
        <v>#REF!</v>
      </c>
      <c r="AH12" s="573" t="e">
        <f t="shared" si="12"/>
        <v>#REF!</v>
      </c>
      <c r="AI12" s="573" t="str">
        <f t="shared" si="12"/>
        <v/>
      </c>
      <c r="AJ12" s="573" t="str">
        <f t="shared" si="12"/>
        <v/>
      </c>
      <c r="AK12" s="573" t="str">
        <f t="shared" si="12"/>
        <v/>
      </c>
      <c r="AL12" s="537"/>
      <c r="AM12" s="574" t="e">
        <f t="shared" si="13"/>
        <v>#REF!</v>
      </c>
      <c r="AN12" s="574" t="e">
        <f t="shared" si="14"/>
        <v>#REF!</v>
      </c>
      <c r="AO12" s="574" t="e">
        <f t="shared" si="14"/>
        <v>#REF!</v>
      </c>
      <c r="AP12" s="574" t="e">
        <f t="shared" si="14"/>
        <v>#REF!</v>
      </c>
      <c r="AQ12" s="574" t="e">
        <f t="shared" si="14"/>
        <v>#REF!</v>
      </c>
      <c r="AR12" s="574" t="e">
        <f t="shared" si="14"/>
        <v>#REF!</v>
      </c>
      <c r="AS12" s="574" t="e">
        <f t="shared" si="14"/>
        <v>#REF!</v>
      </c>
      <c r="AT12" s="574" t="str">
        <f t="shared" si="14"/>
        <v/>
      </c>
      <c r="AU12" s="574" t="str">
        <f t="shared" si="14"/>
        <v/>
      </c>
      <c r="AV12" s="574" t="str">
        <f t="shared" si="14"/>
        <v/>
      </c>
      <c r="AW12" s="575"/>
      <c r="AX12" s="536"/>
    </row>
    <row r="13" spans="1:52" s="552" customFormat="1" ht="27.6" x14ac:dyDescent="0.3">
      <c r="A13" s="553" t="e">
        <f>+[55]ESPECIFICACIONES!A8</f>
        <v>#REF!</v>
      </c>
      <c r="B13" s="554" t="e">
        <f>+[55]ESPECIFICACIONES!B8</f>
        <v>#REF!</v>
      </c>
      <c r="C13" s="555" t="e">
        <f>+[55]RFI!F8</f>
        <v>#REF!</v>
      </c>
      <c r="D13" s="556" t="e">
        <f>+'[55]178209_-_IDACO_-_region_5_Prese'!F10</f>
        <v>#REF!</v>
      </c>
      <c r="E13" s="556" t="e">
        <f>+'[55]178209_IDACO'!F10</f>
        <v>#REF!</v>
      </c>
      <c r="F13" s="557" t="e">
        <f>+'[55]RFI_FERRETERIA_(16)_Evento_1782'!F10</f>
        <v>#REF!</v>
      </c>
      <c r="G13" s="558" t="e">
        <f>+'[55]EVENTO_No._178209_SEP.__24_SEP'!F11</f>
        <v>#REF!</v>
      </c>
      <c r="H13" s="559" t="e">
        <f>+'[55]178209_RFI_FERRETERIA'!F10</f>
        <v>#REF!</v>
      </c>
      <c r="I13" s="560" t="e">
        <f>+[55]RFI_178209!F10</f>
        <v>#REF!</v>
      </c>
      <c r="J13" s="560"/>
      <c r="K13" s="560"/>
      <c r="L13" s="560"/>
      <c r="M13" s="561" t="e">
        <f t="shared" si="2"/>
        <v>#DIV/0!</v>
      </c>
      <c r="N13" s="537"/>
      <c r="O13" s="562" t="e">
        <f t="shared" si="3"/>
        <v>#REF!</v>
      </c>
      <c r="P13" s="563">
        <f t="shared" si="15"/>
        <v>0</v>
      </c>
      <c r="Q13" s="564" t="e">
        <f t="shared" si="16"/>
        <v>#REF!</v>
      </c>
      <c r="R13" s="565" t="e">
        <f t="shared" si="4"/>
        <v>#REF!</v>
      </c>
      <c r="S13" s="566" t="e">
        <f t="shared" si="5"/>
        <v>#REF!</v>
      </c>
      <c r="T13" s="567" t="str">
        <f t="shared" si="6"/>
        <v>NO APLICA LIMITES</v>
      </c>
      <c r="U13" s="568"/>
      <c r="V13" s="569" t="e">
        <f t="shared" si="7"/>
        <v>#REF!</v>
      </c>
      <c r="W13" s="569" t="e">
        <f t="shared" si="8"/>
        <v>#REF!</v>
      </c>
      <c r="X13" s="570"/>
      <c r="Y13" s="571" t="e">
        <f t="shared" si="9"/>
        <v>#DIV/0!</v>
      </c>
      <c r="Z13" s="537"/>
      <c r="AA13" s="572" t="e">
        <f t="shared" si="10"/>
        <v>#REF!</v>
      </c>
      <c r="AB13" s="573" t="e">
        <f t="shared" si="11"/>
        <v>#REF!</v>
      </c>
      <c r="AC13" s="573" t="e">
        <f t="shared" si="11"/>
        <v>#REF!</v>
      </c>
      <c r="AD13" s="573" t="e">
        <f t="shared" si="11"/>
        <v>#REF!</v>
      </c>
      <c r="AE13" s="573" t="e">
        <f t="shared" si="11"/>
        <v>#REF!</v>
      </c>
      <c r="AF13" s="573" t="e">
        <f t="shared" si="11"/>
        <v>#REF!</v>
      </c>
      <c r="AG13" s="573" t="e">
        <f t="shared" si="11"/>
        <v>#REF!</v>
      </c>
      <c r="AH13" s="573" t="e">
        <f t="shared" si="12"/>
        <v>#REF!</v>
      </c>
      <c r="AI13" s="573" t="str">
        <f t="shared" si="12"/>
        <v/>
      </c>
      <c r="AJ13" s="573" t="str">
        <f t="shared" si="12"/>
        <v/>
      </c>
      <c r="AK13" s="573" t="str">
        <f t="shared" si="12"/>
        <v/>
      </c>
      <c r="AL13" s="537"/>
      <c r="AM13" s="574" t="e">
        <f t="shared" si="13"/>
        <v>#REF!</v>
      </c>
      <c r="AN13" s="574" t="e">
        <f t="shared" si="14"/>
        <v>#REF!</v>
      </c>
      <c r="AO13" s="574" t="e">
        <f t="shared" si="14"/>
        <v>#REF!</v>
      </c>
      <c r="AP13" s="574" t="e">
        <f t="shared" si="14"/>
        <v>#REF!</v>
      </c>
      <c r="AQ13" s="574" t="e">
        <f t="shared" si="14"/>
        <v>#REF!</v>
      </c>
      <c r="AR13" s="574" t="e">
        <f t="shared" si="14"/>
        <v>#REF!</v>
      </c>
      <c r="AS13" s="574" t="e">
        <f t="shared" si="14"/>
        <v>#REF!</v>
      </c>
      <c r="AT13" s="574" t="str">
        <f t="shared" si="14"/>
        <v/>
      </c>
      <c r="AU13" s="574" t="str">
        <f t="shared" si="14"/>
        <v/>
      </c>
      <c r="AV13" s="574" t="str">
        <f t="shared" si="14"/>
        <v/>
      </c>
      <c r="AW13" s="575"/>
      <c r="AX13" s="536"/>
    </row>
    <row r="14" spans="1:52" s="552" customFormat="1" ht="27.6" x14ac:dyDescent="0.3">
      <c r="A14" s="553" t="e">
        <f>+[55]ESPECIFICACIONES!A9</f>
        <v>#REF!</v>
      </c>
      <c r="B14" s="554" t="e">
        <f>+[55]ESPECIFICACIONES!B9</f>
        <v>#REF!</v>
      </c>
      <c r="C14" s="555" t="e">
        <f>+[55]RFI!F9</f>
        <v>#REF!</v>
      </c>
      <c r="D14" s="556" t="e">
        <f>+'[55]178209_-_IDACO_-_region_5_Prese'!F11</f>
        <v>#REF!</v>
      </c>
      <c r="E14" s="556" t="e">
        <f>+'[55]178209_IDACO'!F11</f>
        <v>#REF!</v>
      </c>
      <c r="F14" s="557" t="e">
        <f>+'[55]RFI_FERRETERIA_(16)_Evento_1782'!F11</f>
        <v>#REF!</v>
      </c>
      <c r="G14" s="558" t="e">
        <f>+'[55]EVENTO_No._178209_SEP.__24_SEP'!F12</f>
        <v>#REF!</v>
      </c>
      <c r="H14" s="559" t="e">
        <f>+'[55]178209_RFI_FERRETERIA'!F11</f>
        <v>#REF!</v>
      </c>
      <c r="I14" s="560" t="e">
        <f>+[55]RFI_178209!F11</f>
        <v>#REF!</v>
      </c>
      <c r="J14" s="560"/>
      <c r="K14" s="560"/>
      <c r="L14" s="560"/>
      <c r="M14" s="561" t="e">
        <f t="shared" si="2"/>
        <v>#DIV/0!</v>
      </c>
      <c r="N14" s="537"/>
      <c r="O14" s="562" t="e">
        <f t="shared" si="3"/>
        <v>#REF!</v>
      </c>
      <c r="P14" s="563">
        <f t="shared" si="15"/>
        <v>0</v>
      </c>
      <c r="Q14" s="564" t="e">
        <f t="shared" si="16"/>
        <v>#REF!</v>
      </c>
      <c r="R14" s="565" t="e">
        <f t="shared" si="4"/>
        <v>#REF!</v>
      </c>
      <c r="S14" s="566" t="e">
        <f t="shared" si="5"/>
        <v>#REF!</v>
      </c>
      <c r="T14" s="567" t="str">
        <f t="shared" si="6"/>
        <v>NO APLICA LIMITES</v>
      </c>
      <c r="U14" s="568"/>
      <c r="V14" s="569" t="e">
        <f t="shared" si="7"/>
        <v>#REF!</v>
      </c>
      <c r="W14" s="569" t="e">
        <f t="shared" si="8"/>
        <v>#REF!</v>
      </c>
      <c r="X14" s="570"/>
      <c r="Y14" s="571" t="e">
        <f t="shared" si="9"/>
        <v>#DIV/0!</v>
      </c>
      <c r="Z14" s="537"/>
      <c r="AA14" s="572" t="e">
        <f t="shared" si="10"/>
        <v>#REF!</v>
      </c>
      <c r="AB14" s="573" t="e">
        <f t="shared" si="11"/>
        <v>#REF!</v>
      </c>
      <c r="AC14" s="573" t="e">
        <f t="shared" si="11"/>
        <v>#REF!</v>
      </c>
      <c r="AD14" s="573" t="e">
        <f t="shared" si="11"/>
        <v>#REF!</v>
      </c>
      <c r="AE14" s="573" t="e">
        <f t="shared" si="11"/>
        <v>#REF!</v>
      </c>
      <c r="AF14" s="573" t="e">
        <f t="shared" si="11"/>
        <v>#REF!</v>
      </c>
      <c r="AG14" s="573" t="e">
        <f t="shared" si="11"/>
        <v>#REF!</v>
      </c>
      <c r="AH14" s="573" t="e">
        <f t="shared" si="12"/>
        <v>#REF!</v>
      </c>
      <c r="AI14" s="573" t="str">
        <f t="shared" si="12"/>
        <v/>
      </c>
      <c r="AJ14" s="573" t="str">
        <f t="shared" si="12"/>
        <v/>
      </c>
      <c r="AK14" s="573" t="str">
        <f t="shared" si="12"/>
        <v/>
      </c>
      <c r="AL14" s="537"/>
      <c r="AM14" s="574" t="e">
        <f t="shared" si="13"/>
        <v>#REF!</v>
      </c>
      <c r="AN14" s="574" t="e">
        <f t="shared" si="14"/>
        <v>#REF!</v>
      </c>
      <c r="AO14" s="574" t="e">
        <f t="shared" si="14"/>
        <v>#REF!</v>
      </c>
      <c r="AP14" s="574" t="e">
        <f t="shared" si="14"/>
        <v>#REF!</v>
      </c>
      <c r="AQ14" s="574" t="e">
        <f t="shared" si="14"/>
        <v>#REF!</v>
      </c>
      <c r="AR14" s="574" t="e">
        <f t="shared" si="14"/>
        <v>#REF!</v>
      </c>
      <c r="AS14" s="574" t="e">
        <f t="shared" si="14"/>
        <v>#REF!</v>
      </c>
      <c r="AT14" s="574" t="str">
        <f t="shared" si="14"/>
        <v/>
      </c>
      <c r="AU14" s="574" t="str">
        <f t="shared" si="14"/>
        <v/>
      </c>
      <c r="AV14" s="574" t="str">
        <f t="shared" si="14"/>
        <v/>
      </c>
      <c r="AW14" s="575"/>
      <c r="AX14" s="536"/>
    </row>
    <row r="15" spans="1:52" s="552" customFormat="1" ht="27.6" x14ac:dyDescent="0.3">
      <c r="A15" s="553" t="e">
        <f>+[55]ESPECIFICACIONES!A10</f>
        <v>#REF!</v>
      </c>
      <c r="B15" s="554" t="e">
        <f>+[55]ESPECIFICACIONES!B10</f>
        <v>#REF!</v>
      </c>
      <c r="C15" s="555" t="e">
        <f>+[55]RFI!F10</f>
        <v>#REF!</v>
      </c>
      <c r="D15" s="556" t="e">
        <f>+'[55]178209_-_IDACO_-_region_5_Prese'!F12</f>
        <v>#REF!</v>
      </c>
      <c r="E15" s="556" t="e">
        <f>+'[55]178209_IDACO'!F12</f>
        <v>#REF!</v>
      </c>
      <c r="F15" s="557" t="e">
        <f>+'[55]RFI_FERRETERIA_(16)_Evento_1782'!F12</f>
        <v>#REF!</v>
      </c>
      <c r="G15" s="558" t="e">
        <f>+'[55]EVENTO_No._178209_SEP.__24_SEP'!F13</f>
        <v>#REF!</v>
      </c>
      <c r="H15" s="559" t="e">
        <f>+'[55]178209_RFI_FERRETERIA'!F12</f>
        <v>#REF!</v>
      </c>
      <c r="I15" s="560" t="e">
        <f>+[55]RFI_178209!F12</f>
        <v>#REF!</v>
      </c>
      <c r="J15" s="560"/>
      <c r="K15" s="560"/>
      <c r="L15" s="560"/>
      <c r="M15" s="561" t="e">
        <f t="shared" si="2"/>
        <v>#DIV/0!</v>
      </c>
      <c r="N15" s="537"/>
      <c r="O15" s="562" t="e">
        <f t="shared" si="3"/>
        <v>#REF!</v>
      </c>
      <c r="P15" s="563">
        <f t="shared" si="15"/>
        <v>0</v>
      </c>
      <c r="Q15" s="564" t="e">
        <f t="shared" si="16"/>
        <v>#REF!</v>
      </c>
      <c r="R15" s="565" t="e">
        <f t="shared" si="4"/>
        <v>#REF!</v>
      </c>
      <c r="S15" s="566" t="e">
        <f t="shared" si="5"/>
        <v>#REF!</v>
      </c>
      <c r="T15" s="567" t="str">
        <f t="shared" si="6"/>
        <v>NO APLICA LIMITES</v>
      </c>
      <c r="U15" s="568"/>
      <c r="V15" s="569" t="e">
        <f t="shared" si="7"/>
        <v>#REF!</v>
      </c>
      <c r="W15" s="569" t="e">
        <f t="shared" si="8"/>
        <v>#REF!</v>
      </c>
      <c r="X15" s="570"/>
      <c r="Y15" s="571" t="e">
        <f t="shared" si="9"/>
        <v>#DIV/0!</v>
      </c>
      <c r="Z15" s="537"/>
      <c r="AA15" s="572" t="e">
        <f t="shared" si="10"/>
        <v>#REF!</v>
      </c>
      <c r="AB15" s="573" t="e">
        <f t="shared" si="11"/>
        <v>#REF!</v>
      </c>
      <c r="AC15" s="573" t="e">
        <f t="shared" si="11"/>
        <v>#REF!</v>
      </c>
      <c r="AD15" s="573" t="e">
        <f t="shared" si="11"/>
        <v>#REF!</v>
      </c>
      <c r="AE15" s="573" t="e">
        <f t="shared" si="11"/>
        <v>#REF!</v>
      </c>
      <c r="AF15" s="573" t="e">
        <f t="shared" si="11"/>
        <v>#REF!</v>
      </c>
      <c r="AG15" s="573" t="e">
        <f t="shared" si="11"/>
        <v>#REF!</v>
      </c>
      <c r="AH15" s="573" t="e">
        <f t="shared" si="12"/>
        <v>#REF!</v>
      </c>
      <c r="AI15" s="573" t="str">
        <f t="shared" si="12"/>
        <v/>
      </c>
      <c r="AJ15" s="573" t="str">
        <f t="shared" si="12"/>
        <v/>
      </c>
      <c r="AK15" s="573" t="str">
        <f t="shared" si="12"/>
        <v/>
      </c>
      <c r="AL15" s="537"/>
      <c r="AM15" s="574" t="e">
        <f t="shared" si="13"/>
        <v>#REF!</v>
      </c>
      <c r="AN15" s="574" t="e">
        <f t="shared" si="14"/>
        <v>#REF!</v>
      </c>
      <c r="AO15" s="574" t="e">
        <f t="shared" si="14"/>
        <v>#REF!</v>
      </c>
      <c r="AP15" s="574" t="e">
        <f t="shared" si="14"/>
        <v>#REF!</v>
      </c>
      <c r="AQ15" s="574" t="e">
        <f t="shared" si="14"/>
        <v>#REF!</v>
      </c>
      <c r="AR15" s="574" t="e">
        <f t="shared" si="14"/>
        <v>#REF!</v>
      </c>
      <c r="AS15" s="574" t="e">
        <f t="shared" si="14"/>
        <v>#REF!</v>
      </c>
      <c r="AT15" s="574" t="str">
        <f t="shared" si="14"/>
        <v/>
      </c>
      <c r="AU15" s="574" t="str">
        <f t="shared" si="14"/>
        <v/>
      </c>
      <c r="AV15" s="574" t="str">
        <f t="shared" si="14"/>
        <v/>
      </c>
      <c r="AW15" s="575"/>
      <c r="AX15" s="536"/>
    </row>
    <row r="16" spans="1:52" s="552" customFormat="1" ht="27.6" x14ac:dyDescent="0.3">
      <c r="A16" s="553" t="e">
        <f>+[55]ESPECIFICACIONES!A11</f>
        <v>#REF!</v>
      </c>
      <c r="B16" s="554" t="e">
        <f>+[55]ESPECIFICACIONES!B11</f>
        <v>#REF!</v>
      </c>
      <c r="C16" s="555" t="e">
        <f>+[55]RFI!F11</f>
        <v>#REF!</v>
      </c>
      <c r="D16" s="556" t="e">
        <f>+'[55]178209_-_IDACO_-_region_5_Prese'!F13</f>
        <v>#REF!</v>
      </c>
      <c r="E16" s="556" t="e">
        <f>+'[55]178209_IDACO'!F13</f>
        <v>#REF!</v>
      </c>
      <c r="F16" s="557" t="e">
        <f>+'[55]RFI_FERRETERIA_(16)_Evento_1782'!F13</f>
        <v>#REF!</v>
      </c>
      <c r="G16" s="558" t="e">
        <f>+'[55]EVENTO_No._178209_SEP.__24_SEP'!F14</f>
        <v>#REF!</v>
      </c>
      <c r="H16" s="559" t="e">
        <f>+'[55]178209_RFI_FERRETERIA'!F13</f>
        <v>#REF!</v>
      </c>
      <c r="I16" s="560" t="e">
        <f>+[55]RFI_178209!F13</f>
        <v>#REF!</v>
      </c>
      <c r="J16" s="560"/>
      <c r="K16" s="560"/>
      <c r="L16" s="560"/>
      <c r="M16" s="561" t="e">
        <f t="shared" si="2"/>
        <v>#DIV/0!</v>
      </c>
      <c r="N16" s="537"/>
      <c r="O16" s="562" t="e">
        <f t="shared" si="3"/>
        <v>#REF!</v>
      </c>
      <c r="P16" s="563">
        <f t="shared" si="15"/>
        <v>0</v>
      </c>
      <c r="Q16" s="564" t="e">
        <f t="shared" si="16"/>
        <v>#REF!</v>
      </c>
      <c r="R16" s="565" t="e">
        <f t="shared" si="4"/>
        <v>#REF!</v>
      </c>
      <c r="S16" s="566" t="e">
        <f t="shared" si="5"/>
        <v>#REF!</v>
      </c>
      <c r="T16" s="567" t="str">
        <f t="shared" si="6"/>
        <v>NO APLICA LIMITES</v>
      </c>
      <c r="U16" s="568"/>
      <c r="V16" s="569" t="e">
        <f t="shared" si="7"/>
        <v>#REF!</v>
      </c>
      <c r="W16" s="569" t="e">
        <f t="shared" si="8"/>
        <v>#REF!</v>
      </c>
      <c r="X16" s="570"/>
      <c r="Y16" s="571" t="e">
        <f t="shared" si="9"/>
        <v>#DIV/0!</v>
      </c>
      <c r="Z16" s="537"/>
      <c r="AA16" s="572" t="e">
        <f t="shared" si="10"/>
        <v>#REF!</v>
      </c>
      <c r="AB16" s="573" t="e">
        <f t="shared" si="11"/>
        <v>#REF!</v>
      </c>
      <c r="AC16" s="573" t="e">
        <f t="shared" si="11"/>
        <v>#REF!</v>
      </c>
      <c r="AD16" s="573" t="e">
        <f t="shared" si="11"/>
        <v>#REF!</v>
      </c>
      <c r="AE16" s="573" t="e">
        <f t="shared" si="11"/>
        <v>#REF!</v>
      </c>
      <c r="AF16" s="573" t="e">
        <f t="shared" si="11"/>
        <v>#REF!</v>
      </c>
      <c r="AG16" s="573" t="e">
        <f t="shared" si="11"/>
        <v>#REF!</v>
      </c>
      <c r="AH16" s="573" t="e">
        <f t="shared" si="12"/>
        <v>#REF!</v>
      </c>
      <c r="AI16" s="573" t="str">
        <f t="shared" si="12"/>
        <v/>
      </c>
      <c r="AJ16" s="573" t="str">
        <f t="shared" si="12"/>
        <v/>
      </c>
      <c r="AK16" s="573" t="str">
        <f t="shared" si="12"/>
        <v/>
      </c>
      <c r="AL16" s="537"/>
      <c r="AM16" s="574" t="e">
        <f t="shared" si="13"/>
        <v>#REF!</v>
      </c>
      <c r="AN16" s="574" t="e">
        <f t="shared" si="14"/>
        <v>#REF!</v>
      </c>
      <c r="AO16" s="574" t="e">
        <f t="shared" si="14"/>
        <v>#REF!</v>
      </c>
      <c r="AP16" s="574" t="e">
        <f t="shared" si="14"/>
        <v>#REF!</v>
      </c>
      <c r="AQ16" s="574" t="e">
        <f t="shared" si="14"/>
        <v>#REF!</v>
      </c>
      <c r="AR16" s="574" t="e">
        <f t="shared" si="14"/>
        <v>#REF!</v>
      </c>
      <c r="AS16" s="574" t="e">
        <f t="shared" si="14"/>
        <v>#REF!</v>
      </c>
      <c r="AT16" s="574" t="str">
        <f t="shared" si="14"/>
        <v/>
      </c>
      <c r="AU16" s="574" t="str">
        <f t="shared" si="14"/>
        <v/>
      </c>
      <c r="AV16" s="574" t="str">
        <f t="shared" si="14"/>
        <v/>
      </c>
      <c r="AW16" s="575"/>
      <c r="AX16" s="536"/>
    </row>
    <row r="17" spans="1:52" s="552" customFormat="1" ht="27.6" x14ac:dyDescent="0.3">
      <c r="A17" s="553" t="e">
        <f>+[55]ESPECIFICACIONES!A12</f>
        <v>#REF!</v>
      </c>
      <c r="B17" s="554" t="e">
        <f>+[55]ESPECIFICACIONES!B12</f>
        <v>#REF!</v>
      </c>
      <c r="C17" s="555" t="e">
        <f>+[55]RFI!F12</f>
        <v>#REF!</v>
      </c>
      <c r="D17" s="556" t="e">
        <f>+'[55]178209_-_IDACO_-_region_5_Prese'!F14</f>
        <v>#REF!</v>
      </c>
      <c r="E17" s="556" t="e">
        <f>+'[55]178209_IDACO'!F14</f>
        <v>#REF!</v>
      </c>
      <c r="F17" s="557" t="e">
        <f>+'[55]RFI_FERRETERIA_(16)_Evento_1782'!F14</f>
        <v>#REF!</v>
      </c>
      <c r="G17" s="558" t="e">
        <f>+'[55]EVENTO_No._178209_SEP.__24_SEP'!F15</f>
        <v>#REF!</v>
      </c>
      <c r="H17" s="559" t="e">
        <f>+'[55]178209_RFI_FERRETERIA'!F14</f>
        <v>#REF!</v>
      </c>
      <c r="I17" s="560" t="e">
        <f>+[55]RFI_178209!F14</f>
        <v>#REF!</v>
      </c>
      <c r="J17" s="560"/>
      <c r="K17" s="560"/>
      <c r="L17" s="560"/>
      <c r="M17" s="561" t="e">
        <f t="shared" si="2"/>
        <v>#DIV/0!</v>
      </c>
      <c r="N17" s="537"/>
      <c r="O17" s="562" t="e">
        <f t="shared" si="3"/>
        <v>#REF!</v>
      </c>
      <c r="P17" s="563">
        <f t="shared" si="15"/>
        <v>0</v>
      </c>
      <c r="Q17" s="564" t="e">
        <f t="shared" si="16"/>
        <v>#REF!</v>
      </c>
      <c r="R17" s="565" t="e">
        <f t="shared" si="4"/>
        <v>#REF!</v>
      </c>
      <c r="S17" s="566" t="e">
        <f t="shared" si="5"/>
        <v>#REF!</v>
      </c>
      <c r="T17" s="567" t="str">
        <f t="shared" si="6"/>
        <v>NO APLICA LIMITES</v>
      </c>
      <c r="U17" s="568"/>
      <c r="V17" s="569" t="e">
        <f t="shared" si="7"/>
        <v>#REF!</v>
      </c>
      <c r="W17" s="569" t="e">
        <f t="shared" si="8"/>
        <v>#REF!</v>
      </c>
      <c r="X17" s="570"/>
      <c r="Y17" s="571" t="e">
        <f t="shared" si="9"/>
        <v>#DIV/0!</v>
      </c>
      <c r="Z17" s="537"/>
      <c r="AA17" s="572" t="e">
        <f t="shared" si="10"/>
        <v>#REF!</v>
      </c>
      <c r="AB17" s="573" t="e">
        <f t="shared" si="11"/>
        <v>#REF!</v>
      </c>
      <c r="AC17" s="573" t="e">
        <f t="shared" si="11"/>
        <v>#REF!</v>
      </c>
      <c r="AD17" s="573" t="e">
        <f t="shared" si="11"/>
        <v>#REF!</v>
      </c>
      <c r="AE17" s="573" t="e">
        <f t="shared" si="11"/>
        <v>#REF!</v>
      </c>
      <c r="AF17" s="573" t="e">
        <f t="shared" si="11"/>
        <v>#REF!</v>
      </c>
      <c r="AG17" s="573" t="e">
        <f t="shared" si="11"/>
        <v>#REF!</v>
      </c>
      <c r="AH17" s="573" t="e">
        <f t="shared" si="12"/>
        <v>#REF!</v>
      </c>
      <c r="AI17" s="573" t="str">
        <f t="shared" si="12"/>
        <v/>
      </c>
      <c r="AJ17" s="573" t="str">
        <f t="shared" si="12"/>
        <v/>
      </c>
      <c r="AK17" s="573" t="str">
        <f t="shared" si="12"/>
        <v/>
      </c>
      <c r="AL17" s="537"/>
      <c r="AM17" s="574" t="e">
        <f t="shared" si="13"/>
        <v>#REF!</v>
      </c>
      <c r="AN17" s="574" t="e">
        <f t="shared" si="14"/>
        <v>#REF!</v>
      </c>
      <c r="AO17" s="574" t="e">
        <f t="shared" si="14"/>
        <v>#REF!</v>
      </c>
      <c r="AP17" s="574" t="e">
        <f t="shared" si="14"/>
        <v>#REF!</v>
      </c>
      <c r="AQ17" s="574" t="e">
        <f t="shared" si="14"/>
        <v>#REF!</v>
      </c>
      <c r="AR17" s="574" t="e">
        <f t="shared" si="14"/>
        <v>#REF!</v>
      </c>
      <c r="AS17" s="574" t="e">
        <f t="shared" si="14"/>
        <v>#REF!</v>
      </c>
      <c r="AT17" s="574" t="str">
        <f t="shared" si="14"/>
        <v/>
      </c>
      <c r="AU17" s="574" t="str">
        <f t="shared" si="14"/>
        <v/>
      </c>
      <c r="AV17" s="574" t="str">
        <f t="shared" si="14"/>
        <v/>
      </c>
      <c r="AW17" s="575"/>
      <c r="AX17" s="536"/>
    </row>
    <row r="18" spans="1:52" s="552" customFormat="1" ht="27.6" x14ac:dyDescent="0.3">
      <c r="A18" s="553" t="e">
        <f>+[55]ESPECIFICACIONES!A13</f>
        <v>#REF!</v>
      </c>
      <c r="B18" s="554" t="e">
        <f>+[55]ESPECIFICACIONES!B13</f>
        <v>#REF!</v>
      </c>
      <c r="C18" s="555" t="e">
        <f>+[55]RFI!F13</f>
        <v>#REF!</v>
      </c>
      <c r="D18" s="556" t="e">
        <f>+'[55]178209_-_IDACO_-_region_5_Prese'!F15</f>
        <v>#REF!</v>
      </c>
      <c r="E18" s="556" t="e">
        <f>+'[55]178209_IDACO'!F15</f>
        <v>#REF!</v>
      </c>
      <c r="F18" s="557" t="e">
        <f>+'[55]RFI_FERRETERIA_(16)_Evento_1782'!F15</f>
        <v>#REF!</v>
      </c>
      <c r="G18" s="558" t="e">
        <f>+'[55]EVENTO_No._178209_SEP.__24_SEP'!F16</f>
        <v>#REF!</v>
      </c>
      <c r="H18" s="559" t="e">
        <f>+'[55]178209_RFI_FERRETERIA'!F15</f>
        <v>#REF!</v>
      </c>
      <c r="I18" s="560" t="e">
        <f>+[55]RFI_178209!F15</f>
        <v>#REF!</v>
      </c>
      <c r="J18" s="560"/>
      <c r="K18" s="560"/>
      <c r="L18" s="560"/>
      <c r="M18" s="561" t="e">
        <f t="shared" si="2"/>
        <v>#DIV/0!</v>
      </c>
      <c r="N18" s="537"/>
      <c r="O18" s="562" t="e">
        <f t="shared" si="3"/>
        <v>#REF!</v>
      </c>
      <c r="P18" s="563">
        <f t="shared" si="15"/>
        <v>0</v>
      </c>
      <c r="Q18" s="564" t="e">
        <f t="shared" si="16"/>
        <v>#REF!</v>
      </c>
      <c r="R18" s="565" t="e">
        <f t="shared" si="4"/>
        <v>#REF!</v>
      </c>
      <c r="S18" s="566" t="e">
        <f t="shared" si="5"/>
        <v>#REF!</v>
      </c>
      <c r="T18" s="567" t="str">
        <f t="shared" si="6"/>
        <v>NO APLICA LIMITES</v>
      </c>
      <c r="U18" s="568"/>
      <c r="V18" s="569" t="e">
        <f t="shared" si="7"/>
        <v>#REF!</v>
      </c>
      <c r="W18" s="569" t="e">
        <f t="shared" si="8"/>
        <v>#REF!</v>
      </c>
      <c r="X18" s="570"/>
      <c r="Y18" s="571" t="e">
        <f t="shared" si="9"/>
        <v>#DIV/0!</v>
      </c>
      <c r="Z18" s="537"/>
      <c r="AA18" s="572" t="e">
        <f t="shared" si="10"/>
        <v>#REF!</v>
      </c>
      <c r="AB18" s="573" t="e">
        <f t="shared" si="11"/>
        <v>#REF!</v>
      </c>
      <c r="AC18" s="573" t="e">
        <f t="shared" si="11"/>
        <v>#REF!</v>
      </c>
      <c r="AD18" s="573" t="e">
        <f t="shared" si="11"/>
        <v>#REF!</v>
      </c>
      <c r="AE18" s="573" t="e">
        <f t="shared" si="11"/>
        <v>#REF!</v>
      </c>
      <c r="AF18" s="573" t="e">
        <f t="shared" si="11"/>
        <v>#REF!</v>
      </c>
      <c r="AG18" s="573" t="e">
        <f t="shared" si="11"/>
        <v>#REF!</v>
      </c>
      <c r="AH18" s="573" t="e">
        <f t="shared" si="12"/>
        <v>#REF!</v>
      </c>
      <c r="AI18" s="573" t="str">
        <f t="shared" si="12"/>
        <v/>
      </c>
      <c r="AJ18" s="573" t="str">
        <f t="shared" si="12"/>
        <v/>
      </c>
      <c r="AK18" s="573" t="str">
        <f t="shared" si="12"/>
        <v/>
      </c>
      <c r="AL18" s="537"/>
      <c r="AM18" s="574" t="e">
        <f t="shared" si="13"/>
        <v>#REF!</v>
      </c>
      <c r="AN18" s="574" t="e">
        <f t="shared" si="14"/>
        <v>#REF!</v>
      </c>
      <c r="AO18" s="574" t="e">
        <f t="shared" si="14"/>
        <v>#REF!</v>
      </c>
      <c r="AP18" s="574" t="e">
        <f t="shared" si="14"/>
        <v>#REF!</v>
      </c>
      <c r="AQ18" s="574" t="e">
        <f t="shared" si="14"/>
        <v>#REF!</v>
      </c>
      <c r="AR18" s="574" t="e">
        <f t="shared" si="14"/>
        <v>#REF!</v>
      </c>
      <c r="AS18" s="574" t="e">
        <f t="shared" si="14"/>
        <v>#REF!</v>
      </c>
      <c r="AT18" s="574" t="str">
        <f t="shared" si="14"/>
        <v/>
      </c>
      <c r="AU18" s="574" t="str">
        <f t="shared" si="14"/>
        <v/>
      </c>
      <c r="AV18" s="574" t="str">
        <f t="shared" si="14"/>
        <v/>
      </c>
      <c r="AW18" s="575"/>
      <c r="AX18" s="536"/>
    </row>
    <row r="19" spans="1:52" ht="27.6" x14ac:dyDescent="0.3">
      <c r="A19" s="553" t="e">
        <f>+[55]ESPECIFICACIONES!A14</f>
        <v>#REF!</v>
      </c>
      <c r="B19" s="554" t="e">
        <f>+[55]ESPECIFICACIONES!B14</f>
        <v>#REF!</v>
      </c>
      <c r="C19" s="555" t="e">
        <f>+[55]RFI!F14</f>
        <v>#REF!</v>
      </c>
      <c r="D19" s="556" t="e">
        <f>+'[55]178209_-_IDACO_-_region_5_Prese'!F16</f>
        <v>#REF!</v>
      </c>
      <c r="E19" s="556" t="e">
        <f>+'[55]178209_IDACO'!F16</f>
        <v>#REF!</v>
      </c>
      <c r="F19" s="557" t="e">
        <f>+'[55]RFI_FERRETERIA_(16)_Evento_1782'!F16</f>
        <v>#REF!</v>
      </c>
      <c r="G19" s="558" t="e">
        <f>+'[55]EVENTO_No._178209_SEP.__24_SEP'!F17</f>
        <v>#REF!</v>
      </c>
      <c r="H19" s="559" t="e">
        <f>+'[55]178209_RFI_FERRETERIA'!F16</f>
        <v>#REF!</v>
      </c>
      <c r="I19" s="560" t="e">
        <f>+[55]RFI_178209!F16</f>
        <v>#REF!</v>
      </c>
      <c r="J19" s="560"/>
      <c r="K19" s="560"/>
      <c r="L19" s="560"/>
      <c r="M19" s="561" t="e">
        <f t="shared" si="2"/>
        <v>#DIV/0!</v>
      </c>
      <c r="N19" s="537"/>
      <c r="O19" s="562" t="e">
        <f t="shared" si="3"/>
        <v>#REF!</v>
      </c>
      <c r="P19" s="563">
        <f t="shared" si="15"/>
        <v>0</v>
      </c>
      <c r="Q19" s="564" t="e">
        <f t="shared" si="16"/>
        <v>#REF!</v>
      </c>
      <c r="R19" s="565" t="e">
        <f t="shared" si="4"/>
        <v>#REF!</v>
      </c>
      <c r="S19" s="566" t="e">
        <f t="shared" si="5"/>
        <v>#REF!</v>
      </c>
      <c r="T19" s="567" t="str">
        <f t="shared" si="6"/>
        <v>NO APLICA LIMITES</v>
      </c>
      <c r="U19" s="568"/>
      <c r="V19" s="569" t="e">
        <f t="shared" si="7"/>
        <v>#REF!</v>
      </c>
      <c r="W19" s="569" t="e">
        <f t="shared" si="8"/>
        <v>#REF!</v>
      </c>
      <c r="X19" s="570"/>
      <c r="Y19" s="571" t="e">
        <f t="shared" si="9"/>
        <v>#DIV/0!</v>
      </c>
      <c r="Z19" s="537"/>
      <c r="AA19" s="572" t="e">
        <f t="shared" si="10"/>
        <v>#REF!</v>
      </c>
      <c r="AB19" s="573" t="e">
        <f t="shared" si="11"/>
        <v>#REF!</v>
      </c>
      <c r="AC19" s="573" t="e">
        <f t="shared" si="11"/>
        <v>#REF!</v>
      </c>
      <c r="AD19" s="573" t="e">
        <f t="shared" si="11"/>
        <v>#REF!</v>
      </c>
      <c r="AE19" s="573" t="e">
        <f t="shared" si="11"/>
        <v>#REF!</v>
      </c>
      <c r="AF19" s="573" t="e">
        <f t="shared" si="11"/>
        <v>#REF!</v>
      </c>
      <c r="AG19" s="573" t="e">
        <f t="shared" si="11"/>
        <v>#REF!</v>
      </c>
      <c r="AH19" s="573" t="e">
        <f t="shared" si="12"/>
        <v>#REF!</v>
      </c>
      <c r="AI19" s="573" t="str">
        <f t="shared" si="12"/>
        <v/>
      </c>
      <c r="AJ19" s="573" t="str">
        <f t="shared" si="12"/>
        <v/>
      </c>
      <c r="AK19" s="573" t="str">
        <f t="shared" si="12"/>
        <v/>
      </c>
      <c r="AL19" s="537"/>
      <c r="AM19" s="574" t="e">
        <f t="shared" si="13"/>
        <v>#REF!</v>
      </c>
      <c r="AN19" s="574" t="e">
        <f t="shared" si="14"/>
        <v>#REF!</v>
      </c>
      <c r="AO19" s="574" t="e">
        <f t="shared" si="14"/>
        <v>#REF!</v>
      </c>
      <c r="AP19" s="574" t="e">
        <f t="shared" si="14"/>
        <v>#REF!</v>
      </c>
      <c r="AQ19" s="574" t="e">
        <f t="shared" si="14"/>
        <v>#REF!</v>
      </c>
      <c r="AR19" s="574" t="e">
        <f t="shared" si="14"/>
        <v>#REF!</v>
      </c>
      <c r="AS19" s="574" t="e">
        <f t="shared" si="14"/>
        <v>#REF!</v>
      </c>
      <c r="AT19" s="574" t="str">
        <f t="shared" si="14"/>
        <v/>
      </c>
      <c r="AU19" s="574" t="str">
        <f t="shared" si="14"/>
        <v/>
      </c>
      <c r="AV19" s="574" t="str">
        <f t="shared" si="14"/>
        <v/>
      </c>
      <c r="AW19" s="575"/>
    </row>
    <row r="20" spans="1:52" ht="93.6" x14ac:dyDescent="0.3">
      <c r="A20" s="553" t="e">
        <f>+[55]ESPECIFICACIONES!A15</f>
        <v>#REF!</v>
      </c>
      <c r="B20" s="554" t="s">
        <v>441</v>
      </c>
      <c r="C20" s="555" t="e">
        <f>+[55]RFI!F15</f>
        <v>#REF!</v>
      </c>
      <c r="D20" s="556" t="e">
        <f>+'[55]178209_-_IDACO_-_region_5_Prese'!F17</f>
        <v>#REF!</v>
      </c>
      <c r="E20" s="556" t="e">
        <f>+'[55]178209_IDACO'!F17</f>
        <v>#REF!</v>
      </c>
      <c r="F20" s="557" t="e">
        <f>+'[55]RFI_FERRETERIA_(16)_Evento_1782'!F17</f>
        <v>#REF!</v>
      </c>
      <c r="G20" s="558" t="e">
        <f>+'[55]EVENTO_No._178209_SEP.__24_SEP'!F18</f>
        <v>#REF!</v>
      </c>
      <c r="H20" s="559" t="e">
        <f>+'[55]178209_RFI_FERRETERIA'!F17</f>
        <v>#REF!</v>
      </c>
      <c r="I20" s="560" t="e">
        <f>+[55]RFI_178209!F17</f>
        <v>#REF!</v>
      </c>
      <c r="J20" s="560"/>
      <c r="K20" s="560"/>
      <c r="L20" s="560"/>
      <c r="M20" s="561" t="e">
        <f t="shared" si="2"/>
        <v>#DIV/0!</v>
      </c>
      <c r="N20" s="537"/>
      <c r="O20" s="562" t="e">
        <f t="shared" si="3"/>
        <v>#REF!</v>
      </c>
      <c r="P20" s="563">
        <f t="shared" si="15"/>
        <v>0</v>
      </c>
      <c r="Q20" s="564" t="e">
        <f t="shared" si="16"/>
        <v>#REF!</v>
      </c>
      <c r="R20" s="565" t="e">
        <f t="shared" si="4"/>
        <v>#REF!</v>
      </c>
      <c r="S20" s="566" t="e">
        <f t="shared" si="5"/>
        <v>#REF!</v>
      </c>
      <c r="T20" s="567" t="str">
        <f t="shared" si="6"/>
        <v>NO APLICA LIMITES</v>
      </c>
      <c r="U20" s="568"/>
      <c r="V20" s="569" t="e">
        <f t="shared" si="7"/>
        <v>#REF!</v>
      </c>
      <c r="W20" s="569" t="e">
        <f t="shared" si="8"/>
        <v>#REF!</v>
      </c>
      <c r="X20" s="570"/>
      <c r="Y20" s="571" t="e">
        <f t="shared" si="9"/>
        <v>#DIV/0!</v>
      </c>
      <c r="Z20" s="537"/>
      <c r="AA20" s="572" t="e">
        <f t="shared" si="10"/>
        <v>#REF!</v>
      </c>
      <c r="AB20" s="573" t="e">
        <f t="shared" si="11"/>
        <v>#REF!</v>
      </c>
      <c r="AC20" s="573" t="e">
        <f t="shared" si="11"/>
        <v>#REF!</v>
      </c>
      <c r="AD20" s="573" t="e">
        <f t="shared" si="11"/>
        <v>#REF!</v>
      </c>
      <c r="AE20" s="573" t="e">
        <f t="shared" si="11"/>
        <v>#REF!</v>
      </c>
      <c r="AF20" s="573" t="e">
        <f t="shared" si="11"/>
        <v>#REF!</v>
      </c>
      <c r="AG20" s="573" t="e">
        <f t="shared" si="11"/>
        <v>#REF!</v>
      </c>
      <c r="AH20" s="573" t="e">
        <f t="shared" si="12"/>
        <v>#REF!</v>
      </c>
      <c r="AI20" s="573" t="str">
        <f t="shared" si="12"/>
        <v/>
      </c>
      <c r="AJ20" s="573" t="str">
        <f t="shared" si="12"/>
        <v/>
      </c>
      <c r="AK20" s="573" t="str">
        <f t="shared" si="12"/>
        <v/>
      </c>
      <c r="AL20" s="537"/>
      <c r="AM20" s="574" t="e">
        <f t="shared" si="13"/>
        <v>#REF!</v>
      </c>
      <c r="AN20" s="574" t="e">
        <f t="shared" si="14"/>
        <v>#REF!</v>
      </c>
      <c r="AO20" s="574" t="e">
        <f t="shared" si="14"/>
        <v>#REF!</v>
      </c>
      <c r="AP20" s="574" t="e">
        <f t="shared" si="14"/>
        <v>#REF!</v>
      </c>
      <c r="AQ20" s="574" t="e">
        <f t="shared" si="14"/>
        <v>#REF!</v>
      </c>
      <c r="AR20" s="574" t="e">
        <f t="shared" si="14"/>
        <v>#REF!</v>
      </c>
      <c r="AS20" s="574" t="e">
        <f t="shared" si="14"/>
        <v>#REF!</v>
      </c>
      <c r="AT20" s="574" t="str">
        <f t="shared" si="14"/>
        <v/>
      </c>
      <c r="AU20" s="574" t="str">
        <f t="shared" si="14"/>
        <v/>
      </c>
      <c r="AV20" s="574" t="str">
        <f t="shared" si="14"/>
        <v/>
      </c>
      <c r="AW20" s="575"/>
    </row>
    <row r="21" spans="1:52" ht="27.6" x14ac:dyDescent="0.3">
      <c r="A21" s="553" t="e">
        <f>+[55]ESPECIFICACIONES!A16</f>
        <v>#REF!</v>
      </c>
      <c r="B21" s="554" t="e">
        <f>+[55]ESPECIFICACIONES!B16</f>
        <v>#REF!</v>
      </c>
      <c r="C21" s="555" t="e">
        <f>+[55]RFI!F16</f>
        <v>#REF!</v>
      </c>
      <c r="D21" s="556" t="e">
        <f>+'[55]178209_-_IDACO_-_region_5_Prese'!F18</f>
        <v>#REF!</v>
      </c>
      <c r="E21" s="556" t="e">
        <f>+'[55]178209_IDACO'!F18</f>
        <v>#REF!</v>
      </c>
      <c r="F21" s="557" t="e">
        <f>+'[55]RFI_FERRETERIA_(16)_Evento_1782'!F18</f>
        <v>#REF!</v>
      </c>
      <c r="G21" s="558" t="e">
        <f>+'[55]EVENTO_No._178209_SEP.__24_SEP'!F19</f>
        <v>#REF!</v>
      </c>
      <c r="H21" s="559" t="e">
        <f>+'[55]178209_RFI_FERRETERIA'!F18</f>
        <v>#REF!</v>
      </c>
      <c r="I21" s="560" t="e">
        <f>+[55]RFI_178209!F18</f>
        <v>#REF!</v>
      </c>
      <c r="J21" s="560"/>
      <c r="K21" s="560"/>
      <c r="L21" s="560"/>
      <c r="M21" s="561" t="e">
        <f t="shared" si="2"/>
        <v>#DIV/0!</v>
      </c>
      <c r="N21" s="537"/>
      <c r="O21" s="562" t="e">
        <f t="shared" si="3"/>
        <v>#REF!</v>
      </c>
      <c r="P21" s="563">
        <f t="shared" si="15"/>
        <v>0</v>
      </c>
      <c r="Q21" s="564" t="e">
        <f t="shared" si="16"/>
        <v>#REF!</v>
      </c>
      <c r="R21" s="565" t="e">
        <f t="shared" si="4"/>
        <v>#REF!</v>
      </c>
      <c r="S21" s="566" t="e">
        <f t="shared" si="5"/>
        <v>#REF!</v>
      </c>
      <c r="T21" s="567" t="str">
        <f t="shared" si="6"/>
        <v>NO APLICA LIMITES</v>
      </c>
      <c r="U21" s="568"/>
      <c r="V21" s="569" t="e">
        <f t="shared" si="7"/>
        <v>#REF!</v>
      </c>
      <c r="W21" s="569" t="e">
        <f t="shared" si="8"/>
        <v>#REF!</v>
      </c>
      <c r="X21" s="570"/>
      <c r="Y21" s="571" t="e">
        <f t="shared" si="9"/>
        <v>#DIV/0!</v>
      </c>
      <c r="Z21" s="537"/>
      <c r="AA21" s="572" t="e">
        <f t="shared" si="10"/>
        <v>#REF!</v>
      </c>
      <c r="AB21" s="573" t="e">
        <f t="shared" si="11"/>
        <v>#REF!</v>
      </c>
      <c r="AC21" s="573" t="e">
        <f t="shared" si="11"/>
        <v>#REF!</v>
      </c>
      <c r="AD21" s="573" t="e">
        <f t="shared" si="11"/>
        <v>#REF!</v>
      </c>
      <c r="AE21" s="573" t="e">
        <f t="shared" si="11"/>
        <v>#REF!</v>
      </c>
      <c r="AF21" s="573" t="e">
        <f t="shared" si="11"/>
        <v>#REF!</v>
      </c>
      <c r="AG21" s="573" t="e">
        <f t="shared" si="11"/>
        <v>#REF!</v>
      </c>
      <c r="AH21" s="573" t="e">
        <f t="shared" si="12"/>
        <v>#REF!</v>
      </c>
      <c r="AI21" s="573" t="str">
        <f t="shared" si="12"/>
        <v/>
      </c>
      <c r="AJ21" s="573" t="str">
        <f t="shared" si="12"/>
        <v/>
      </c>
      <c r="AK21" s="573" t="str">
        <f t="shared" si="12"/>
        <v/>
      </c>
      <c r="AL21" s="537"/>
      <c r="AM21" s="574" t="e">
        <f t="shared" si="13"/>
        <v>#REF!</v>
      </c>
      <c r="AN21" s="574" t="e">
        <f t="shared" si="14"/>
        <v>#REF!</v>
      </c>
      <c r="AO21" s="574" t="e">
        <f t="shared" si="14"/>
        <v>#REF!</v>
      </c>
      <c r="AP21" s="574" t="e">
        <f t="shared" si="14"/>
        <v>#REF!</v>
      </c>
      <c r="AQ21" s="574" t="e">
        <f t="shared" si="14"/>
        <v>#REF!</v>
      </c>
      <c r="AR21" s="574" t="e">
        <f t="shared" si="14"/>
        <v>#REF!</v>
      </c>
      <c r="AS21" s="574" t="e">
        <f t="shared" si="14"/>
        <v>#REF!</v>
      </c>
      <c r="AT21" s="574" t="str">
        <f t="shared" si="14"/>
        <v/>
      </c>
      <c r="AU21" s="574" t="str">
        <f t="shared" si="14"/>
        <v/>
      </c>
      <c r="AV21" s="574" t="str">
        <f t="shared" si="14"/>
        <v/>
      </c>
      <c r="AW21" s="575"/>
    </row>
    <row r="26" spans="1:52" s="35" customFormat="1" x14ac:dyDescent="0.3">
      <c r="A26" s="536"/>
      <c r="B26" s="599" t="s">
        <v>432</v>
      </c>
      <c r="C26" s="599"/>
      <c r="D26" s="599"/>
      <c r="G26" s="37"/>
      <c r="H26" s="577"/>
      <c r="I26" s="577"/>
      <c r="J26" s="577"/>
      <c r="K26" s="577"/>
      <c r="L26" s="577"/>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c r="AK26" s="536"/>
      <c r="AL26" s="536"/>
      <c r="AM26" s="536"/>
      <c r="AN26" s="536"/>
      <c r="AO26" s="536"/>
      <c r="AP26" s="536"/>
      <c r="AQ26" s="536"/>
      <c r="AR26" s="536"/>
      <c r="AS26" s="536"/>
      <c r="AT26" s="536"/>
      <c r="AU26" s="536"/>
      <c r="AV26" s="536"/>
      <c r="AW26" s="536"/>
      <c r="AX26" s="536"/>
      <c r="AY26" s="536"/>
      <c r="AZ26" s="536"/>
    </row>
    <row r="27" spans="1:52" s="35" customFormat="1" x14ac:dyDescent="0.3">
      <c r="A27" s="536"/>
      <c r="B27" s="599"/>
      <c r="C27" s="599"/>
      <c r="D27" s="599"/>
      <c r="G27" s="37"/>
      <c r="H27" s="577"/>
      <c r="I27" s="577"/>
      <c r="J27" s="577"/>
      <c r="K27" s="577"/>
      <c r="L27" s="577"/>
      <c r="N27" s="536"/>
      <c r="O27" s="536"/>
      <c r="P27" s="536"/>
      <c r="Q27" s="536"/>
      <c r="R27" s="536"/>
      <c r="S27" s="536"/>
      <c r="T27" s="536"/>
      <c r="U27" s="536"/>
      <c r="V27" s="536"/>
      <c r="W27" s="536"/>
      <c r="X27" s="536"/>
      <c r="Y27" s="536"/>
      <c r="Z27" s="536"/>
      <c r="AA27" s="536"/>
      <c r="AB27" s="536"/>
      <c r="AC27" s="536"/>
      <c r="AD27" s="536"/>
      <c r="AE27" s="536"/>
      <c r="AF27" s="536"/>
      <c r="AG27" s="536"/>
      <c r="AH27" s="536"/>
      <c r="AI27" s="536"/>
      <c r="AJ27" s="536"/>
      <c r="AK27" s="536"/>
      <c r="AL27" s="536"/>
      <c r="AM27" s="536"/>
      <c r="AN27" s="536"/>
      <c r="AO27" s="536"/>
      <c r="AP27" s="536"/>
      <c r="AQ27" s="536"/>
      <c r="AR27" s="536"/>
      <c r="AS27" s="536"/>
      <c r="AT27" s="536"/>
      <c r="AU27" s="536"/>
      <c r="AV27" s="536"/>
      <c r="AW27" s="536"/>
      <c r="AX27" s="536"/>
      <c r="AY27" s="536"/>
      <c r="AZ27" s="536"/>
    </row>
    <row r="28" spans="1:52" s="35" customFormat="1" x14ac:dyDescent="0.3">
      <c r="A28" s="536"/>
      <c r="B28" s="599"/>
      <c r="C28" s="599"/>
      <c r="D28" s="599"/>
      <c r="G28" s="37"/>
      <c r="H28" s="577"/>
      <c r="I28" s="577"/>
      <c r="J28" s="577"/>
      <c r="K28" s="577"/>
      <c r="L28" s="577"/>
      <c r="N28" s="536"/>
      <c r="O28" s="536"/>
      <c r="P28" s="536"/>
      <c r="Q28" s="536"/>
      <c r="R28" s="536"/>
      <c r="S28" s="536"/>
      <c r="T28" s="536"/>
      <c r="U28" s="536"/>
      <c r="V28" s="536"/>
      <c r="W28" s="536"/>
      <c r="X28" s="536"/>
      <c r="Y28" s="536"/>
      <c r="Z28" s="536"/>
      <c r="AA28" s="536"/>
      <c r="AB28" s="536"/>
      <c r="AC28" s="536"/>
      <c r="AD28" s="536"/>
      <c r="AE28" s="536"/>
      <c r="AF28" s="536"/>
      <c r="AG28" s="536"/>
      <c r="AH28" s="536"/>
      <c r="AI28" s="536"/>
      <c r="AJ28" s="536"/>
      <c r="AK28" s="536"/>
      <c r="AL28" s="536"/>
      <c r="AM28" s="536"/>
      <c r="AN28" s="536"/>
      <c r="AO28" s="536"/>
      <c r="AP28" s="536"/>
      <c r="AQ28" s="536"/>
      <c r="AR28" s="536"/>
      <c r="AS28" s="536"/>
      <c r="AT28" s="536"/>
      <c r="AU28" s="536"/>
      <c r="AV28" s="536"/>
      <c r="AW28" s="536"/>
      <c r="AX28" s="536"/>
      <c r="AY28" s="536"/>
      <c r="AZ28" s="536"/>
    </row>
    <row r="29" spans="1:52" s="35" customFormat="1" x14ac:dyDescent="0.3">
      <c r="A29" s="536"/>
      <c r="B29" s="576"/>
      <c r="G29" s="37"/>
      <c r="H29" s="577"/>
      <c r="I29" s="577"/>
      <c r="J29" s="577"/>
      <c r="K29" s="577"/>
      <c r="L29" s="577"/>
      <c r="N29" s="536"/>
      <c r="O29" s="536"/>
      <c r="P29" s="536"/>
      <c r="Q29" s="536"/>
      <c r="R29" s="536"/>
      <c r="S29" s="536"/>
      <c r="T29" s="536"/>
      <c r="U29" s="536"/>
      <c r="V29" s="536"/>
      <c r="W29" s="536"/>
      <c r="X29" s="536"/>
      <c r="Y29" s="536"/>
      <c r="Z29" s="536"/>
      <c r="AA29" s="536"/>
      <c r="AB29" s="536"/>
      <c r="AC29" s="536"/>
      <c r="AD29" s="536"/>
      <c r="AE29" s="536"/>
      <c r="AF29" s="536"/>
      <c r="AG29" s="536"/>
      <c r="AH29" s="536"/>
      <c r="AI29" s="536"/>
      <c r="AJ29" s="536"/>
      <c r="AK29" s="536"/>
      <c r="AL29" s="536"/>
      <c r="AM29" s="536"/>
      <c r="AN29" s="536"/>
      <c r="AO29" s="536"/>
      <c r="AP29" s="536"/>
      <c r="AQ29" s="536"/>
      <c r="AR29" s="536"/>
      <c r="AS29" s="536"/>
      <c r="AT29" s="536"/>
      <c r="AU29" s="536"/>
      <c r="AV29" s="536"/>
      <c r="AW29" s="536"/>
      <c r="AX29" s="536"/>
      <c r="AY29" s="536"/>
      <c r="AZ29" s="536"/>
    </row>
    <row r="30" spans="1:52" s="35" customFormat="1" ht="34.5" customHeight="1" x14ac:dyDescent="0.3">
      <c r="A30" s="608" t="s">
        <v>433</v>
      </c>
      <c r="B30" s="608"/>
      <c r="G30" s="37"/>
      <c r="H30" s="577"/>
      <c r="I30" s="577"/>
      <c r="J30" s="577"/>
      <c r="K30" s="577"/>
      <c r="L30" s="577"/>
      <c r="N30" s="536"/>
      <c r="O30" s="536"/>
      <c r="P30" s="536"/>
      <c r="Q30" s="536"/>
      <c r="R30" s="536"/>
      <c r="S30" s="536"/>
      <c r="T30" s="536"/>
      <c r="U30" s="536"/>
      <c r="V30" s="536"/>
      <c r="W30" s="536"/>
      <c r="X30" s="536"/>
      <c r="Y30" s="536"/>
      <c r="Z30" s="536"/>
      <c r="AA30" s="536"/>
      <c r="AB30" s="536"/>
      <c r="AC30" s="536"/>
      <c r="AD30" s="536"/>
      <c r="AE30" s="536"/>
      <c r="AF30" s="536"/>
      <c r="AG30" s="536"/>
      <c r="AH30" s="536"/>
      <c r="AI30" s="536"/>
      <c r="AJ30" s="536"/>
      <c r="AK30" s="536"/>
      <c r="AL30" s="536"/>
      <c r="AM30" s="536"/>
      <c r="AN30" s="536"/>
      <c r="AO30" s="536"/>
      <c r="AP30" s="536"/>
      <c r="AQ30" s="536"/>
      <c r="AR30" s="536"/>
      <c r="AS30" s="536"/>
      <c r="AT30" s="536"/>
      <c r="AU30" s="536"/>
      <c r="AV30" s="536"/>
      <c r="AW30" s="536"/>
      <c r="AX30" s="536"/>
      <c r="AY30" s="536"/>
      <c r="AZ30" s="536"/>
    </row>
    <row r="31" spans="1:52" s="35" customFormat="1" x14ac:dyDescent="0.3">
      <c r="A31" s="536"/>
      <c r="B31" s="578"/>
      <c r="G31" s="37"/>
      <c r="H31" s="577"/>
      <c r="I31" s="577"/>
      <c r="J31" s="577"/>
      <c r="K31" s="577"/>
      <c r="L31" s="577"/>
      <c r="N31" s="536"/>
      <c r="O31" s="536"/>
      <c r="P31" s="536"/>
      <c r="Q31" s="536"/>
      <c r="R31" s="536"/>
      <c r="S31" s="536"/>
      <c r="T31" s="536"/>
      <c r="U31" s="536"/>
      <c r="V31" s="536"/>
      <c r="W31" s="536"/>
      <c r="X31" s="536"/>
      <c r="Y31" s="536"/>
      <c r="Z31" s="536"/>
      <c r="AA31" s="536"/>
      <c r="AB31" s="536"/>
      <c r="AC31" s="536"/>
      <c r="AD31" s="536"/>
      <c r="AE31" s="536"/>
      <c r="AF31" s="536"/>
      <c r="AG31" s="536"/>
      <c r="AH31" s="536"/>
      <c r="AI31" s="536"/>
      <c r="AJ31" s="536"/>
      <c r="AK31" s="536"/>
      <c r="AL31" s="536"/>
      <c r="AM31" s="536"/>
      <c r="AN31" s="536"/>
      <c r="AO31" s="536"/>
      <c r="AP31" s="536"/>
      <c r="AQ31" s="536"/>
      <c r="AR31" s="536"/>
      <c r="AS31" s="536"/>
      <c r="AT31" s="536"/>
      <c r="AU31" s="536"/>
      <c r="AV31" s="536"/>
      <c r="AW31" s="536"/>
      <c r="AX31" s="536"/>
      <c r="AY31" s="536"/>
      <c r="AZ31" s="536"/>
    </row>
  </sheetData>
  <mergeCells count="18">
    <mergeCell ref="B27:D27"/>
    <mergeCell ref="B28:D28"/>
    <mergeCell ref="A30:B30"/>
    <mergeCell ref="V5:W5"/>
    <mergeCell ref="Y5:Y6"/>
    <mergeCell ref="AA5:AA6"/>
    <mergeCell ref="AB5:AK5"/>
    <mergeCell ref="AM5:AV5"/>
    <mergeCell ref="B26:D26"/>
    <mergeCell ref="A1:M2"/>
    <mergeCell ref="A4:M4"/>
    <mergeCell ref="O4:T4"/>
    <mergeCell ref="A5:M5"/>
    <mergeCell ref="O5:O6"/>
    <mergeCell ref="P5:P6"/>
    <mergeCell ref="Q5:Q6"/>
    <mergeCell ref="R5:R6"/>
    <mergeCell ref="T5:T6"/>
  </mergeCells>
  <conditionalFormatting sqref="C7:L21">
    <cfRule type="expression" dxfId="8" priority="1">
      <formula>IF(AM7="DESCARTAR",C7)</formula>
    </cfRule>
    <cfRule type="expression" dxfId="7" priority="3">
      <formula>IF(AM7="PROMEDIAR",C7)</formula>
    </cfRule>
  </conditionalFormatting>
  <conditionalFormatting sqref="R7:R21">
    <cfRule type="cellIs" dxfId="6" priority="5" operator="greaterThan">
      <formula>0.2</formula>
    </cfRule>
  </conditionalFormatting>
  <conditionalFormatting sqref="S7:S21">
    <cfRule type="containsText" dxfId="5" priority="6" operator="containsText" text="COEFICIENTE DE VARIACION MENOR AL 10%">
      <formula>NOT(ISERROR(SEARCH("COEFICIENTE DE VARIACION MENOR AL 10%",S7)))</formula>
    </cfRule>
    <cfRule type="containsText" dxfId="4" priority="7" stopIfTrue="1" operator="containsText" text="COEFICIENTE DE VARIACION MAYOR AL 10%">
      <formula>NOT(ISERROR(SEARCH("COEFICIENTE DE VARIACION MAYOR AL 10%",S7)))</formula>
    </cfRule>
  </conditionalFormatting>
  <conditionalFormatting sqref="T7:U21">
    <cfRule type="containsText" dxfId="3" priority="8" operator="containsText" text="NO APLICA LIMITES">
      <formula>NOT(ISERROR(SEARCH("NO APLICA LIMITES",T7)))</formula>
    </cfRule>
    <cfRule type="containsText" dxfId="2" priority="9" operator="containsText" text="SI APLICA LIMITE INFERIOR Y SUPERIOR">
      <formula>NOT(ISERROR(SEARCH("SI APLICA LIMITE INFERIOR Y SUPERIOR",T7)))</formula>
    </cfRule>
  </conditionalFormatting>
  <conditionalFormatting sqref="AM7:AT21">
    <cfRule type="containsText" dxfId="1" priority="2" operator="containsText" text="DESCARTAR">
      <formula>NOT(ISERROR(SEARCH("DESCARTAR",AM7)))</formula>
    </cfRule>
  </conditionalFormatting>
  <conditionalFormatting sqref="AM7:AV21">
    <cfRule type="containsText" dxfId="0" priority="4" operator="containsText" text="PROMEDIA">
      <formula>NOT(ISERROR(SEARCH("PROMEDIA",AM7)))</formula>
    </cfRule>
  </conditionalFormatting>
  <pageMargins left="0.7" right="0.7" top="0.75" bottom="0.75" header="0.3" footer="0.3"/>
  <pageSetup paperSize="9" scale="53" orientation="portrait" r:id="rId1"/>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4CE69-D903-854D-BBD7-D1B092EBABE8}">
  <dimension ref="C3:W39"/>
  <sheetViews>
    <sheetView zoomScale="57" workbookViewId="0">
      <selection activeCell="U19" sqref="U19"/>
    </sheetView>
  </sheetViews>
  <sheetFormatPr baseColWidth="10" defaultColWidth="10.77734375" defaultRowHeight="15.6" x14ac:dyDescent="0.3"/>
  <cols>
    <col min="1" max="2" width="10.77734375" style="292"/>
    <col min="3" max="3" width="72.109375" style="292" customWidth="1"/>
    <col min="4" max="20" width="0" style="292" hidden="1" customWidth="1"/>
    <col min="21" max="21" width="14.6640625" style="292" customWidth="1"/>
    <col min="22" max="22" width="13.33203125" style="292" customWidth="1"/>
    <col min="23" max="23" width="19" style="305" customWidth="1"/>
    <col min="24" max="16384" width="10.77734375" style="292"/>
  </cols>
  <sheetData>
    <row r="3" spans="3:23" s="299" customFormat="1" ht="46.8" x14ac:dyDescent="0.3">
      <c r="C3" s="300" t="s">
        <v>200</v>
      </c>
      <c r="D3" s="301" t="s">
        <v>238</v>
      </c>
      <c r="E3" s="301" t="s">
        <v>223</v>
      </c>
      <c r="F3" s="301" t="s">
        <v>168</v>
      </c>
      <c r="G3" s="301" t="s">
        <v>122</v>
      </c>
      <c r="H3" s="301" t="s">
        <v>384</v>
      </c>
      <c r="I3" s="301" t="s">
        <v>266</v>
      </c>
      <c r="J3" s="301" t="s">
        <v>237</v>
      </c>
      <c r="K3" s="301" t="s">
        <v>169</v>
      </c>
      <c r="L3" s="301" t="s">
        <v>124</v>
      </c>
      <c r="M3" s="301" t="s">
        <v>224</v>
      </c>
      <c r="N3" s="301" t="s">
        <v>117</v>
      </c>
      <c r="O3" s="301" t="s">
        <v>125</v>
      </c>
      <c r="P3" s="301" t="s">
        <v>221</v>
      </c>
      <c r="Q3" s="301" t="s">
        <v>386</v>
      </c>
      <c r="R3" s="301" t="s">
        <v>393</v>
      </c>
      <c r="S3" s="301" t="s">
        <v>392</v>
      </c>
      <c r="T3" s="301" t="s">
        <v>391</v>
      </c>
      <c r="U3" s="300" t="s">
        <v>396</v>
      </c>
      <c r="V3" s="300" t="s">
        <v>395</v>
      </c>
      <c r="W3" s="303" t="s">
        <v>394</v>
      </c>
    </row>
    <row r="4" spans="3:23" x14ac:dyDescent="0.3">
      <c r="C4" s="296" t="s">
        <v>203</v>
      </c>
      <c r="D4" s="294">
        <v>96</v>
      </c>
      <c r="E4" s="295">
        <v>119</v>
      </c>
      <c r="F4" s="294"/>
      <c r="G4" s="295">
        <v>128</v>
      </c>
      <c r="H4" s="295">
        <v>64</v>
      </c>
      <c r="I4" s="295">
        <v>160</v>
      </c>
      <c r="J4" s="295">
        <v>224</v>
      </c>
      <c r="K4" s="295">
        <v>48</v>
      </c>
      <c r="L4" s="295">
        <v>32</v>
      </c>
      <c r="M4" s="294">
        <v>601</v>
      </c>
      <c r="N4" s="294">
        <v>96</v>
      </c>
      <c r="O4" s="294"/>
      <c r="P4" s="294">
        <v>128</v>
      </c>
      <c r="Q4" s="294"/>
      <c r="R4" s="294">
        <v>16</v>
      </c>
      <c r="S4" s="294">
        <v>144</v>
      </c>
      <c r="T4" s="294">
        <v>40</v>
      </c>
      <c r="U4" s="294">
        <f>+'Total Dotaciones'!T3+'Total Dotaciones'!T40</f>
        <v>2041</v>
      </c>
      <c r="V4" s="303">
        <f>+'ESTUDIO DE MERCADO '!J3</f>
        <v>42573.933333333342</v>
      </c>
      <c r="W4" s="303">
        <f>+V4*U4</f>
        <v>86893397.933333352</v>
      </c>
    </row>
    <row r="5" spans="3:23" x14ac:dyDescent="0.3">
      <c r="C5" s="296" t="s">
        <v>204</v>
      </c>
      <c r="D5" s="294">
        <v>24</v>
      </c>
      <c r="E5" s="295">
        <v>45</v>
      </c>
      <c r="F5" s="294"/>
      <c r="G5" s="295">
        <v>8</v>
      </c>
      <c r="H5" s="295">
        <v>16</v>
      </c>
      <c r="I5" s="295">
        <v>40</v>
      </c>
      <c r="J5" s="295">
        <v>56</v>
      </c>
      <c r="K5" s="295">
        <v>12</v>
      </c>
      <c r="L5" s="295">
        <v>8</v>
      </c>
      <c r="M5" s="294">
        <v>103</v>
      </c>
      <c r="N5" s="294">
        <v>24</v>
      </c>
      <c r="O5" s="294"/>
      <c r="P5" s="294">
        <v>12</v>
      </c>
      <c r="Q5" s="294"/>
      <c r="R5" s="294">
        <v>4</v>
      </c>
      <c r="S5" s="294">
        <v>36</v>
      </c>
      <c r="T5" s="294">
        <v>10</v>
      </c>
      <c r="U5" s="294">
        <f>+'Total Dotaciones'!T4+'Total Dotaciones'!T41</f>
        <v>423</v>
      </c>
      <c r="V5" s="303">
        <f>+'ESTUDIO DE MERCADO '!J4</f>
        <v>123387.26666666668</v>
      </c>
      <c r="W5" s="303">
        <f t="shared" ref="W5:W38" si="0">+V5*U5</f>
        <v>52192813.800000004</v>
      </c>
    </row>
    <row r="6" spans="3:23" x14ac:dyDescent="0.3">
      <c r="C6" s="296" t="s">
        <v>442</v>
      </c>
      <c r="D6" s="294">
        <v>3</v>
      </c>
      <c r="E6" s="295">
        <v>2</v>
      </c>
      <c r="F6" s="294">
        <v>1</v>
      </c>
      <c r="G6" s="295">
        <v>2</v>
      </c>
      <c r="H6" s="295"/>
      <c r="I6" s="295"/>
      <c r="J6" s="295">
        <v>3</v>
      </c>
      <c r="K6" s="295">
        <v>1</v>
      </c>
      <c r="L6" s="295">
        <v>4</v>
      </c>
      <c r="M6" s="294">
        <v>7</v>
      </c>
      <c r="N6" s="294"/>
      <c r="O6" s="294"/>
      <c r="P6" s="294"/>
      <c r="Q6" s="294"/>
      <c r="R6" s="294"/>
      <c r="S6" s="294">
        <v>5</v>
      </c>
      <c r="T6" s="294"/>
      <c r="U6" s="294">
        <f>+'Total Dotaciones'!T5+'Total Dotaciones'!T42</f>
        <v>30</v>
      </c>
      <c r="V6" s="303">
        <f>+'ESTUDIO DE MERCADO '!J6</f>
        <v>3096002.8800000004</v>
      </c>
      <c r="W6" s="303">
        <f t="shared" si="0"/>
        <v>92880086.400000006</v>
      </c>
    </row>
    <row r="7" spans="3:23" x14ac:dyDescent="0.3">
      <c r="C7" s="296" t="s">
        <v>444</v>
      </c>
      <c r="D7" s="294"/>
      <c r="E7" s="295">
        <v>2</v>
      </c>
      <c r="F7" s="294"/>
      <c r="G7" s="295"/>
      <c r="H7" s="295"/>
      <c r="I7" s="295"/>
      <c r="J7" s="295"/>
      <c r="K7" s="295"/>
      <c r="L7" s="295"/>
      <c r="M7" s="294">
        <v>2</v>
      </c>
      <c r="N7" s="294"/>
      <c r="O7" s="294"/>
      <c r="P7" s="294">
        <v>2</v>
      </c>
      <c r="Q7" s="294"/>
      <c r="R7" s="294"/>
      <c r="S7" s="294">
        <v>2</v>
      </c>
      <c r="T7" s="294"/>
      <c r="U7" s="294">
        <f>+'Total Dotaciones'!T6+'Total Dotaciones'!T43</f>
        <v>9</v>
      </c>
      <c r="V7" s="303">
        <f>+'ESTUDIO DE MERCADO '!J8</f>
        <v>1756404.3333333335</v>
      </c>
      <c r="W7" s="303">
        <f t="shared" si="0"/>
        <v>15807639.000000002</v>
      </c>
    </row>
    <row r="8" spans="3:23" x14ac:dyDescent="0.3">
      <c r="C8" s="296" t="s">
        <v>212</v>
      </c>
      <c r="D8" s="297">
        <v>8</v>
      </c>
      <c r="E8" s="298">
        <v>3</v>
      </c>
      <c r="F8" s="297"/>
      <c r="G8" s="298">
        <v>4</v>
      </c>
      <c r="H8" s="298">
        <v>1</v>
      </c>
      <c r="I8" s="298">
        <v>9</v>
      </c>
      <c r="J8" s="298">
        <v>13</v>
      </c>
      <c r="K8" s="298">
        <v>2</v>
      </c>
      <c r="L8" s="298">
        <v>7</v>
      </c>
      <c r="M8" s="297">
        <v>8</v>
      </c>
      <c r="N8" s="297">
        <v>7</v>
      </c>
      <c r="O8" s="297">
        <v>1</v>
      </c>
      <c r="P8" s="297">
        <v>9</v>
      </c>
      <c r="Q8" s="297"/>
      <c r="R8" s="297"/>
      <c r="S8" s="297">
        <v>10</v>
      </c>
      <c r="T8" s="297"/>
      <c r="U8" s="297">
        <f>+'Total Dotaciones'!T25+'Total Dotaciones'!T62</f>
        <v>84</v>
      </c>
      <c r="V8" s="303">
        <f>+'ESTUDIO DE MERCADO '!J12</f>
        <v>885273.33333333349</v>
      </c>
      <c r="W8" s="303">
        <f t="shared" si="0"/>
        <v>74362960.000000015</v>
      </c>
    </row>
    <row r="9" spans="3:23" x14ac:dyDescent="0.3">
      <c r="C9" s="296" t="s">
        <v>205</v>
      </c>
      <c r="D9" s="297"/>
      <c r="E9" s="298"/>
      <c r="F9" s="297"/>
      <c r="G9" s="298"/>
      <c r="H9" s="298"/>
      <c r="I9" s="298"/>
      <c r="J9" s="298"/>
      <c r="K9" s="298"/>
      <c r="L9" s="298"/>
      <c r="M9" s="297"/>
      <c r="N9" s="297"/>
      <c r="O9" s="297"/>
      <c r="P9" s="297"/>
      <c r="Q9" s="297"/>
      <c r="R9" s="297"/>
      <c r="S9" s="297"/>
      <c r="T9" s="297"/>
      <c r="U9" s="297">
        <f>+'Total Dotaciones'!T7+'Total Dotaciones'!T44</f>
        <v>82</v>
      </c>
      <c r="V9" s="591">
        <f>+'ESTUDIO DE MERCADO '!J5</f>
        <v>1946793.2000000002</v>
      </c>
      <c r="W9" s="591">
        <f t="shared" si="0"/>
        <v>159637042.40000001</v>
      </c>
    </row>
    <row r="10" spans="3:23" x14ac:dyDescent="0.3">
      <c r="C10" s="296" t="s">
        <v>325</v>
      </c>
      <c r="D10" s="294">
        <v>0</v>
      </c>
      <c r="E10" s="295">
        <v>24</v>
      </c>
      <c r="F10" s="294">
        <v>10</v>
      </c>
      <c r="G10" s="295">
        <v>6</v>
      </c>
      <c r="H10" s="295"/>
      <c r="I10" s="295">
        <v>2</v>
      </c>
      <c r="J10" s="295">
        <v>3</v>
      </c>
      <c r="K10" s="295">
        <v>2</v>
      </c>
      <c r="L10" s="295"/>
      <c r="M10" s="294">
        <v>6</v>
      </c>
      <c r="N10" s="294"/>
      <c r="O10" s="294">
        <v>2</v>
      </c>
      <c r="P10" s="294"/>
      <c r="Q10" s="294"/>
      <c r="R10" s="294">
        <v>2</v>
      </c>
      <c r="S10" s="294">
        <v>4</v>
      </c>
      <c r="T10" s="294"/>
      <c r="U10" s="294">
        <f>+'Total Dotaciones'!T30</f>
        <v>62</v>
      </c>
      <c r="V10" s="591">
        <f>+'ESTUDIO DE MERCADO '!J35</f>
        <v>84233.20666666668</v>
      </c>
      <c r="W10" s="591">
        <f t="shared" si="0"/>
        <v>5222458.8133333344</v>
      </c>
    </row>
    <row r="11" spans="3:23" x14ac:dyDescent="0.3">
      <c r="C11" s="296" t="s">
        <v>290</v>
      </c>
      <c r="D11" s="294">
        <v>0</v>
      </c>
      <c r="E11" s="295">
        <v>2</v>
      </c>
      <c r="F11" s="294">
        <v>5</v>
      </c>
      <c r="G11" s="295">
        <v>2</v>
      </c>
      <c r="H11" s="295"/>
      <c r="I11" s="295">
        <v>1</v>
      </c>
      <c r="J11" s="295">
        <v>2</v>
      </c>
      <c r="K11" s="295">
        <v>1</v>
      </c>
      <c r="L11" s="295"/>
      <c r="M11" s="294">
        <v>1</v>
      </c>
      <c r="N11" s="294"/>
      <c r="O11" s="294">
        <v>1</v>
      </c>
      <c r="P11" s="294"/>
      <c r="Q11" s="294"/>
      <c r="R11" s="294">
        <v>1</v>
      </c>
      <c r="S11" s="294">
        <v>2</v>
      </c>
      <c r="T11" s="294"/>
      <c r="U11" s="294">
        <f>+'Total Dotaciones'!T31</f>
        <v>18</v>
      </c>
      <c r="V11" s="591">
        <f>+'ESTUDIO DE MERCADO '!J27</f>
        <v>1094653.3333333335</v>
      </c>
      <c r="W11" s="591">
        <f t="shared" si="0"/>
        <v>19703760.000000004</v>
      </c>
    </row>
    <row r="12" spans="3:23" x14ac:dyDescent="0.3">
      <c r="C12" s="296" t="s">
        <v>299</v>
      </c>
      <c r="D12" s="294">
        <v>0</v>
      </c>
      <c r="E12" s="295">
        <v>17</v>
      </c>
      <c r="F12" s="294">
        <v>5</v>
      </c>
      <c r="G12" s="295">
        <v>6</v>
      </c>
      <c r="H12" s="295"/>
      <c r="I12" s="295">
        <v>1</v>
      </c>
      <c r="J12" s="295">
        <v>2</v>
      </c>
      <c r="K12" s="295">
        <v>1</v>
      </c>
      <c r="L12" s="295"/>
      <c r="M12" s="294">
        <v>4</v>
      </c>
      <c r="N12" s="294"/>
      <c r="O12" s="294">
        <v>1</v>
      </c>
      <c r="P12" s="294"/>
      <c r="Q12" s="294"/>
      <c r="R12" s="294">
        <v>1</v>
      </c>
      <c r="S12" s="294">
        <v>2</v>
      </c>
      <c r="T12" s="294"/>
      <c r="U12" s="294">
        <f>+'Total Dotaciones'!T32</f>
        <v>40</v>
      </c>
      <c r="V12" s="591">
        <f>+'ESTUDIO DE MERCADO '!J28</f>
        <v>293829.93333333335</v>
      </c>
      <c r="W12" s="591">
        <f t="shared" si="0"/>
        <v>11753197.333333334</v>
      </c>
    </row>
    <row r="13" spans="3:23" x14ac:dyDescent="0.3">
      <c r="C13" s="296" t="s">
        <v>298</v>
      </c>
      <c r="D13" s="294">
        <v>0</v>
      </c>
      <c r="E13" s="295">
        <v>13</v>
      </c>
      <c r="F13" s="294">
        <v>5</v>
      </c>
      <c r="G13" s="295">
        <v>5</v>
      </c>
      <c r="H13" s="295"/>
      <c r="I13" s="295">
        <v>1</v>
      </c>
      <c r="J13" s="295">
        <v>2</v>
      </c>
      <c r="K13" s="295">
        <v>1</v>
      </c>
      <c r="L13" s="295"/>
      <c r="M13" s="294">
        <v>3</v>
      </c>
      <c r="N13" s="294"/>
      <c r="O13" s="294">
        <v>1</v>
      </c>
      <c r="P13" s="294"/>
      <c r="Q13" s="294"/>
      <c r="R13" s="294">
        <v>1</v>
      </c>
      <c r="S13" s="294">
        <v>2</v>
      </c>
      <c r="T13" s="294"/>
      <c r="U13" s="294">
        <f>+'Total Dotaciones'!T33</f>
        <v>34</v>
      </c>
      <c r="V13" s="591">
        <f>+'ESTUDIO DE MERCADO '!J29</f>
        <v>124158.66666666669</v>
      </c>
      <c r="W13" s="591">
        <f t="shared" si="0"/>
        <v>4221394.666666667</v>
      </c>
    </row>
    <row r="14" spans="3:23" x14ac:dyDescent="0.3">
      <c r="C14" s="296" t="s">
        <v>303</v>
      </c>
      <c r="D14" s="294">
        <v>0</v>
      </c>
      <c r="E14" s="295">
        <v>10</v>
      </c>
      <c r="F14" s="294">
        <v>5</v>
      </c>
      <c r="G14" s="295">
        <v>4</v>
      </c>
      <c r="H14" s="295"/>
      <c r="I14" s="295">
        <v>1</v>
      </c>
      <c r="J14" s="295">
        <v>2</v>
      </c>
      <c r="K14" s="295">
        <v>1</v>
      </c>
      <c r="L14" s="295"/>
      <c r="M14" s="294">
        <v>5</v>
      </c>
      <c r="N14" s="294"/>
      <c r="O14" s="294">
        <v>1</v>
      </c>
      <c r="P14" s="294"/>
      <c r="Q14" s="294"/>
      <c r="R14" s="294">
        <v>1</v>
      </c>
      <c r="S14" s="294">
        <v>2</v>
      </c>
      <c r="T14" s="294"/>
      <c r="U14" s="294">
        <f>+'Total Dotaciones'!T34</f>
        <v>32</v>
      </c>
      <c r="V14" s="591">
        <f>+'ESTUDIO DE MERCADO '!J30</f>
        <v>78572.600000000006</v>
      </c>
      <c r="W14" s="591">
        <f t="shared" si="0"/>
        <v>2514323.2000000002</v>
      </c>
    </row>
    <row r="15" spans="3:23" x14ac:dyDescent="0.3">
      <c r="C15" s="296" t="s">
        <v>304</v>
      </c>
      <c r="D15" s="294">
        <v>0</v>
      </c>
      <c r="E15" s="295">
        <v>7</v>
      </c>
      <c r="F15" s="294">
        <v>5</v>
      </c>
      <c r="G15" s="295">
        <v>3</v>
      </c>
      <c r="H15" s="295"/>
      <c r="I15" s="295">
        <v>1</v>
      </c>
      <c r="J15" s="295">
        <v>2</v>
      </c>
      <c r="K15" s="295">
        <v>1</v>
      </c>
      <c r="L15" s="295"/>
      <c r="M15" s="294">
        <v>4</v>
      </c>
      <c r="N15" s="294"/>
      <c r="O15" s="294">
        <v>1</v>
      </c>
      <c r="P15" s="294"/>
      <c r="Q15" s="294"/>
      <c r="R15" s="294">
        <v>1</v>
      </c>
      <c r="S15" s="294">
        <v>2</v>
      </c>
      <c r="T15" s="294"/>
      <c r="U15" s="294">
        <f>+'Total Dotaciones'!T35</f>
        <v>27</v>
      </c>
      <c r="V15" s="591">
        <f>+'ESTUDIO DE MERCADO '!J31</f>
        <v>74899.266666666677</v>
      </c>
      <c r="W15" s="591">
        <f t="shared" si="0"/>
        <v>2022280.2000000002</v>
      </c>
    </row>
    <row r="16" spans="3:23" x14ac:dyDescent="0.3">
      <c r="C16" s="296" t="s">
        <v>307</v>
      </c>
      <c r="D16" s="294">
        <v>0</v>
      </c>
      <c r="E16" s="295">
        <v>8</v>
      </c>
      <c r="F16" s="294">
        <v>5</v>
      </c>
      <c r="G16" s="295">
        <v>1</v>
      </c>
      <c r="H16" s="295"/>
      <c r="I16" s="295">
        <v>1</v>
      </c>
      <c r="J16" s="295">
        <v>2</v>
      </c>
      <c r="K16" s="295">
        <v>1</v>
      </c>
      <c r="L16" s="295"/>
      <c r="M16" s="294">
        <v>3</v>
      </c>
      <c r="N16" s="294"/>
      <c r="O16" s="294">
        <v>1</v>
      </c>
      <c r="P16" s="294"/>
      <c r="Q16" s="294"/>
      <c r="R16" s="294">
        <v>1</v>
      </c>
      <c r="S16" s="294">
        <v>2</v>
      </c>
      <c r="T16" s="294"/>
      <c r="U16" s="294">
        <f>+'Total Dotaciones'!T36</f>
        <v>25</v>
      </c>
      <c r="V16" s="591">
        <f>+'ESTUDIO DE MERCADO '!J32</f>
        <v>276932.60000000003</v>
      </c>
      <c r="W16" s="591">
        <f t="shared" si="0"/>
        <v>6923315.0000000009</v>
      </c>
    </row>
    <row r="17" spans="3:23" x14ac:dyDescent="0.3">
      <c r="C17" s="296" t="s">
        <v>313</v>
      </c>
      <c r="D17" s="294">
        <v>0</v>
      </c>
      <c r="E17" s="295">
        <v>13</v>
      </c>
      <c r="F17" s="294">
        <v>5</v>
      </c>
      <c r="G17" s="295">
        <v>6</v>
      </c>
      <c r="H17" s="295"/>
      <c r="I17" s="295">
        <v>1</v>
      </c>
      <c r="J17" s="295">
        <v>2</v>
      </c>
      <c r="K17" s="295">
        <v>1</v>
      </c>
      <c r="L17" s="295"/>
      <c r="M17" s="294">
        <v>3</v>
      </c>
      <c r="N17" s="294"/>
      <c r="O17" s="294">
        <v>1</v>
      </c>
      <c r="P17" s="294"/>
      <c r="Q17" s="294"/>
      <c r="R17" s="294">
        <v>1</v>
      </c>
      <c r="S17" s="294">
        <v>2</v>
      </c>
      <c r="T17" s="294"/>
      <c r="U17" s="294">
        <f>+'Total Dotaciones'!T37</f>
        <v>35</v>
      </c>
      <c r="V17" s="591">
        <f>+'ESTUDIO DE MERCADO '!J33</f>
        <v>51610.333333333343</v>
      </c>
      <c r="W17" s="591">
        <f t="shared" si="0"/>
        <v>1806361.666666667</v>
      </c>
    </row>
    <row r="18" spans="3:23" x14ac:dyDescent="0.3">
      <c r="C18" s="296" t="s">
        <v>319</v>
      </c>
      <c r="D18" s="294">
        <v>0</v>
      </c>
      <c r="E18" s="295">
        <v>1</v>
      </c>
      <c r="F18" s="294">
        <v>5</v>
      </c>
      <c r="G18" s="295">
        <v>3</v>
      </c>
      <c r="H18" s="295"/>
      <c r="I18" s="295">
        <v>1</v>
      </c>
      <c r="J18" s="295">
        <v>2</v>
      </c>
      <c r="K18" s="295">
        <v>1</v>
      </c>
      <c r="L18" s="295"/>
      <c r="M18" s="294">
        <v>1</v>
      </c>
      <c r="N18" s="294"/>
      <c r="O18" s="294">
        <v>1</v>
      </c>
      <c r="P18" s="294"/>
      <c r="Q18" s="294"/>
      <c r="R18" s="294">
        <v>1</v>
      </c>
      <c r="S18" s="294">
        <v>2</v>
      </c>
      <c r="T18" s="294"/>
      <c r="U18" s="294">
        <f>+'Total Dotaciones'!T38</f>
        <v>18</v>
      </c>
      <c r="V18" s="591">
        <f>+'ESTUDIO DE MERCADO '!J34</f>
        <v>1763200.0000000002</v>
      </c>
      <c r="W18" s="591">
        <f t="shared" si="0"/>
        <v>31737600.000000004</v>
      </c>
    </row>
    <row r="19" spans="3:23" x14ac:dyDescent="0.3">
      <c r="C19" s="293" t="e">
        <f>+#REF!</f>
        <v>#REF!</v>
      </c>
      <c r="D19" s="293" t="e">
        <f>+#REF!</f>
        <v>#REF!</v>
      </c>
      <c r="E19" s="293" t="e">
        <f>+#REF!</f>
        <v>#REF!</v>
      </c>
      <c r="F19" s="293" t="e">
        <f>+#REF!</f>
        <v>#REF!</v>
      </c>
      <c r="G19" s="293" t="e">
        <f>+#REF!</f>
        <v>#REF!</v>
      </c>
      <c r="H19" s="293" t="e">
        <f>+#REF!</f>
        <v>#REF!</v>
      </c>
      <c r="I19" s="293" t="e">
        <f>+#REF!</f>
        <v>#REF!</v>
      </c>
      <c r="J19" s="293" t="e">
        <f>+#REF!</f>
        <v>#REF!</v>
      </c>
      <c r="K19" s="293" t="e">
        <f>+#REF!</f>
        <v>#REF!</v>
      </c>
      <c r="L19" s="293" t="e">
        <f>+#REF!</f>
        <v>#REF!</v>
      </c>
      <c r="M19" s="293" t="e">
        <f>+#REF!</f>
        <v>#REF!</v>
      </c>
      <c r="N19" s="293" t="e">
        <f>+#REF!</f>
        <v>#REF!</v>
      </c>
      <c r="O19" s="293" t="e">
        <f>+#REF!</f>
        <v>#REF!</v>
      </c>
      <c r="P19" s="293" t="e">
        <f>+#REF!</f>
        <v>#REF!</v>
      </c>
      <c r="Q19" s="293" t="e">
        <f>+#REF!</f>
        <v>#REF!</v>
      </c>
      <c r="R19" s="293" t="e">
        <f>+#REF!</f>
        <v>#REF!</v>
      </c>
      <c r="S19" s="293" t="e">
        <f>+#REF!</f>
        <v>#REF!</v>
      </c>
      <c r="T19" s="293" t="e">
        <f>+#REF!</f>
        <v>#REF!</v>
      </c>
      <c r="U19" s="294">
        <f>+'Total Dotaciones'!T8+'Total Dotaciones'!T45</f>
        <v>108</v>
      </c>
      <c r="V19" s="591" t="e">
        <f>+#REF!</f>
        <v>#REF!</v>
      </c>
      <c r="W19" s="591" t="e">
        <f t="shared" si="0"/>
        <v>#REF!</v>
      </c>
    </row>
    <row r="20" spans="3:23" x14ac:dyDescent="0.3">
      <c r="C20" s="293" t="e">
        <f>+#REF!</f>
        <v>#REF!</v>
      </c>
      <c r="D20" s="293" t="e">
        <f>+#REF!</f>
        <v>#REF!</v>
      </c>
      <c r="E20" s="293" t="e">
        <f>+#REF!</f>
        <v>#REF!</v>
      </c>
      <c r="F20" s="293" t="e">
        <f>+#REF!</f>
        <v>#REF!</v>
      </c>
      <c r="G20" s="293" t="e">
        <f>+#REF!</f>
        <v>#REF!</v>
      </c>
      <c r="H20" s="293" t="e">
        <f>+#REF!</f>
        <v>#REF!</v>
      </c>
      <c r="I20" s="293" t="e">
        <f>+#REF!</f>
        <v>#REF!</v>
      </c>
      <c r="J20" s="293" t="e">
        <f>+#REF!</f>
        <v>#REF!</v>
      </c>
      <c r="K20" s="293" t="e">
        <f>+#REF!</f>
        <v>#REF!</v>
      </c>
      <c r="L20" s="293" t="e">
        <f>+#REF!</f>
        <v>#REF!</v>
      </c>
      <c r="M20" s="293" t="e">
        <f>+#REF!</f>
        <v>#REF!</v>
      </c>
      <c r="N20" s="293" t="e">
        <f>+#REF!</f>
        <v>#REF!</v>
      </c>
      <c r="O20" s="293" t="e">
        <f>+#REF!</f>
        <v>#REF!</v>
      </c>
      <c r="P20" s="293" t="e">
        <f>+#REF!</f>
        <v>#REF!</v>
      </c>
      <c r="Q20" s="293" t="e">
        <f>+#REF!</f>
        <v>#REF!</v>
      </c>
      <c r="R20" s="293" t="e">
        <f>+#REF!</f>
        <v>#REF!</v>
      </c>
      <c r="S20" s="293" t="e">
        <f>+#REF!</f>
        <v>#REF!</v>
      </c>
      <c r="T20" s="293" t="e">
        <f>+#REF!</f>
        <v>#REF!</v>
      </c>
      <c r="U20" s="294">
        <f>+'Total Dotaciones'!T9+'Total Dotaciones'!T46</f>
        <v>108</v>
      </c>
      <c r="V20" s="591" t="e">
        <f>+#REF!</f>
        <v>#REF!</v>
      </c>
      <c r="W20" s="591" t="e">
        <f t="shared" si="0"/>
        <v>#REF!</v>
      </c>
    </row>
    <row r="21" spans="3:23" x14ac:dyDescent="0.3">
      <c r="C21" s="293" t="str">
        <f>+'Lote 3'!C4</f>
        <v>Planta generadora eléctrica</v>
      </c>
      <c r="D21" s="293">
        <f>+'Lote 3'!D4</f>
        <v>8</v>
      </c>
      <c r="E21" s="293">
        <f>+'Lote 3'!E4</f>
        <v>3</v>
      </c>
      <c r="F21" s="293">
        <f>+'Lote 3'!F4</f>
        <v>0</v>
      </c>
      <c r="G21" s="293">
        <f>+'Lote 3'!G4</f>
        <v>4</v>
      </c>
      <c r="H21" s="293">
        <f>+'Lote 3'!H4</f>
        <v>1</v>
      </c>
      <c r="I21" s="293">
        <f>+'Lote 3'!I4</f>
        <v>9</v>
      </c>
      <c r="J21" s="293">
        <f>+'Lote 3'!J4</f>
        <v>14</v>
      </c>
      <c r="K21" s="293">
        <f>+'Lote 3'!K4</f>
        <v>2</v>
      </c>
      <c r="L21" s="293">
        <f>+'Lote 3'!L4</f>
        <v>7</v>
      </c>
      <c r="M21" s="293">
        <f>+'Lote 3'!M4</f>
        <v>4</v>
      </c>
      <c r="N21" s="293">
        <f>+'Lote 3'!N4</f>
        <v>7</v>
      </c>
      <c r="O21" s="293">
        <f>+'Lote 3'!O4</f>
        <v>1</v>
      </c>
      <c r="P21" s="293">
        <f>+'Lote 3'!P4</f>
        <v>9</v>
      </c>
      <c r="Q21" s="293">
        <f>+'Lote 3'!Q4</f>
        <v>0</v>
      </c>
      <c r="R21" s="293">
        <f>+'Lote 3'!R4</f>
        <v>0</v>
      </c>
      <c r="S21" s="293">
        <f>+'Lote 3'!S4</f>
        <v>10</v>
      </c>
      <c r="T21" s="293">
        <f>+'Lote 3'!T4</f>
        <v>0</v>
      </c>
      <c r="U21" s="294">
        <f>+'Total Dotaciones'!T10+'Total Dotaciones'!T47</f>
        <v>80</v>
      </c>
      <c r="V21" s="591">
        <f>+'Lote 3'!V4</f>
        <v>1813649.1926666668</v>
      </c>
      <c r="W21" s="591">
        <f t="shared" si="0"/>
        <v>145091935.41333336</v>
      </c>
    </row>
    <row r="22" spans="3:23" x14ac:dyDescent="0.3">
      <c r="C22" s="293" t="str">
        <f>+'Lote 3'!C5</f>
        <v>Extensión 30 metros</v>
      </c>
      <c r="D22" s="293">
        <f>+'Lote 3'!D5</f>
        <v>24</v>
      </c>
      <c r="E22" s="293">
        <f>+'Lote 3'!E5</f>
        <v>45</v>
      </c>
      <c r="F22" s="293">
        <f>+'Lote 3'!F5</f>
        <v>0</v>
      </c>
      <c r="G22" s="293">
        <f>+'Lote 3'!G5</f>
        <v>8</v>
      </c>
      <c r="H22" s="293">
        <f>+'Lote 3'!H5</f>
        <v>16</v>
      </c>
      <c r="I22" s="293">
        <f>+'Lote 3'!I5</f>
        <v>40</v>
      </c>
      <c r="J22" s="293">
        <f>+'Lote 3'!J5</f>
        <v>56</v>
      </c>
      <c r="K22" s="293">
        <f>+'Lote 3'!K5</f>
        <v>12</v>
      </c>
      <c r="L22" s="293">
        <f>+'Lote 3'!L5</f>
        <v>8</v>
      </c>
      <c r="M22" s="293">
        <f>+'Lote 3'!M5</f>
        <v>103</v>
      </c>
      <c r="N22" s="293">
        <f>+'Lote 3'!N5</f>
        <v>24</v>
      </c>
      <c r="O22" s="293">
        <f>+'Lote 3'!O5</f>
        <v>0</v>
      </c>
      <c r="P22" s="293">
        <f>+'Lote 3'!P5</f>
        <v>12</v>
      </c>
      <c r="Q22" s="293">
        <f>+'Lote 3'!Q5</f>
        <v>0</v>
      </c>
      <c r="R22" s="293">
        <f>+'Lote 3'!R5</f>
        <v>4</v>
      </c>
      <c r="S22" s="293">
        <f>+'Lote 3'!S5</f>
        <v>36</v>
      </c>
      <c r="T22" s="293">
        <f>+'Lote 3'!T5</f>
        <v>10</v>
      </c>
      <c r="U22" s="294">
        <f>+'Lote 3'!U5+'Total Dotaciones'!T47</f>
        <v>88</v>
      </c>
      <c r="V22" s="591" t="e">
        <f>+'ANALISIS COMPARATIVO V U'!Y8</f>
        <v>#DIV/0!</v>
      </c>
      <c r="W22" s="591" t="e">
        <f t="shared" si="0"/>
        <v>#DIV/0!</v>
      </c>
    </row>
    <row r="23" spans="3:23" x14ac:dyDescent="0.3">
      <c r="C23" s="293" t="str">
        <f>+'Lote 3'!C6</f>
        <v>Reflector Led con Panel Solar y Control Remoto 300W</v>
      </c>
      <c r="D23" s="293">
        <f>+'Lote 3'!D6</f>
        <v>3</v>
      </c>
      <c r="E23" s="293">
        <f>+'Lote 3'!E6</f>
        <v>2</v>
      </c>
      <c r="F23" s="293">
        <f>+'Lote 3'!F6</f>
        <v>1</v>
      </c>
      <c r="G23" s="293">
        <f>+'Lote 3'!G6</f>
        <v>2</v>
      </c>
      <c r="H23" s="293">
        <f>+'Lote 3'!H6</f>
        <v>0</v>
      </c>
      <c r="I23" s="293">
        <f>+'Lote 3'!I6</f>
        <v>0</v>
      </c>
      <c r="J23" s="293">
        <f>+'Lote 3'!J6</f>
        <v>3</v>
      </c>
      <c r="K23" s="293">
        <f>+'Lote 3'!K6</f>
        <v>1</v>
      </c>
      <c r="L23" s="293">
        <f>+'Lote 3'!L6</f>
        <v>4</v>
      </c>
      <c r="M23" s="293">
        <f>+'Lote 3'!M6</f>
        <v>7</v>
      </c>
      <c r="N23" s="293">
        <f>+'Lote 3'!N6</f>
        <v>0</v>
      </c>
      <c r="O23" s="293">
        <f>+'Lote 3'!O6</f>
        <v>0</v>
      </c>
      <c r="P23" s="293">
        <f>+'Lote 3'!P6</f>
        <v>0</v>
      </c>
      <c r="Q23" s="293">
        <f>+'Lote 3'!Q6</f>
        <v>0</v>
      </c>
      <c r="R23" s="293">
        <f>+'Lote 3'!R6</f>
        <v>0</v>
      </c>
      <c r="S23" s="293">
        <f>+'Lote 3'!S6</f>
        <v>5</v>
      </c>
      <c r="T23" s="293">
        <f>+'Lote 3'!T6</f>
        <v>0</v>
      </c>
      <c r="U23" s="294">
        <f>+'Lote 3'!U6+'Total Dotaciones'!T49</f>
        <v>96</v>
      </c>
      <c r="V23" s="591">
        <f>+'Lote 3'!V6</f>
        <v>123387.26666666668</v>
      </c>
      <c r="W23" s="591">
        <f t="shared" si="0"/>
        <v>11845177.600000001</v>
      </c>
    </row>
    <row r="24" spans="3:23" x14ac:dyDescent="0.3">
      <c r="C24" s="293" t="str">
        <f>+'Lote 3'!C7</f>
        <v>Guadaña a Gasolina Eje Recto De 42.7 Cc 2.6 Hp 2 Tiempos</v>
      </c>
      <c r="D24" s="293">
        <f>+'Lote 3'!D7</f>
        <v>0</v>
      </c>
      <c r="E24" s="293">
        <f>+'Lote 3'!E7</f>
        <v>2</v>
      </c>
      <c r="F24" s="293">
        <f>+'Lote 3'!F7</f>
        <v>0</v>
      </c>
      <c r="G24" s="293">
        <f>+'Lote 3'!G7</f>
        <v>0</v>
      </c>
      <c r="H24" s="293">
        <f>+'Lote 3'!H7</f>
        <v>0</v>
      </c>
      <c r="I24" s="293">
        <f>+'Lote 3'!I7</f>
        <v>0</v>
      </c>
      <c r="J24" s="293">
        <f>+'Lote 3'!J7</f>
        <v>0</v>
      </c>
      <c r="K24" s="293">
        <f>+'Lote 3'!K7</f>
        <v>0</v>
      </c>
      <c r="L24" s="293">
        <f>+'Lote 3'!L7</f>
        <v>0</v>
      </c>
      <c r="M24" s="293">
        <f>+'Lote 3'!M7</f>
        <v>2</v>
      </c>
      <c r="N24" s="293">
        <f>+'Lote 3'!N7</f>
        <v>0</v>
      </c>
      <c r="O24" s="293">
        <f>+'Lote 3'!O7</f>
        <v>0</v>
      </c>
      <c r="P24" s="293">
        <f>+'Lote 3'!P7</f>
        <v>2</v>
      </c>
      <c r="Q24" s="293">
        <f>+'Lote 3'!Q7</f>
        <v>0</v>
      </c>
      <c r="R24" s="293">
        <f>+'Lote 3'!R7</f>
        <v>0</v>
      </c>
      <c r="S24" s="293">
        <f>+'Lote 3'!S7</f>
        <v>2</v>
      </c>
      <c r="T24" s="293">
        <f>+'Lote 3'!T7</f>
        <v>0</v>
      </c>
      <c r="U24" s="294">
        <f>+'Lote 3'!U7+'Total Dotaciones'!T50</f>
        <v>43</v>
      </c>
      <c r="V24" s="591">
        <f>+'Lote 3'!V7</f>
        <v>1756404.3333333335</v>
      </c>
      <c r="W24" s="591">
        <f t="shared" si="0"/>
        <v>75525386.333333343</v>
      </c>
    </row>
    <row r="25" spans="3:23" x14ac:dyDescent="0.3">
      <c r="C25" s="293" t="str">
        <f>+'Lote 3'!C8</f>
        <v>Motosierra a Gasolina- Potencia 3,2 kW-Potencia 4,4PS, Potencia 4,3 bhp</v>
      </c>
      <c r="D25" s="293">
        <f>+'Lote 3'!D8</f>
        <v>8</v>
      </c>
      <c r="E25" s="293">
        <f>+'Lote 3'!E8</f>
        <v>3</v>
      </c>
      <c r="F25" s="293">
        <f>+'Lote 3'!F8</f>
        <v>0</v>
      </c>
      <c r="G25" s="293">
        <f>+'Lote 3'!G8</f>
        <v>4</v>
      </c>
      <c r="H25" s="293">
        <f>+'Lote 3'!H8</f>
        <v>1</v>
      </c>
      <c r="I25" s="293">
        <f>+'Lote 3'!I8</f>
        <v>9</v>
      </c>
      <c r="J25" s="293">
        <f>+'Lote 3'!J8</f>
        <v>13</v>
      </c>
      <c r="K25" s="293">
        <f>+'Lote 3'!K8</f>
        <v>2</v>
      </c>
      <c r="L25" s="293">
        <f>+'Lote 3'!L8</f>
        <v>7</v>
      </c>
      <c r="M25" s="293">
        <f>+'Lote 3'!M8</f>
        <v>8</v>
      </c>
      <c r="N25" s="293">
        <f>+'Lote 3'!N8</f>
        <v>7</v>
      </c>
      <c r="O25" s="293">
        <f>+'Lote 3'!O8</f>
        <v>1</v>
      </c>
      <c r="P25" s="293">
        <f>+'Lote 3'!P8</f>
        <v>9</v>
      </c>
      <c r="Q25" s="293">
        <f>+'Lote 3'!Q8</f>
        <v>0</v>
      </c>
      <c r="R25" s="293">
        <f>+'Lote 3'!R8</f>
        <v>0</v>
      </c>
      <c r="S25" s="293">
        <f>+'Lote 3'!S8</f>
        <v>10</v>
      </c>
      <c r="T25" s="293">
        <f>+'Lote 3'!T8</f>
        <v>0</v>
      </c>
      <c r="U25" s="294">
        <f>+'Lote 3'!U8</f>
        <v>38</v>
      </c>
      <c r="V25" s="591">
        <f>+'Lote 3'!V8</f>
        <v>885273.33333333349</v>
      </c>
      <c r="W25" s="591">
        <f t="shared" si="0"/>
        <v>33640386.666666672</v>
      </c>
    </row>
    <row r="26" spans="3:23" x14ac:dyDescent="0.3">
      <c r="C26" s="293" t="str">
        <f>+'Lote 3'!C9</f>
        <v>Kit de Seguridad y protección para guadaña</v>
      </c>
      <c r="D26" s="293">
        <f>+'Lote 3'!D9</f>
        <v>8</v>
      </c>
      <c r="E26" s="293">
        <f>+'Lote 3'!E9</f>
        <v>4</v>
      </c>
      <c r="F26" s="293">
        <f>+'Lote 3'!F9</f>
        <v>0</v>
      </c>
      <c r="G26" s="293">
        <f>+'Lote 3'!G9</f>
        <v>2</v>
      </c>
      <c r="H26" s="293">
        <f>+'Lote 3'!H9</f>
        <v>0</v>
      </c>
      <c r="I26" s="293">
        <f>+'Lote 3'!I9</f>
        <v>0</v>
      </c>
      <c r="J26" s="293">
        <f>+'Lote 3'!J9</f>
        <v>1</v>
      </c>
      <c r="K26" s="293">
        <f>+'Lote 3'!K9</f>
        <v>0</v>
      </c>
      <c r="L26" s="293">
        <f>+'Lote 3'!L9</f>
        <v>0</v>
      </c>
      <c r="M26" s="293">
        <f>+'Lote 3'!M9</f>
        <v>0</v>
      </c>
      <c r="N26" s="293">
        <f>+'Lote 3'!N9</f>
        <v>0</v>
      </c>
      <c r="O26" s="293">
        <f>+'Lote 3'!O9</f>
        <v>0</v>
      </c>
      <c r="P26" s="293">
        <f>+'Lote 3'!P9</f>
        <v>4</v>
      </c>
      <c r="Q26" s="293">
        <f>+'Lote 3'!Q9</f>
        <v>0</v>
      </c>
      <c r="R26" s="293">
        <f>+'Lote 3'!R9</f>
        <v>0</v>
      </c>
      <c r="S26" s="293">
        <f>+'Lote 3'!S9</f>
        <v>0</v>
      </c>
      <c r="T26" s="293">
        <f>+'Lote 3'!T9</f>
        <v>0</v>
      </c>
      <c r="U26" s="294">
        <f>+'Lote 3'!U9+'Total Dotaciones'!T52</f>
        <v>76</v>
      </c>
      <c r="V26" s="591" t="e">
        <f>+'Lote 3'!V9</f>
        <v>#DIV/0!</v>
      </c>
      <c r="W26" s="591" t="e">
        <f t="shared" si="0"/>
        <v>#DIV/0!</v>
      </c>
    </row>
    <row r="27" spans="3:23" x14ac:dyDescent="0.3">
      <c r="C27" s="293" t="str">
        <f>+'Lote 3'!C10</f>
        <v>Carretilla Capacidad máxima en volumen 200 L Plástica  Antipinchazo</v>
      </c>
      <c r="D27" s="293">
        <f>+'Lote 3'!D10</f>
        <v>0</v>
      </c>
      <c r="E27" s="293">
        <f>+'Lote 3'!E10</f>
        <v>0</v>
      </c>
      <c r="F27" s="293">
        <f>+'Lote 3'!F10</f>
        <v>0</v>
      </c>
      <c r="G27" s="293">
        <f>+'Lote 3'!G10</f>
        <v>0</v>
      </c>
      <c r="H27" s="293">
        <f>+'Lote 3'!H10</f>
        <v>0</v>
      </c>
      <c r="I27" s="293">
        <f>+'Lote 3'!I10</f>
        <v>0</v>
      </c>
      <c r="J27" s="293">
        <f>+'Lote 3'!J10</f>
        <v>0</v>
      </c>
      <c r="K27" s="293">
        <f>+'Lote 3'!K10</f>
        <v>0</v>
      </c>
      <c r="L27" s="293">
        <f>+'Lote 3'!L10</f>
        <v>0</v>
      </c>
      <c r="M27" s="293">
        <f>+'Lote 3'!M10</f>
        <v>0</v>
      </c>
      <c r="N27" s="293">
        <f>+'Lote 3'!N10</f>
        <v>0</v>
      </c>
      <c r="O27" s="293">
        <f>+'Lote 3'!O10</f>
        <v>0</v>
      </c>
      <c r="P27" s="293">
        <f>+'Lote 3'!P10</f>
        <v>0</v>
      </c>
      <c r="Q27" s="293">
        <f>+'Lote 3'!Q10</f>
        <v>0</v>
      </c>
      <c r="R27" s="293">
        <f>+'Lote 3'!R10</f>
        <v>0</v>
      </c>
      <c r="S27" s="293">
        <f>+'Lote 3'!S10</f>
        <v>0</v>
      </c>
      <c r="T27" s="293">
        <f>+'Lote 3'!T10</f>
        <v>0</v>
      </c>
      <c r="U27" s="294">
        <f>+'Lote 3'!U10+'Total Dotaciones'!T53</f>
        <v>211</v>
      </c>
      <c r="V27" s="591">
        <f>+'Lote 3'!V10</f>
        <v>220758.51733333335</v>
      </c>
      <c r="W27" s="591">
        <f t="shared" si="0"/>
        <v>46580047.157333337</v>
      </c>
    </row>
    <row r="28" spans="3:23" x14ac:dyDescent="0.3">
      <c r="C28" s="293" t="str">
        <f>+'Lote 3'!C11</f>
        <v>Pica En Hierro De 5lbs - Cabo En Madera</v>
      </c>
      <c r="D28" s="293">
        <f>+'Lote 3'!D11</f>
        <v>0</v>
      </c>
      <c r="E28" s="293">
        <f>+'Lote 3'!E11</f>
        <v>24</v>
      </c>
      <c r="F28" s="293">
        <f>+'Lote 3'!F11</f>
        <v>10</v>
      </c>
      <c r="G28" s="293">
        <f>+'Lote 3'!G11</f>
        <v>6</v>
      </c>
      <c r="H28" s="293">
        <f>+'Lote 3'!H11</f>
        <v>0</v>
      </c>
      <c r="I28" s="293">
        <f>+'Lote 3'!I11</f>
        <v>2</v>
      </c>
      <c r="J28" s="293">
        <f>+'Lote 3'!J11</f>
        <v>3</v>
      </c>
      <c r="K28" s="293">
        <f>+'Lote 3'!K11</f>
        <v>2</v>
      </c>
      <c r="L28" s="293">
        <f>+'Lote 3'!L11</f>
        <v>0</v>
      </c>
      <c r="M28" s="293">
        <f>+'Lote 3'!M11</f>
        <v>6</v>
      </c>
      <c r="N28" s="293">
        <f>+'Lote 3'!N11</f>
        <v>0</v>
      </c>
      <c r="O28" s="293">
        <f>+'Lote 3'!O11</f>
        <v>2</v>
      </c>
      <c r="P28" s="293">
        <f>+'Lote 3'!P11</f>
        <v>0</v>
      </c>
      <c r="Q28" s="293">
        <f>+'Lote 3'!Q11</f>
        <v>0</v>
      </c>
      <c r="R28" s="293">
        <f>+'Lote 3'!R11</f>
        <v>2</v>
      </c>
      <c r="S28" s="293">
        <f>+'Lote 3'!S11</f>
        <v>4</v>
      </c>
      <c r="T28" s="293">
        <f>+'Lote 3'!T11</f>
        <v>0</v>
      </c>
      <c r="U28" s="294">
        <f>+'Lote 3'!U11+'Total Dotaciones'!T55</f>
        <v>156</v>
      </c>
      <c r="V28" s="591">
        <f>+'Lote 3'!V11</f>
        <v>57265.062666666672</v>
      </c>
      <c r="W28" s="591">
        <f t="shared" si="0"/>
        <v>8933349.7760000005</v>
      </c>
    </row>
    <row r="29" spans="3:23" x14ac:dyDescent="0.3">
      <c r="C29" s="293" t="str">
        <f>+'Lote 3'!C12</f>
        <v>Palas Con Cabo de Madera</v>
      </c>
      <c r="D29" s="293">
        <f>+'Lote 3'!D12</f>
        <v>0</v>
      </c>
      <c r="E29" s="293">
        <f>+'Lote 3'!E12</f>
        <v>2</v>
      </c>
      <c r="F29" s="293">
        <f>+'Lote 3'!F12</f>
        <v>5</v>
      </c>
      <c r="G29" s="293">
        <f>+'Lote 3'!G12</f>
        <v>2</v>
      </c>
      <c r="H29" s="293">
        <f>+'Lote 3'!H12</f>
        <v>0</v>
      </c>
      <c r="I29" s="293">
        <f>+'Lote 3'!I12</f>
        <v>1</v>
      </c>
      <c r="J29" s="293">
        <f>+'Lote 3'!J12</f>
        <v>2</v>
      </c>
      <c r="K29" s="293">
        <f>+'Lote 3'!K12</f>
        <v>1</v>
      </c>
      <c r="L29" s="293">
        <f>+'Lote 3'!L12</f>
        <v>0</v>
      </c>
      <c r="M29" s="293">
        <f>+'Lote 3'!M12</f>
        <v>1</v>
      </c>
      <c r="N29" s="293">
        <f>+'Lote 3'!N12</f>
        <v>0</v>
      </c>
      <c r="O29" s="293">
        <f>+'Lote 3'!O12</f>
        <v>1</v>
      </c>
      <c r="P29" s="293">
        <f>+'Lote 3'!P12</f>
        <v>0</v>
      </c>
      <c r="Q29" s="293">
        <f>+'Lote 3'!Q12</f>
        <v>0</v>
      </c>
      <c r="R29" s="293">
        <f>+'Lote 3'!R12</f>
        <v>1</v>
      </c>
      <c r="S29" s="293">
        <f>+'Lote 3'!S12</f>
        <v>2</v>
      </c>
      <c r="T29" s="293">
        <f>+'Lote 3'!T12</f>
        <v>0</v>
      </c>
      <c r="U29" s="294">
        <f>+'Lote 3'!U12+'Total Dotaciones'!T55</f>
        <v>161</v>
      </c>
      <c r="V29" s="591">
        <f>+'Lote 3'!V12</f>
        <v>31664.133333333335</v>
      </c>
      <c r="W29" s="591">
        <f t="shared" si="0"/>
        <v>5097925.4666666668</v>
      </c>
    </row>
    <row r="30" spans="3:23" x14ac:dyDescent="0.3">
      <c r="C30" s="293" t="str">
        <f>+'Lote 3'!C13</f>
        <v>Azadones Con Cabo de Madera</v>
      </c>
      <c r="D30" s="293">
        <f>+'Lote 3'!D13</f>
        <v>0</v>
      </c>
      <c r="E30" s="293">
        <f>+'Lote 3'!E13</f>
        <v>17</v>
      </c>
      <c r="F30" s="293">
        <f>+'Lote 3'!F13</f>
        <v>5</v>
      </c>
      <c r="G30" s="293">
        <f>+'Lote 3'!G13</f>
        <v>6</v>
      </c>
      <c r="H30" s="293">
        <f>+'Lote 3'!H13</f>
        <v>0</v>
      </c>
      <c r="I30" s="293">
        <f>+'Lote 3'!I13</f>
        <v>1</v>
      </c>
      <c r="J30" s="293">
        <f>+'Lote 3'!J13</f>
        <v>2</v>
      </c>
      <c r="K30" s="293">
        <f>+'Lote 3'!K13</f>
        <v>1</v>
      </c>
      <c r="L30" s="293">
        <f>+'Lote 3'!L13</f>
        <v>0</v>
      </c>
      <c r="M30" s="293">
        <f>+'Lote 3'!M13</f>
        <v>4</v>
      </c>
      <c r="N30" s="293">
        <f>+'Lote 3'!N13</f>
        <v>0</v>
      </c>
      <c r="O30" s="293">
        <f>+'Lote 3'!O13</f>
        <v>1</v>
      </c>
      <c r="P30" s="293">
        <f>+'Lote 3'!P13</f>
        <v>0</v>
      </c>
      <c r="Q30" s="293">
        <f>+'Lote 3'!Q13</f>
        <v>0</v>
      </c>
      <c r="R30" s="293">
        <f>+'Lote 3'!R13</f>
        <v>1</v>
      </c>
      <c r="S30" s="293">
        <f>+'Lote 3'!S13</f>
        <v>2</v>
      </c>
      <c r="T30" s="293">
        <f>+'Lote 3'!T13</f>
        <v>0</v>
      </c>
      <c r="U30" s="294">
        <f>+'Lote 3'!U13+'Total Dotaciones'!T56</f>
        <v>164</v>
      </c>
      <c r="V30" s="591">
        <f>+'Lote 3'!V13</f>
        <v>55713.44666666667</v>
      </c>
      <c r="W30" s="591">
        <f t="shared" si="0"/>
        <v>9137005.2533333339</v>
      </c>
    </row>
    <row r="31" spans="3:23" x14ac:dyDescent="0.3">
      <c r="C31" s="293" t="str">
        <f>+'Lote 3'!C14</f>
        <v>Machetes 22" 56cm largo aproximadamente</v>
      </c>
      <c r="D31" s="293">
        <f>+'Lote 3'!D14</f>
        <v>0</v>
      </c>
      <c r="E31" s="293">
        <f>+'Lote 3'!E14</f>
        <v>13</v>
      </c>
      <c r="F31" s="293">
        <f>+'Lote 3'!F14</f>
        <v>5</v>
      </c>
      <c r="G31" s="293">
        <f>+'Lote 3'!G14</f>
        <v>5</v>
      </c>
      <c r="H31" s="293">
        <f>+'Lote 3'!H14</f>
        <v>0</v>
      </c>
      <c r="I31" s="293">
        <f>+'Lote 3'!I14</f>
        <v>1</v>
      </c>
      <c r="J31" s="293">
        <f>+'Lote 3'!J14</f>
        <v>2</v>
      </c>
      <c r="K31" s="293">
        <f>+'Lote 3'!K14</f>
        <v>1</v>
      </c>
      <c r="L31" s="293">
        <f>+'Lote 3'!L14</f>
        <v>0</v>
      </c>
      <c r="M31" s="293">
        <f>+'Lote 3'!M14</f>
        <v>3</v>
      </c>
      <c r="N31" s="293">
        <f>+'Lote 3'!N14</f>
        <v>0</v>
      </c>
      <c r="O31" s="293">
        <f>+'Lote 3'!O14</f>
        <v>1</v>
      </c>
      <c r="P31" s="293">
        <f>+'Lote 3'!P14</f>
        <v>0</v>
      </c>
      <c r="Q31" s="293">
        <f>+'Lote 3'!Q14</f>
        <v>0</v>
      </c>
      <c r="R31" s="293">
        <f>+'Lote 3'!R14</f>
        <v>1</v>
      </c>
      <c r="S31" s="293">
        <f>+'Lote 3'!S14</f>
        <v>2</v>
      </c>
      <c r="T31" s="293">
        <f>+'Lote 3'!T14</f>
        <v>0</v>
      </c>
      <c r="U31" s="294">
        <f>+'Lote 3'!U14+'Total Dotaciones'!T57</f>
        <v>438</v>
      </c>
      <c r="V31" s="591">
        <f>+'Lote 3'!V14</f>
        <v>22921.600000000002</v>
      </c>
      <c r="W31" s="591">
        <f t="shared" si="0"/>
        <v>10039660.800000001</v>
      </c>
    </row>
    <row r="32" spans="3:23" x14ac:dyDescent="0.3">
      <c r="C32" s="293" t="str">
        <f>+'Lote 3'!C15</f>
        <v>Rastrillos</v>
      </c>
      <c r="D32" s="293">
        <f>+'Lote 3'!D15</f>
        <v>0</v>
      </c>
      <c r="E32" s="293">
        <f>+'Lote 3'!E15</f>
        <v>10</v>
      </c>
      <c r="F32" s="293">
        <f>+'Lote 3'!F15</f>
        <v>5</v>
      </c>
      <c r="G32" s="293">
        <f>+'Lote 3'!G15</f>
        <v>4</v>
      </c>
      <c r="H32" s="293">
        <f>+'Lote 3'!H15</f>
        <v>0</v>
      </c>
      <c r="I32" s="293">
        <f>+'Lote 3'!I15</f>
        <v>1</v>
      </c>
      <c r="J32" s="293">
        <f>+'Lote 3'!J15</f>
        <v>2</v>
      </c>
      <c r="K32" s="293">
        <f>+'Lote 3'!K15</f>
        <v>1</v>
      </c>
      <c r="L32" s="293">
        <f>+'Lote 3'!L15</f>
        <v>0</v>
      </c>
      <c r="M32" s="293">
        <f>+'Lote 3'!M15</f>
        <v>5</v>
      </c>
      <c r="N32" s="293">
        <f>+'Lote 3'!N15</f>
        <v>0</v>
      </c>
      <c r="O32" s="293">
        <f>+'Lote 3'!O15</f>
        <v>1</v>
      </c>
      <c r="P32" s="293">
        <f>+'Lote 3'!P15</f>
        <v>0</v>
      </c>
      <c r="Q32" s="293">
        <f>+'Lote 3'!Q15</f>
        <v>0</v>
      </c>
      <c r="R32" s="293">
        <f>+'Lote 3'!R15</f>
        <v>1</v>
      </c>
      <c r="S32" s="293">
        <f>+'Lote 3'!S15</f>
        <v>2</v>
      </c>
      <c r="T32" s="293">
        <f>+'Lote 3'!T15</f>
        <v>0</v>
      </c>
      <c r="U32" s="294">
        <f>+'Lote 3'!U15+'Total Dotaciones'!T58</f>
        <v>128</v>
      </c>
      <c r="V32" s="591" t="e">
        <f>+'Lote 3'!V15</f>
        <v>#DIV/0!</v>
      </c>
      <c r="W32" s="591" t="e">
        <f t="shared" si="0"/>
        <v>#DIV/0!</v>
      </c>
    </row>
    <row r="33" spans="3:23" x14ac:dyDescent="0.3">
      <c r="C33" s="293" t="str">
        <f>+'Lote 3'!C16</f>
        <v>Manila de 10 MTS</v>
      </c>
      <c r="D33" s="293">
        <f>+'Lote 3'!D16</f>
        <v>0</v>
      </c>
      <c r="E33" s="293">
        <f>+'Lote 3'!E16</f>
        <v>7</v>
      </c>
      <c r="F33" s="293">
        <f>+'Lote 3'!F16</f>
        <v>5</v>
      </c>
      <c r="G33" s="293">
        <f>+'Lote 3'!G16</f>
        <v>3</v>
      </c>
      <c r="H33" s="293">
        <f>+'Lote 3'!H16</f>
        <v>0</v>
      </c>
      <c r="I33" s="293">
        <f>+'Lote 3'!I16</f>
        <v>1</v>
      </c>
      <c r="J33" s="293">
        <f>+'Lote 3'!J16</f>
        <v>2</v>
      </c>
      <c r="K33" s="293">
        <f>+'Lote 3'!K16</f>
        <v>1</v>
      </c>
      <c r="L33" s="293">
        <f>+'Lote 3'!L16</f>
        <v>0</v>
      </c>
      <c r="M33" s="293">
        <f>+'Lote 3'!M16</f>
        <v>4</v>
      </c>
      <c r="N33" s="293">
        <f>+'Lote 3'!N16</f>
        <v>0</v>
      </c>
      <c r="O33" s="293">
        <f>+'Lote 3'!O16</f>
        <v>1</v>
      </c>
      <c r="P33" s="293">
        <f>+'Lote 3'!P16</f>
        <v>0</v>
      </c>
      <c r="Q33" s="293">
        <f>+'Lote 3'!Q16</f>
        <v>0</v>
      </c>
      <c r="R33" s="293">
        <f>+'Lote 3'!R16</f>
        <v>1</v>
      </c>
      <c r="S33" s="293">
        <f>+'Lote 3'!S16</f>
        <v>2</v>
      </c>
      <c r="T33" s="293">
        <f>+'Lote 3'!T16</f>
        <v>0</v>
      </c>
      <c r="U33" s="294">
        <f>+'Lote 3'!U16</f>
        <v>49</v>
      </c>
      <c r="V33" s="591" t="e">
        <f>+'Lote 3'!V16</f>
        <v>#DIV/0!</v>
      </c>
      <c r="W33" s="591" t="e">
        <f t="shared" si="0"/>
        <v>#DIV/0!</v>
      </c>
    </row>
    <row r="34" spans="3:23" ht="109.2" x14ac:dyDescent="0.3">
      <c r="C34" s="590" t="str">
        <f>+'Lote 3'!C17</f>
        <v>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v>
      </c>
      <c r="D34" s="293">
        <f>+'Lote 3'!D17</f>
        <v>0</v>
      </c>
      <c r="E34" s="293">
        <f>+'Lote 3'!E17</f>
        <v>8</v>
      </c>
      <c r="F34" s="293">
        <f>+'Lote 3'!F17</f>
        <v>5</v>
      </c>
      <c r="G34" s="293">
        <f>+'Lote 3'!G17</f>
        <v>1</v>
      </c>
      <c r="H34" s="293">
        <f>+'Lote 3'!H17</f>
        <v>0</v>
      </c>
      <c r="I34" s="293">
        <f>+'Lote 3'!I17</f>
        <v>1</v>
      </c>
      <c r="J34" s="293">
        <f>+'Lote 3'!J17</f>
        <v>2</v>
      </c>
      <c r="K34" s="293">
        <f>+'Lote 3'!K17</f>
        <v>1</v>
      </c>
      <c r="L34" s="293">
        <f>+'Lote 3'!L17</f>
        <v>0</v>
      </c>
      <c r="M34" s="293">
        <f>+'Lote 3'!M17</f>
        <v>3</v>
      </c>
      <c r="N34" s="293">
        <f>+'Lote 3'!N17</f>
        <v>0</v>
      </c>
      <c r="O34" s="293">
        <f>+'Lote 3'!O17</f>
        <v>1</v>
      </c>
      <c r="P34" s="293">
        <f>+'Lote 3'!P17</f>
        <v>0</v>
      </c>
      <c r="Q34" s="293">
        <f>+'Lote 3'!Q17</f>
        <v>0</v>
      </c>
      <c r="R34" s="293">
        <f>+'Lote 3'!R17</f>
        <v>1</v>
      </c>
      <c r="S34" s="293">
        <f>+'Lote 3'!S17</f>
        <v>2</v>
      </c>
      <c r="T34" s="293">
        <f>+'Lote 3'!T17</f>
        <v>0</v>
      </c>
      <c r="U34" s="294">
        <f>+'Lote 3'!U17</f>
        <v>12</v>
      </c>
      <c r="V34" s="591">
        <f>+'Lote 3'!V17</f>
        <v>8985351.3193333335</v>
      </c>
      <c r="W34" s="591">
        <f t="shared" si="0"/>
        <v>107824215.832</v>
      </c>
    </row>
    <row r="35" spans="3:23" ht="31.2" x14ac:dyDescent="0.3">
      <c r="C35" s="590" t="str">
        <f>+'Lote 3'!C18</f>
        <v>Rana compactadora tamaño de la placa cm 53×50cm capacidad de impacto 13 kn(1300kg)</v>
      </c>
      <c r="D35" s="293">
        <f>+'Lote 3'!D18</f>
        <v>0</v>
      </c>
      <c r="E35" s="293">
        <f>+'Lote 3'!E18</f>
        <v>13</v>
      </c>
      <c r="F35" s="293">
        <f>+'Lote 3'!F18</f>
        <v>5</v>
      </c>
      <c r="G35" s="293">
        <f>+'Lote 3'!G18</f>
        <v>6</v>
      </c>
      <c r="H35" s="293">
        <f>+'Lote 3'!H18</f>
        <v>0</v>
      </c>
      <c r="I35" s="293">
        <f>+'Lote 3'!I18</f>
        <v>1</v>
      </c>
      <c r="J35" s="293">
        <f>+'Lote 3'!J18</f>
        <v>2</v>
      </c>
      <c r="K35" s="293">
        <f>+'Lote 3'!K18</f>
        <v>1</v>
      </c>
      <c r="L35" s="293">
        <f>+'Lote 3'!L18</f>
        <v>0</v>
      </c>
      <c r="M35" s="293">
        <f>+'Lote 3'!M18</f>
        <v>3</v>
      </c>
      <c r="N35" s="293">
        <f>+'Lote 3'!N18</f>
        <v>0</v>
      </c>
      <c r="O35" s="293">
        <f>+'Lote 3'!O18</f>
        <v>1</v>
      </c>
      <c r="P35" s="293">
        <f>+'Lote 3'!P18</f>
        <v>0</v>
      </c>
      <c r="Q35" s="293">
        <f>+'Lote 3'!Q18</f>
        <v>0</v>
      </c>
      <c r="R35" s="293">
        <f>+'Lote 3'!R18</f>
        <v>1</v>
      </c>
      <c r="S35" s="293">
        <f>+'Lote 3'!S18</f>
        <v>2</v>
      </c>
      <c r="T35" s="293">
        <f>+'Lote 3'!T18</f>
        <v>0</v>
      </c>
      <c r="U35" s="294">
        <f>+'Lote 3'!U18</f>
        <v>12</v>
      </c>
      <c r="V35" s="591">
        <f>+'Lote 3'!V18</f>
        <v>3256419.5506666666</v>
      </c>
      <c r="W35" s="591">
        <f t="shared" si="0"/>
        <v>39077034.607999995</v>
      </c>
    </row>
    <row r="36" spans="3:23" x14ac:dyDescent="0.3">
      <c r="C36" s="293" t="str">
        <f>+'Lote 4'!C4</f>
        <v>Botiquín tipo B</v>
      </c>
      <c r="D36" s="293">
        <f>+'Lote 4'!D4</f>
        <v>0</v>
      </c>
      <c r="E36" s="293">
        <f>+'Lote 4'!E4</f>
        <v>1</v>
      </c>
      <c r="F36" s="293">
        <f>+'Lote 4'!F4</f>
        <v>0</v>
      </c>
      <c r="G36" s="293">
        <f>+'Lote 4'!G4</f>
        <v>0</v>
      </c>
      <c r="H36" s="293">
        <f>+'Lote 4'!H4</f>
        <v>0</v>
      </c>
      <c r="I36" s="293">
        <f>+'Lote 4'!I4</f>
        <v>0</v>
      </c>
      <c r="J36" s="293">
        <f>+'Lote 4'!J4</f>
        <v>0</v>
      </c>
      <c r="K36" s="293">
        <f>+'Lote 4'!K4</f>
        <v>0</v>
      </c>
      <c r="L36" s="293">
        <f>+'Lote 4'!L4</f>
        <v>0</v>
      </c>
      <c r="M36" s="293">
        <f>+'Lote 4'!M4</f>
        <v>0</v>
      </c>
      <c r="N36" s="293">
        <f>+'Lote 4'!N4</f>
        <v>0</v>
      </c>
      <c r="O36" s="293">
        <f>+'Lote 4'!O4</f>
        <v>0</v>
      </c>
      <c r="P36" s="293">
        <f>+'Lote 4'!P4</f>
        <v>0</v>
      </c>
      <c r="Q36" s="293">
        <f>+'Lote 4'!Q4</f>
        <v>0</v>
      </c>
      <c r="R36" s="293">
        <f>+'Lote 4'!R4</f>
        <v>0</v>
      </c>
      <c r="S36" s="293">
        <f>+'Lote 4'!S4</f>
        <v>0</v>
      </c>
      <c r="T36" s="293">
        <f>+'Lote 4'!T4</f>
        <v>0</v>
      </c>
      <c r="U36" s="294">
        <f>+'Lote 4'!U4</f>
        <v>1</v>
      </c>
      <c r="V36" s="303">
        <f>+'Lote 4'!V4</f>
        <v>559448.66666666674</v>
      </c>
      <c r="W36" s="303">
        <f t="shared" si="0"/>
        <v>559448.66666666674</v>
      </c>
    </row>
    <row r="37" spans="3:23" x14ac:dyDescent="0.3">
      <c r="C37" s="293" t="e">
        <f>+#REF!</f>
        <v>#REF!</v>
      </c>
      <c r="D37" s="293" t="e">
        <f>+#REF!</f>
        <v>#REF!</v>
      </c>
      <c r="E37" s="293" t="e">
        <f>+#REF!</f>
        <v>#REF!</v>
      </c>
      <c r="F37" s="293" t="e">
        <f>+#REF!</f>
        <v>#REF!</v>
      </c>
      <c r="G37" s="293" t="e">
        <f>+#REF!</f>
        <v>#REF!</v>
      </c>
      <c r="H37" s="293" t="e">
        <f>+#REF!</f>
        <v>#REF!</v>
      </c>
      <c r="I37" s="293" t="e">
        <f>+#REF!</f>
        <v>#REF!</v>
      </c>
      <c r="J37" s="293" t="e">
        <f>+#REF!</f>
        <v>#REF!</v>
      </c>
      <c r="K37" s="293" t="e">
        <f>+#REF!</f>
        <v>#REF!</v>
      </c>
      <c r="L37" s="293" t="e">
        <f>+#REF!</f>
        <v>#REF!</v>
      </c>
      <c r="M37" s="293" t="e">
        <f>+#REF!</f>
        <v>#REF!</v>
      </c>
      <c r="N37" s="293" t="e">
        <f>+#REF!</f>
        <v>#REF!</v>
      </c>
      <c r="O37" s="293" t="e">
        <f>+#REF!</f>
        <v>#REF!</v>
      </c>
      <c r="P37" s="293" t="e">
        <f>+#REF!</f>
        <v>#REF!</v>
      </c>
      <c r="Q37" s="293" t="e">
        <f>+#REF!</f>
        <v>#REF!</v>
      </c>
      <c r="R37" s="293" t="e">
        <f>+#REF!</f>
        <v>#REF!</v>
      </c>
      <c r="S37" s="293" t="e">
        <f>+#REF!</f>
        <v>#REF!</v>
      </c>
      <c r="T37" s="293" t="e">
        <f>+#REF!</f>
        <v>#REF!</v>
      </c>
      <c r="U37" s="294" t="e">
        <f>+#REF!</f>
        <v>#REF!</v>
      </c>
      <c r="V37" s="303" t="e">
        <f>+#REF!</f>
        <v>#REF!</v>
      </c>
      <c r="W37" s="303" t="e">
        <f t="shared" si="0"/>
        <v>#REF!</v>
      </c>
    </row>
    <row r="38" spans="3:23" x14ac:dyDescent="0.3">
      <c r="C38" s="293" t="str">
        <f>+'Lote 4'!C5</f>
        <v>Extintor industrial</v>
      </c>
      <c r="D38" s="293">
        <f>+'Lote 4'!D5</f>
        <v>0</v>
      </c>
      <c r="E38" s="293">
        <f>+'Lote 4'!E5</f>
        <v>2</v>
      </c>
      <c r="F38" s="293">
        <f>+'Lote 4'!F5</f>
        <v>0</v>
      </c>
      <c r="G38" s="293">
        <f>+'Lote 4'!G5</f>
        <v>1</v>
      </c>
      <c r="H38" s="293">
        <f>+'Lote 4'!H5</f>
        <v>0</v>
      </c>
      <c r="I38" s="293">
        <f>+'Lote 4'!I5</f>
        <v>0</v>
      </c>
      <c r="J38" s="293">
        <f>+'Lote 4'!J5</f>
        <v>0</v>
      </c>
      <c r="K38" s="293">
        <f>+'Lote 4'!K5</f>
        <v>0</v>
      </c>
      <c r="L38" s="293">
        <f>+'Lote 4'!L5</f>
        <v>0</v>
      </c>
      <c r="M38" s="293">
        <f>+'Lote 4'!M5</f>
        <v>0</v>
      </c>
      <c r="N38" s="293">
        <f>+'Lote 4'!N5</f>
        <v>0</v>
      </c>
      <c r="O38" s="293">
        <f>+'Lote 4'!O5</f>
        <v>0</v>
      </c>
      <c r="P38" s="293">
        <f>+'Lote 4'!P5</f>
        <v>0</v>
      </c>
      <c r="Q38" s="293">
        <f>+'Lote 4'!Q5</f>
        <v>0</v>
      </c>
      <c r="R38" s="293">
        <f>+'Lote 4'!R5</f>
        <v>0</v>
      </c>
      <c r="S38" s="293">
        <f>+'Lote 4'!S5</f>
        <v>0</v>
      </c>
      <c r="T38" s="293">
        <f>+'Lote 4'!T5</f>
        <v>0</v>
      </c>
      <c r="U38" s="294">
        <f>+'Lote 4'!U5</f>
        <v>3</v>
      </c>
      <c r="V38" s="303">
        <f>+'Lote 4'!V5</f>
        <v>83641.8</v>
      </c>
      <c r="W38" s="303">
        <f t="shared" si="0"/>
        <v>250925.40000000002</v>
      </c>
    </row>
    <row r="39" spans="3:23" x14ac:dyDescent="0.3">
      <c r="W39" s="303" t="e">
        <f>SUM(W4:W38)</f>
        <v>#REF!</v>
      </c>
    </row>
  </sheetData>
  <hyperlinks>
    <hyperlink ref="J3" location="'Ficha Técnica Sibaté'!A1" display="SIBATÉ" xr:uid="{9E03F80B-6A77-514A-999A-ED014E98620B}"/>
    <hyperlink ref="K3" location="'Ficha Técnica Sutatausa'!A1" display="SUTATAUSA" xr:uid="{1ABC9F3B-A8F6-EE4E-8B26-0572FC043A23}"/>
    <hyperlink ref="L3" location="'Ficha Técnica Tausa'!A1" display="TAUSA" xr:uid="{16DDEF04-3E63-794A-8CA3-9FB4E4C065C7}"/>
    <hyperlink ref="M3" location="'Ficha Técnica Ubaté'!A1" display="UBATÉ" xr:uid="{99F4C355-8044-0D43-8CAF-20E589E420AB}"/>
    <hyperlink ref="O3" location="'Ficha Técnica Vergara'!A1" display="VERGARA" xr:uid="{B4C8FEBA-2DD8-BC46-B81D-6B131C2E3699}"/>
    <hyperlink ref="P3" location="'Ficha Técnica Villapinzón'!A1" display="VILLAPINZÓN" xr:uid="{669DC964-A780-6A48-8708-8E3C04550734}"/>
    <hyperlink ref="R3" location="'Ficha Técnica San Bernardo'!A1" display="SAN BERNARDO" xr:uid="{A35642CD-8F5B-7A4B-A3F0-FAD9D9EEA18F}"/>
    <hyperlink ref="S3" location="'Ficha Técnica Funza'!A1" display="FUNZA" xr:uid="{C3807DCA-5337-4E4B-B420-5C9657D25FD0}"/>
    <hyperlink ref="D3" location="'Ficha Técnica Cogua'!A1" display="COGUA" xr:uid="{9859AFEF-9896-B24E-A670-39FCA36DB7B3}"/>
    <hyperlink ref="E3" location="'Ficha Técnica Cucunuba'!A1" display="CUCUNUBÁ" xr:uid="{F06DDCC2-6F35-3848-8ABF-730FDFBDB53E}"/>
    <hyperlink ref="F3" location="'Ficha Técnica Gama'!A1" display="GAMA" xr:uid="{2EC68564-DB6C-2D4A-953E-605BAAFB638F}"/>
    <hyperlink ref="G3" location="'Ficha Técnica Sesquilé'!A1" display="SESQUILÉ" xr:uid="{E4CBC912-B8B2-5443-A84E-66C928E6C411}"/>
    <hyperlink ref="H3" location="'Ficha Técnica Guayabal de Siqui'!A1" display="GUAYABAL DE SIQUIMA" xr:uid="{B123338D-9707-974C-B487-11004269D30E}"/>
    <hyperlink ref="I3" location="'Ficha Técnica Puerto Salgar'!A1" display="PUERTO SALGAR" xr:uid="{77FDC87A-272A-7943-A277-3FAB5BA54ACF}"/>
    <hyperlink ref="N3" location="'Ficha Técnica Ubaque'!A1" display="UBAQUE" xr:uid="{DD502EC8-B569-5848-B04E-8610AC43E2C2}"/>
    <hyperlink ref="Q3" location="'Ficha Técnica Agua de Dios'!A1" display="AGUA DE DIOS" xr:uid="{EEC99B60-9EDB-2C4F-A99A-A8783A477B0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D79BB-7884-7B43-8451-D0F8BFC84958}">
  <dimension ref="C3:W39"/>
  <sheetViews>
    <sheetView zoomScale="57" workbookViewId="0">
      <selection activeCell="W40" sqref="W40"/>
    </sheetView>
  </sheetViews>
  <sheetFormatPr baseColWidth="10" defaultColWidth="10.77734375" defaultRowHeight="15.6" x14ac:dyDescent="0.3"/>
  <cols>
    <col min="1" max="2" width="10.77734375" style="292"/>
    <col min="3" max="3" width="59.109375" style="292" bestFit="1" customWidth="1"/>
    <col min="4" max="20" width="0" style="292" hidden="1" customWidth="1"/>
    <col min="21" max="21" width="14.6640625" style="292" customWidth="1"/>
    <col min="22" max="22" width="13.33203125" style="292" customWidth="1"/>
    <col min="23" max="23" width="19" style="305" customWidth="1"/>
    <col min="24" max="16384" width="10.77734375" style="292"/>
  </cols>
  <sheetData>
    <row r="3" spans="3:23" s="299" customFormat="1" ht="46.8" x14ac:dyDescent="0.3">
      <c r="C3" s="300" t="s">
        <v>200</v>
      </c>
      <c r="D3" s="301" t="s">
        <v>238</v>
      </c>
      <c r="E3" s="301" t="s">
        <v>223</v>
      </c>
      <c r="F3" s="301" t="s">
        <v>168</v>
      </c>
      <c r="G3" s="301" t="s">
        <v>122</v>
      </c>
      <c r="H3" s="301" t="s">
        <v>384</v>
      </c>
      <c r="I3" s="301" t="s">
        <v>266</v>
      </c>
      <c r="J3" s="301" t="s">
        <v>237</v>
      </c>
      <c r="K3" s="301" t="s">
        <v>169</v>
      </c>
      <c r="L3" s="301" t="s">
        <v>124</v>
      </c>
      <c r="M3" s="301" t="s">
        <v>224</v>
      </c>
      <c r="N3" s="301" t="s">
        <v>117</v>
      </c>
      <c r="O3" s="301" t="s">
        <v>125</v>
      </c>
      <c r="P3" s="301" t="s">
        <v>221</v>
      </c>
      <c r="Q3" s="301" t="s">
        <v>386</v>
      </c>
      <c r="R3" s="301" t="s">
        <v>393</v>
      </c>
      <c r="S3" s="301" t="s">
        <v>392</v>
      </c>
      <c r="T3" s="301" t="s">
        <v>391</v>
      </c>
      <c r="U3" s="300" t="s">
        <v>396</v>
      </c>
      <c r="V3" s="300" t="s">
        <v>395</v>
      </c>
      <c r="W3" s="303" t="s">
        <v>394</v>
      </c>
    </row>
    <row r="4" spans="3:23" x14ac:dyDescent="0.3">
      <c r="C4" s="296" t="s">
        <v>203</v>
      </c>
      <c r="D4" s="294">
        <v>96</v>
      </c>
      <c r="E4" s="295">
        <v>119</v>
      </c>
      <c r="F4" s="294"/>
      <c r="G4" s="295">
        <v>128</v>
      </c>
      <c r="H4" s="295">
        <v>64</v>
      </c>
      <c r="I4" s="295">
        <v>160</v>
      </c>
      <c r="J4" s="295">
        <v>224</v>
      </c>
      <c r="K4" s="295">
        <v>48</v>
      </c>
      <c r="L4" s="295">
        <v>32</v>
      </c>
      <c r="M4" s="294">
        <v>601</v>
      </c>
      <c r="N4" s="294">
        <v>96</v>
      </c>
      <c r="O4" s="294"/>
      <c r="P4" s="294">
        <v>128</v>
      </c>
      <c r="Q4" s="294"/>
      <c r="R4" s="294">
        <v>16</v>
      </c>
      <c r="S4" s="294">
        <v>144</v>
      </c>
      <c r="T4" s="294">
        <v>40</v>
      </c>
      <c r="U4" s="294">
        <f>+'Total Dotaciones'!T3</f>
        <v>1960</v>
      </c>
      <c r="V4" s="304">
        <f>+'ESTUDIO DE MERCADO '!J3</f>
        <v>42573.933333333342</v>
      </c>
      <c r="W4" s="304">
        <f>+V4*U4</f>
        <v>83444909.333333343</v>
      </c>
    </row>
    <row r="5" spans="3:23" x14ac:dyDescent="0.3">
      <c r="C5" s="296" t="s">
        <v>204</v>
      </c>
      <c r="D5" s="294">
        <v>24</v>
      </c>
      <c r="E5" s="295">
        <v>45</v>
      </c>
      <c r="F5" s="294"/>
      <c r="G5" s="295">
        <v>8</v>
      </c>
      <c r="H5" s="295">
        <v>16</v>
      </c>
      <c r="I5" s="295">
        <v>40</v>
      </c>
      <c r="J5" s="295">
        <v>56</v>
      </c>
      <c r="K5" s="295">
        <v>12</v>
      </c>
      <c r="L5" s="295">
        <v>8</v>
      </c>
      <c r="M5" s="294">
        <v>103</v>
      </c>
      <c r="N5" s="294">
        <v>24</v>
      </c>
      <c r="O5" s="294"/>
      <c r="P5" s="294">
        <v>12</v>
      </c>
      <c r="Q5" s="294"/>
      <c r="R5" s="294">
        <v>4</v>
      </c>
      <c r="S5" s="294">
        <v>36</v>
      </c>
      <c r="T5" s="294">
        <v>10</v>
      </c>
      <c r="U5" s="294">
        <f>+'Total Dotaciones'!T4</f>
        <v>414</v>
      </c>
      <c r="V5" s="304">
        <f>+'ESTUDIO DE MERCADO '!J4</f>
        <v>123387.26666666668</v>
      </c>
      <c r="W5" s="304">
        <f t="shared" ref="W5:W38" si="0">+V5*U5</f>
        <v>51082328.400000006</v>
      </c>
    </row>
    <row r="6" spans="3:23" x14ac:dyDescent="0.3">
      <c r="C6" s="296" t="s">
        <v>244</v>
      </c>
      <c r="D6" s="294">
        <v>3</v>
      </c>
      <c r="E6" s="295">
        <v>2</v>
      </c>
      <c r="F6" s="294">
        <v>1</v>
      </c>
      <c r="G6" s="295">
        <v>2</v>
      </c>
      <c r="H6" s="295"/>
      <c r="I6" s="295"/>
      <c r="J6" s="295">
        <v>3</v>
      </c>
      <c r="K6" s="295">
        <v>1</v>
      </c>
      <c r="L6" s="295">
        <v>4</v>
      </c>
      <c r="M6" s="294">
        <v>7</v>
      </c>
      <c r="N6" s="294"/>
      <c r="O6" s="294"/>
      <c r="P6" s="294"/>
      <c r="Q6" s="294"/>
      <c r="R6" s="294"/>
      <c r="S6" s="294">
        <v>5</v>
      </c>
      <c r="T6" s="294"/>
      <c r="U6" s="294">
        <f>+'Total Dotaciones'!T5</f>
        <v>27</v>
      </c>
      <c r="V6" s="304">
        <f>+'ESTUDIO DE MERCADO '!J6</f>
        <v>3096002.8800000004</v>
      </c>
      <c r="W6" s="304">
        <f t="shared" si="0"/>
        <v>83592077.760000005</v>
      </c>
    </row>
    <row r="7" spans="3:23" x14ac:dyDescent="0.3">
      <c r="C7" s="296" t="s">
        <v>390</v>
      </c>
      <c r="D7" s="294"/>
      <c r="E7" s="295">
        <v>2</v>
      </c>
      <c r="F7" s="294"/>
      <c r="G7" s="295"/>
      <c r="H7" s="295"/>
      <c r="I7" s="295"/>
      <c r="J7" s="295"/>
      <c r="K7" s="295"/>
      <c r="L7" s="295"/>
      <c r="M7" s="294">
        <v>2</v>
      </c>
      <c r="N7" s="294"/>
      <c r="O7" s="294"/>
      <c r="P7" s="294">
        <v>2</v>
      </c>
      <c r="Q7" s="294"/>
      <c r="R7" s="294"/>
      <c r="S7" s="294">
        <v>2</v>
      </c>
      <c r="T7" s="294"/>
      <c r="U7" s="294">
        <f>+'Total Dotaciones'!T6</f>
        <v>8</v>
      </c>
      <c r="V7" s="304">
        <f>+'ESTUDIO DE MERCADO '!J8</f>
        <v>1756404.3333333335</v>
      </c>
      <c r="W7" s="304">
        <f t="shared" si="0"/>
        <v>14051234.666666668</v>
      </c>
    </row>
    <row r="8" spans="3:23" x14ac:dyDescent="0.3">
      <c r="C8" s="296" t="s">
        <v>212</v>
      </c>
      <c r="D8" s="297">
        <v>8</v>
      </c>
      <c r="E8" s="298">
        <v>3</v>
      </c>
      <c r="F8" s="297"/>
      <c r="G8" s="298">
        <v>4</v>
      </c>
      <c r="H8" s="298">
        <v>1</v>
      </c>
      <c r="I8" s="298">
        <v>9</v>
      </c>
      <c r="J8" s="298">
        <v>13</v>
      </c>
      <c r="K8" s="298">
        <v>2</v>
      </c>
      <c r="L8" s="298">
        <v>7</v>
      </c>
      <c r="M8" s="297">
        <v>8</v>
      </c>
      <c r="N8" s="297">
        <v>7</v>
      </c>
      <c r="O8" s="297">
        <v>1</v>
      </c>
      <c r="P8" s="297">
        <v>9</v>
      </c>
      <c r="Q8" s="297"/>
      <c r="R8" s="297"/>
      <c r="S8" s="297">
        <v>10</v>
      </c>
      <c r="T8" s="297"/>
      <c r="U8" s="297">
        <f>+'Total Dotaciones'!T25</f>
        <v>83</v>
      </c>
      <c r="V8" s="304">
        <f>+'ESTUDIO DE MERCADO '!J12</f>
        <v>885273.33333333349</v>
      </c>
      <c r="W8" s="304">
        <f t="shared" si="0"/>
        <v>73477686.666666687</v>
      </c>
    </row>
    <row r="9" spans="3:23" x14ac:dyDescent="0.3">
      <c r="C9" s="583" t="s">
        <v>205</v>
      </c>
      <c r="D9" s="584"/>
      <c r="E9" s="585"/>
      <c r="F9" s="584"/>
      <c r="G9" s="585"/>
      <c r="H9" s="585"/>
      <c r="I9" s="585"/>
      <c r="J9" s="585"/>
      <c r="K9" s="585"/>
      <c r="L9" s="585"/>
      <c r="M9" s="584"/>
      <c r="N9" s="584"/>
      <c r="O9" s="584"/>
      <c r="P9" s="584"/>
      <c r="Q9" s="584"/>
      <c r="R9" s="584"/>
      <c r="S9" s="584"/>
      <c r="T9" s="584"/>
      <c r="U9" s="584">
        <f>+'Total Dotaciones'!T7</f>
        <v>81</v>
      </c>
      <c r="V9" s="582">
        <f>+'ESTUDIO DE MERCADO '!J5</f>
        <v>1946793.2000000002</v>
      </c>
      <c r="W9" s="582">
        <f t="shared" si="0"/>
        <v>157690249.20000002</v>
      </c>
    </row>
    <row r="10" spans="3:23" x14ac:dyDescent="0.3">
      <c r="C10" s="296" t="s">
        <v>325</v>
      </c>
      <c r="D10" s="294">
        <v>0</v>
      </c>
      <c r="E10" s="295">
        <v>24</v>
      </c>
      <c r="F10" s="294">
        <v>10</v>
      </c>
      <c r="G10" s="295">
        <v>6</v>
      </c>
      <c r="H10" s="295"/>
      <c r="I10" s="295">
        <v>2</v>
      </c>
      <c r="J10" s="295">
        <v>3</v>
      </c>
      <c r="K10" s="295">
        <v>2</v>
      </c>
      <c r="L10" s="295"/>
      <c r="M10" s="294">
        <v>6</v>
      </c>
      <c r="N10" s="294"/>
      <c r="O10" s="294">
        <v>2</v>
      </c>
      <c r="P10" s="294"/>
      <c r="Q10" s="294"/>
      <c r="R10" s="294">
        <v>2</v>
      </c>
      <c r="S10" s="294">
        <v>4</v>
      </c>
      <c r="T10" s="294"/>
      <c r="U10" s="294">
        <f>+'Total Dotaciones'!T30</f>
        <v>62</v>
      </c>
      <c r="V10" s="304">
        <f>+'ESTUDIO DE MERCADO '!J35</f>
        <v>84233.20666666668</v>
      </c>
      <c r="W10" s="304">
        <f t="shared" si="0"/>
        <v>5222458.8133333344</v>
      </c>
    </row>
    <row r="11" spans="3:23" x14ac:dyDescent="0.3">
      <c r="C11" s="296" t="s">
        <v>290</v>
      </c>
      <c r="D11" s="294">
        <v>0</v>
      </c>
      <c r="E11" s="295">
        <v>2</v>
      </c>
      <c r="F11" s="294">
        <v>5</v>
      </c>
      <c r="G11" s="295">
        <v>2</v>
      </c>
      <c r="H11" s="295"/>
      <c r="I11" s="295">
        <v>1</v>
      </c>
      <c r="J11" s="295">
        <v>2</v>
      </c>
      <c r="K11" s="295">
        <v>1</v>
      </c>
      <c r="L11" s="295"/>
      <c r="M11" s="294">
        <v>1</v>
      </c>
      <c r="N11" s="294"/>
      <c r="O11" s="294">
        <v>1</v>
      </c>
      <c r="P11" s="294"/>
      <c r="Q11" s="294"/>
      <c r="R11" s="294">
        <v>1</v>
      </c>
      <c r="S11" s="294">
        <v>2</v>
      </c>
      <c r="T11" s="294"/>
      <c r="U11" s="294">
        <f>+'Total Dotaciones'!T31</f>
        <v>18</v>
      </c>
      <c r="V11" s="304">
        <f>+'ESTUDIO DE MERCADO '!J27</f>
        <v>1094653.3333333335</v>
      </c>
      <c r="W11" s="304">
        <f t="shared" si="0"/>
        <v>19703760.000000004</v>
      </c>
    </row>
    <row r="12" spans="3:23" x14ac:dyDescent="0.3">
      <c r="C12" s="296" t="s">
        <v>299</v>
      </c>
      <c r="D12" s="294">
        <v>0</v>
      </c>
      <c r="E12" s="295">
        <v>17</v>
      </c>
      <c r="F12" s="294">
        <v>5</v>
      </c>
      <c r="G12" s="295">
        <v>6</v>
      </c>
      <c r="H12" s="295"/>
      <c r="I12" s="295">
        <v>1</v>
      </c>
      <c r="J12" s="295">
        <v>2</v>
      </c>
      <c r="K12" s="295">
        <v>1</v>
      </c>
      <c r="L12" s="295"/>
      <c r="M12" s="294">
        <v>4</v>
      </c>
      <c r="N12" s="294"/>
      <c r="O12" s="294">
        <v>1</v>
      </c>
      <c r="P12" s="294"/>
      <c r="Q12" s="294"/>
      <c r="R12" s="294">
        <v>1</v>
      </c>
      <c r="S12" s="294">
        <v>2</v>
      </c>
      <c r="T12" s="294"/>
      <c r="U12" s="294">
        <f>+'Total Dotaciones'!T32</f>
        <v>40</v>
      </c>
      <c r="V12" s="304">
        <f>+'ESTUDIO DE MERCADO '!J28</f>
        <v>293829.93333333335</v>
      </c>
      <c r="W12" s="304">
        <f t="shared" si="0"/>
        <v>11753197.333333334</v>
      </c>
    </row>
    <row r="13" spans="3:23" x14ac:dyDescent="0.3">
      <c r="C13" s="296" t="s">
        <v>298</v>
      </c>
      <c r="D13" s="294">
        <v>0</v>
      </c>
      <c r="E13" s="295">
        <v>13</v>
      </c>
      <c r="F13" s="294">
        <v>5</v>
      </c>
      <c r="G13" s="295">
        <v>5</v>
      </c>
      <c r="H13" s="295"/>
      <c r="I13" s="295">
        <v>1</v>
      </c>
      <c r="J13" s="295">
        <v>2</v>
      </c>
      <c r="K13" s="295">
        <v>1</v>
      </c>
      <c r="L13" s="295"/>
      <c r="M13" s="294">
        <v>3</v>
      </c>
      <c r="N13" s="294"/>
      <c r="O13" s="294">
        <v>1</v>
      </c>
      <c r="P13" s="294"/>
      <c r="Q13" s="294"/>
      <c r="R13" s="294">
        <v>1</v>
      </c>
      <c r="S13" s="294">
        <v>2</v>
      </c>
      <c r="T13" s="294"/>
      <c r="U13" s="294">
        <f>+'Total Dotaciones'!T33</f>
        <v>34</v>
      </c>
      <c r="V13" s="304">
        <f>+'ESTUDIO DE MERCADO '!J29</f>
        <v>124158.66666666669</v>
      </c>
      <c r="W13" s="304">
        <f t="shared" si="0"/>
        <v>4221394.666666667</v>
      </c>
    </row>
    <row r="14" spans="3:23" x14ac:dyDescent="0.3">
      <c r="C14" s="296" t="s">
        <v>303</v>
      </c>
      <c r="D14" s="294">
        <v>0</v>
      </c>
      <c r="E14" s="295">
        <v>10</v>
      </c>
      <c r="F14" s="294">
        <v>5</v>
      </c>
      <c r="G14" s="295">
        <v>4</v>
      </c>
      <c r="H14" s="295"/>
      <c r="I14" s="295">
        <v>1</v>
      </c>
      <c r="J14" s="295">
        <v>2</v>
      </c>
      <c r="K14" s="295">
        <v>1</v>
      </c>
      <c r="L14" s="295"/>
      <c r="M14" s="294">
        <v>5</v>
      </c>
      <c r="N14" s="294"/>
      <c r="O14" s="294">
        <v>1</v>
      </c>
      <c r="P14" s="294"/>
      <c r="Q14" s="294"/>
      <c r="R14" s="294">
        <v>1</v>
      </c>
      <c r="S14" s="294">
        <v>2</v>
      </c>
      <c r="T14" s="294"/>
      <c r="U14" s="294">
        <f>+'Total Dotaciones'!T34</f>
        <v>32</v>
      </c>
      <c r="V14" s="304">
        <f>+'ESTUDIO DE MERCADO '!J30</f>
        <v>78572.600000000006</v>
      </c>
      <c r="W14" s="304">
        <f t="shared" si="0"/>
        <v>2514323.2000000002</v>
      </c>
    </row>
    <row r="15" spans="3:23" x14ac:dyDescent="0.3">
      <c r="C15" s="296" t="s">
        <v>304</v>
      </c>
      <c r="D15" s="294">
        <v>0</v>
      </c>
      <c r="E15" s="295">
        <v>7</v>
      </c>
      <c r="F15" s="294">
        <v>5</v>
      </c>
      <c r="G15" s="295">
        <v>3</v>
      </c>
      <c r="H15" s="295"/>
      <c r="I15" s="295">
        <v>1</v>
      </c>
      <c r="J15" s="295">
        <v>2</v>
      </c>
      <c r="K15" s="295">
        <v>1</v>
      </c>
      <c r="L15" s="295"/>
      <c r="M15" s="294">
        <v>4</v>
      </c>
      <c r="N15" s="294"/>
      <c r="O15" s="294">
        <v>1</v>
      </c>
      <c r="P15" s="294"/>
      <c r="Q15" s="294"/>
      <c r="R15" s="294">
        <v>1</v>
      </c>
      <c r="S15" s="294">
        <v>2</v>
      </c>
      <c r="T15" s="294"/>
      <c r="U15" s="294">
        <f>SUM(D15:S15)</f>
        <v>27</v>
      </c>
      <c r="V15" s="304">
        <f>+'ESTUDIO DE MERCADO '!J31</f>
        <v>74899.266666666677</v>
      </c>
      <c r="W15" s="304">
        <f t="shared" si="0"/>
        <v>2022280.2000000002</v>
      </c>
    </row>
    <row r="16" spans="3:23" x14ac:dyDescent="0.3">
      <c r="C16" s="296" t="s">
        <v>307</v>
      </c>
      <c r="D16" s="294">
        <v>0</v>
      </c>
      <c r="E16" s="295">
        <v>8</v>
      </c>
      <c r="F16" s="294">
        <v>5</v>
      </c>
      <c r="G16" s="295">
        <v>1</v>
      </c>
      <c r="H16" s="295"/>
      <c r="I16" s="295">
        <v>1</v>
      </c>
      <c r="J16" s="295">
        <v>2</v>
      </c>
      <c r="K16" s="295">
        <v>1</v>
      </c>
      <c r="L16" s="295"/>
      <c r="M16" s="294">
        <v>3</v>
      </c>
      <c r="N16" s="294"/>
      <c r="O16" s="294">
        <v>1</v>
      </c>
      <c r="P16" s="294"/>
      <c r="Q16" s="294"/>
      <c r="R16" s="294">
        <v>1</v>
      </c>
      <c r="S16" s="294">
        <v>2</v>
      </c>
      <c r="T16" s="294"/>
      <c r="U16" s="294">
        <f t="shared" ref="U16:U18" si="1">SUM(D16:S16)</f>
        <v>25</v>
      </c>
      <c r="V16" s="304">
        <f>+'ESTUDIO DE MERCADO '!J32</f>
        <v>276932.60000000003</v>
      </c>
      <c r="W16" s="304">
        <f t="shared" si="0"/>
        <v>6923315.0000000009</v>
      </c>
    </row>
    <row r="17" spans="3:23" x14ac:dyDescent="0.3">
      <c r="C17" s="296" t="s">
        <v>313</v>
      </c>
      <c r="D17" s="294">
        <v>0</v>
      </c>
      <c r="E17" s="295">
        <v>13</v>
      </c>
      <c r="F17" s="294">
        <v>5</v>
      </c>
      <c r="G17" s="295">
        <v>6</v>
      </c>
      <c r="H17" s="295"/>
      <c r="I17" s="295">
        <v>1</v>
      </c>
      <c r="J17" s="295">
        <v>2</v>
      </c>
      <c r="K17" s="295">
        <v>1</v>
      </c>
      <c r="L17" s="295"/>
      <c r="M17" s="294">
        <v>3</v>
      </c>
      <c r="N17" s="294"/>
      <c r="O17" s="294">
        <v>1</v>
      </c>
      <c r="P17" s="294"/>
      <c r="Q17" s="294"/>
      <c r="R17" s="294">
        <v>1</v>
      </c>
      <c r="S17" s="294">
        <v>2</v>
      </c>
      <c r="T17" s="294"/>
      <c r="U17" s="294">
        <f t="shared" si="1"/>
        <v>35</v>
      </c>
      <c r="V17" s="304">
        <f>+'ESTUDIO DE MERCADO '!J33</f>
        <v>51610.333333333343</v>
      </c>
      <c r="W17" s="304">
        <f t="shared" si="0"/>
        <v>1806361.666666667</v>
      </c>
    </row>
    <row r="18" spans="3:23" x14ac:dyDescent="0.3">
      <c r="C18" s="296" t="s">
        <v>319</v>
      </c>
      <c r="D18" s="294">
        <v>0</v>
      </c>
      <c r="E18" s="295">
        <v>1</v>
      </c>
      <c r="F18" s="294">
        <v>5</v>
      </c>
      <c r="G18" s="295">
        <v>3</v>
      </c>
      <c r="H18" s="295"/>
      <c r="I18" s="295">
        <v>1</v>
      </c>
      <c r="J18" s="295">
        <v>2</v>
      </c>
      <c r="K18" s="295">
        <v>1</v>
      </c>
      <c r="L18" s="295"/>
      <c r="M18" s="294">
        <v>1</v>
      </c>
      <c r="N18" s="294"/>
      <c r="O18" s="294">
        <v>1</v>
      </c>
      <c r="P18" s="294"/>
      <c r="Q18" s="294"/>
      <c r="R18" s="294">
        <v>1</v>
      </c>
      <c r="S18" s="294">
        <v>2</v>
      </c>
      <c r="T18" s="294"/>
      <c r="U18" s="294">
        <f t="shared" si="1"/>
        <v>18</v>
      </c>
      <c r="V18" s="304">
        <f>+'ESTUDIO DE MERCADO '!J34</f>
        <v>1763200.0000000002</v>
      </c>
      <c r="W18" s="304">
        <f t="shared" si="0"/>
        <v>31737600.000000004</v>
      </c>
    </row>
    <row r="19" spans="3:23" x14ac:dyDescent="0.3">
      <c r="C19" s="580" t="e">
        <f>+#REF!</f>
        <v>#REF!</v>
      </c>
      <c r="D19" s="580" t="e">
        <f>+#REF!</f>
        <v>#REF!</v>
      </c>
      <c r="E19" s="580" t="e">
        <f>+#REF!</f>
        <v>#REF!</v>
      </c>
      <c r="F19" s="580" t="e">
        <f>+#REF!</f>
        <v>#REF!</v>
      </c>
      <c r="G19" s="580" t="e">
        <f>+#REF!</f>
        <v>#REF!</v>
      </c>
      <c r="H19" s="580" t="e">
        <f>+#REF!</f>
        <v>#REF!</v>
      </c>
      <c r="I19" s="580" t="e">
        <f>+#REF!</f>
        <v>#REF!</v>
      </c>
      <c r="J19" s="580" t="e">
        <f>+#REF!</f>
        <v>#REF!</v>
      </c>
      <c r="K19" s="580" t="e">
        <f>+#REF!</f>
        <v>#REF!</v>
      </c>
      <c r="L19" s="580" t="e">
        <f>+#REF!</f>
        <v>#REF!</v>
      </c>
      <c r="M19" s="580" t="e">
        <f>+#REF!</f>
        <v>#REF!</v>
      </c>
      <c r="N19" s="580" t="e">
        <f>+#REF!</f>
        <v>#REF!</v>
      </c>
      <c r="O19" s="580" t="e">
        <f>+#REF!</f>
        <v>#REF!</v>
      </c>
      <c r="P19" s="580" t="e">
        <f>+#REF!</f>
        <v>#REF!</v>
      </c>
      <c r="Q19" s="580" t="e">
        <f>+#REF!</f>
        <v>#REF!</v>
      </c>
      <c r="R19" s="580" t="e">
        <f>+#REF!</f>
        <v>#REF!</v>
      </c>
      <c r="S19" s="580" t="e">
        <f>+#REF!</f>
        <v>#REF!</v>
      </c>
      <c r="T19" s="580" t="e">
        <f>+#REF!</f>
        <v>#REF!</v>
      </c>
      <c r="U19" s="581" t="e">
        <f>+#REF!</f>
        <v>#REF!</v>
      </c>
      <c r="V19" s="582" t="e">
        <f>+#REF!</f>
        <v>#REF!</v>
      </c>
      <c r="W19" s="582" t="e">
        <f t="shared" si="0"/>
        <v>#REF!</v>
      </c>
    </row>
    <row r="20" spans="3:23" x14ac:dyDescent="0.3">
      <c r="C20" s="580" t="e">
        <f>+#REF!</f>
        <v>#REF!</v>
      </c>
      <c r="D20" s="580" t="e">
        <f>+#REF!</f>
        <v>#REF!</v>
      </c>
      <c r="E20" s="580" t="e">
        <f>+#REF!</f>
        <v>#REF!</v>
      </c>
      <c r="F20" s="580" t="e">
        <f>+#REF!</f>
        <v>#REF!</v>
      </c>
      <c r="G20" s="580" t="e">
        <f>+#REF!</f>
        <v>#REF!</v>
      </c>
      <c r="H20" s="580" t="e">
        <f>+#REF!</f>
        <v>#REF!</v>
      </c>
      <c r="I20" s="580" t="e">
        <f>+#REF!</f>
        <v>#REF!</v>
      </c>
      <c r="J20" s="580" t="e">
        <f>+#REF!</f>
        <v>#REF!</v>
      </c>
      <c r="K20" s="580" t="e">
        <f>+#REF!</f>
        <v>#REF!</v>
      </c>
      <c r="L20" s="580" t="e">
        <f>+#REF!</f>
        <v>#REF!</v>
      </c>
      <c r="M20" s="580" t="e">
        <f>+#REF!</f>
        <v>#REF!</v>
      </c>
      <c r="N20" s="580" t="e">
        <f>+#REF!</f>
        <v>#REF!</v>
      </c>
      <c r="O20" s="580" t="e">
        <f>+#REF!</f>
        <v>#REF!</v>
      </c>
      <c r="P20" s="580" t="e">
        <f>+#REF!</f>
        <v>#REF!</v>
      </c>
      <c r="Q20" s="580" t="e">
        <f>+#REF!</f>
        <v>#REF!</v>
      </c>
      <c r="R20" s="580" t="e">
        <f>+#REF!</f>
        <v>#REF!</v>
      </c>
      <c r="S20" s="580" t="e">
        <f>+#REF!</f>
        <v>#REF!</v>
      </c>
      <c r="T20" s="580" t="e">
        <f>+#REF!</f>
        <v>#REF!</v>
      </c>
      <c r="U20" s="581" t="e">
        <f>+#REF!</f>
        <v>#REF!</v>
      </c>
      <c r="V20" s="582" t="e">
        <f>+#REF!</f>
        <v>#REF!</v>
      </c>
      <c r="W20" s="582" t="e">
        <f t="shared" si="0"/>
        <v>#REF!</v>
      </c>
    </row>
    <row r="21" spans="3:23" x14ac:dyDescent="0.3">
      <c r="C21" s="580" t="str">
        <f>+'Lote 3'!C4</f>
        <v>Planta generadora eléctrica</v>
      </c>
      <c r="D21" s="580">
        <f>+'Lote 3'!D4</f>
        <v>8</v>
      </c>
      <c r="E21" s="580">
        <f>+'Lote 3'!E4</f>
        <v>3</v>
      </c>
      <c r="F21" s="580">
        <f>+'Lote 3'!F4</f>
        <v>0</v>
      </c>
      <c r="G21" s="580">
        <f>+'Lote 3'!G4</f>
        <v>4</v>
      </c>
      <c r="H21" s="580">
        <f>+'Lote 3'!H4</f>
        <v>1</v>
      </c>
      <c r="I21" s="580">
        <f>+'Lote 3'!I4</f>
        <v>9</v>
      </c>
      <c r="J21" s="580">
        <f>+'Lote 3'!J4</f>
        <v>14</v>
      </c>
      <c r="K21" s="580">
        <f>+'Lote 3'!K4</f>
        <v>2</v>
      </c>
      <c r="L21" s="580">
        <f>+'Lote 3'!L4</f>
        <v>7</v>
      </c>
      <c r="M21" s="580">
        <f>+'Lote 3'!M4</f>
        <v>4</v>
      </c>
      <c r="N21" s="580">
        <f>+'Lote 3'!N4</f>
        <v>7</v>
      </c>
      <c r="O21" s="580">
        <f>+'Lote 3'!O4</f>
        <v>1</v>
      </c>
      <c r="P21" s="580">
        <f>+'Lote 3'!P4</f>
        <v>9</v>
      </c>
      <c r="Q21" s="580">
        <f>+'Lote 3'!Q4</f>
        <v>0</v>
      </c>
      <c r="R21" s="580">
        <f>+'Lote 3'!R4</f>
        <v>0</v>
      </c>
      <c r="S21" s="580">
        <f>+'Lote 3'!S4</f>
        <v>10</v>
      </c>
      <c r="T21" s="580">
        <f>+'Lote 3'!T4</f>
        <v>0</v>
      </c>
      <c r="U21" s="581">
        <f>+'Lote 3'!U4</f>
        <v>79</v>
      </c>
      <c r="V21" s="582" t="e">
        <f>+'Lote 3'!X4</f>
        <v>#DIV/0!</v>
      </c>
      <c r="W21" s="582" t="e">
        <f t="shared" si="0"/>
        <v>#DIV/0!</v>
      </c>
    </row>
    <row r="22" spans="3:23" x14ac:dyDescent="0.3">
      <c r="C22" s="293" t="str">
        <f>+'Lote 3'!C5</f>
        <v>Extensión 30 metros</v>
      </c>
      <c r="D22" s="293">
        <f>+'Lote 3'!D5</f>
        <v>24</v>
      </c>
      <c r="E22" s="293">
        <f>+'Lote 3'!E5</f>
        <v>45</v>
      </c>
      <c r="F22" s="293">
        <f>+'Lote 3'!F5</f>
        <v>0</v>
      </c>
      <c r="G22" s="293">
        <f>+'Lote 3'!G5</f>
        <v>8</v>
      </c>
      <c r="H22" s="293">
        <f>+'Lote 3'!H5</f>
        <v>16</v>
      </c>
      <c r="I22" s="293">
        <f>+'Lote 3'!I5</f>
        <v>40</v>
      </c>
      <c r="J22" s="293">
        <f>+'Lote 3'!J5</f>
        <v>56</v>
      </c>
      <c r="K22" s="293">
        <f>+'Lote 3'!K5</f>
        <v>12</v>
      </c>
      <c r="L22" s="293">
        <f>+'Lote 3'!L5</f>
        <v>8</v>
      </c>
      <c r="M22" s="293">
        <f>+'Lote 3'!M5</f>
        <v>103</v>
      </c>
      <c r="N22" s="293">
        <f>+'Lote 3'!N5</f>
        <v>24</v>
      </c>
      <c r="O22" s="293">
        <f>+'Lote 3'!O5</f>
        <v>0</v>
      </c>
      <c r="P22" s="293">
        <f>+'Lote 3'!P5</f>
        <v>12</v>
      </c>
      <c r="Q22" s="293">
        <f>+'Lote 3'!Q5</f>
        <v>0</v>
      </c>
      <c r="R22" s="293">
        <f>+'Lote 3'!R5</f>
        <v>4</v>
      </c>
      <c r="S22" s="293">
        <f>+'Lote 3'!S5</f>
        <v>36</v>
      </c>
      <c r="T22" s="293">
        <f>+'Lote 3'!T5</f>
        <v>10</v>
      </c>
      <c r="U22" s="295">
        <f>+'Lote 3'!U5</f>
        <v>87</v>
      </c>
      <c r="V22" s="582" t="e">
        <f>+'Lote 3'!X5</f>
        <v>#DIV/0!</v>
      </c>
      <c r="W22" s="304" t="e">
        <f t="shared" si="0"/>
        <v>#DIV/0!</v>
      </c>
    </row>
    <row r="23" spans="3:23" x14ac:dyDescent="0.3">
      <c r="C23" s="293" t="str">
        <f>+'Lote 3'!C6</f>
        <v>Reflector Led con Panel Solar y Control Remoto 300W</v>
      </c>
      <c r="D23" s="293">
        <f>+'Lote 3'!D6</f>
        <v>3</v>
      </c>
      <c r="E23" s="293">
        <f>+'Lote 3'!E6</f>
        <v>2</v>
      </c>
      <c r="F23" s="293">
        <f>+'Lote 3'!F6</f>
        <v>1</v>
      </c>
      <c r="G23" s="293">
        <f>+'Lote 3'!G6</f>
        <v>2</v>
      </c>
      <c r="H23" s="293">
        <f>+'Lote 3'!H6</f>
        <v>0</v>
      </c>
      <c r="I23" s="293">
        <f>+'Lote 3'!I6</f>
        <v>0</v>
      </c>
      <c r="J23" s="293">
        <f>+'Lote 3'!J6</f>
        <v>3</v>
      </c>
      <c r="K23" s="293">
        <f>+'Lote 3'!K6</f>
        <v>1</v>
      </c>
      <c r="L23" s="293">
        <f>+'Lote 3'!L6</f>
        <v>4</v>
      </c>
      <c r="M23" s="293">
        <f>+'Lote 3'!M6</f>
        <v>7</v>
      </c>
      <c r="N23" s="293">
        <f>+'Lote 3'!N6</f>
        <v>0</v>
      </c>
      <c r="O23" s="293">
        <f>+'Lote 3'!O6</f>
        <v>0</v>
      </c>
      <c r="P23" s="293">
        <f>+'Lote 3'!P6</f>
        <v>0</v>
      </c>
      <c r="Q23" s="293">
        <f>+'Lote 3'!Q6</f>
        <v>0</v>
      </c>
      <c r="R23" s="293">
        <f>+'Lote 3'!R6</f>
        <v>0</v>
      </c>
      <c r="S23" s="293">
        <f>+'Lote 3'!S6</f>
        <v>5</v>
      </c>
      <c r="T23" s="293">
        <f>+'Lote 3'!T6</f>
        <v>0</v>
      </c>
      <c r="U23" s="295">
        <f>+'Lote 3'!U6</f>
        <v>95</v>
      </c>
      <c r="V23" s="582" t="e">
        <f>+'Lote 3'!X6</f>
        <v>#DIV/0!</v>
      </c>
      <c r="W23" s="304" t="e">
        <f t="shared" si="0"/>
        <v>#DIV/0!</v>
      </c>
    </row>
    <row r="24" spans="3:23" x14ac:dyDescent="0.3">
      <c r="C24" s="293" t="str">
        <f>+'Lote 3'!C7</f>
        <v>Guadaña a Gasolina Eje Recto De 42.7 Cc 2.6 Hp 2 Tiempos</v>
      </c>
      <c r="D24" s="293">
        <f>+'Lote 3'!D7</f>
        <v>0</v>
      </c>
      <c r="E24" s="293">
        <f>+'Lote 3'!E7</f>
        <v>2</v>
      </c>
      <c r="F24" s="293">
        <f>+'Lote 3'!F7</f>
        <v>0</v>
      </c>
      <c r="G24" s="293">
        <f>+'Lote 3'!G7</f>
        <v>0</v>
      </c>
      <c r="H24" s="293">
        <f>+'Lote 3'!H7</f>
        <v>0</v>
      </c>
      <c r="I24" s="293">
        <f>+'Lote 3'!I7</f>
        <v>0</v>
      </c>
      <c r="J24" s="293">
        <f>+'Lote 3'!J7</f>
        <v>0</v>
      </c>
      <c r="K24" s="293">
        <f>+'Lote 3'!K7</f>
        <v>0</v>
      </c>
      <c r="L24" s="293">
        <f>+'Lote 3'!L7</f>
        <v>0</v>
      </c>
      <c r="M24" s="293">
        <f>+'Lote 3'!M7</f>
        <v>2</v>
      </c>
      <c r="N24" s="293">
        <f>+'Lote 3'!N7</f>
        <v>0</v>
      </c>
      <c r="O24" s="293">
        <f>+'Lote 3'!O7</f>
        <v>0</v>
      </c>
      <c r="P24" s="293">
        <f>+'Lote 3'!P7</f>
        <v>2</v>
      </c>
      <c r="Q24" s="293">
        <f>+'Lote 3'!Q7</f>
        <v>0</v>
      </c>
      <c r="R24" s="293">
        <f>+'Lote 3'!R7</f>
        <v>0</v>
      </c>
      <c r="S24" s="293">
        <f>+'Lote 3'!S7</f>
        <v>2</v>
      </c>
      <c r="T24" s="293">
        <f>+'Lote 3'!T7</f>
        <v>0</v>
      </c>
      <c r="U24" s="295">
        <f>+'Lote 3'!U7</f>
        <v>42</v>
      </c>
      <c r="V24" s="582" t="e">
        <f>+'Lote 3'!X7</f>
        <v>#DIV/0!</v>
      </c>
      <c r="W24" s="304" t="e">
        <f t="shared" si="0"/>
        <v>#DIV/0!</v>
      </c>
    </row>
    <row r="25" spans="3:23" x14ac:dyDescent="0.3">
      <c r="C25" s="293" t="str">
        <f>+'Lote 3'!C8</f>
        <v>Motosierra a Gasolina- Potencia 3,2 kW-Potencia 4,4PS, Potencia 4,3 bhp</v>
      </c>
      <c r="D25" s="293">
        <f>+'Lote 3'!D8</f>
        <v>8</v>
      </c>
      <c r="E25" s="293">
        <f>+'Lote 3'!E8</f>
        <v>3</v>
      </c>
      <c r="F25" s="293">
        <f>+'Lote 3'!F8</f>
        <v>0</v>
      </c>
      <c r="G25" s="293">
        <f>+'Lote 3'!G8</f>
        <v>4</v>
      </c>
      <c r="H25" s="293">
        <f>+'Lote 3'!H8</f>
        <v>1</v>
      </c>
      <c r="I25" s="293">
        <f>+'Lote 3'!I8</f>
        <v>9</v>
      </c>
      <c r="J25" s="293">
        <f>+'Lote 3'!J8</f>
        <v>13</v>
      </c>
      <c r="K25" s="293">
        <f>+'Lote 3'!K8</f>
        <v>2</v>
      </c>
      <c r="L25" s="293">
        <f>+'Lote 3'!L8</f>
        <v>7</v>
      </c>
      <c r="M25" s="293">
        <f>+'Lote 3'!M8</f>
        <v>8</v>
      </c>
      <c r="N25" s="293">
        <f>+'Lote 3'!N8</f>
        <v>7</v>
      </c>
      <c r="O25" s="293">
        <f>+'Lote 3'!O8</f>
        <v>1</v>
      </c>
      <c r="P25" s="293">
        <f>+'Lote 3'!P8</f>
        <v>9</v>
      </c>
      <c r="Q25" s="293">
        <f>+'Lote 3'!Q8</f>
        <v>0</v>
      </c>
      <c r="R25" s="293">
        <f>+'Lote 3'!R8</f>
        <v>0</v>
      </c>
      <c r="S25" s="293">
        <f>+'Lote 3'!S8</f>
        <v>10</v>
      </c>
      <c r="T25" s="293">
        <f>+'Lote 3'!T8</f>
        <v>0</v>
      </c>
      <c r="U25" s="295">
        <f>+'Lote 3'!U8</f>
        <v>38</v>
      </c>
      <c r="V25" s="582" t="e">
        <f>+'Lote 3'!X8</f>
        <v>#DIV/0!</v>
      </c>
      <c r="W25" s="304" t="e">
        <f t="shared" si="0"/>
        <v>#DIV/0!</v>
      </c>
    </row>
    <row r="26" spans="3:23" x14ac:dyDescent="0.3">
      <c r="C26" s="293" t="str">
        <f>+'Lote 3'!C9</f>
        <v>Kit de Seguridad y protección para guadaña</v>
      </c>
      <c r="D26" s="293">
        <f>+'Lote 3'!D9</f>
        <v>8</v>
      </c>
      <c r="E26" s="293">
        <f>+'Lote 3'!E9</f>
        <v>4</v>
      </c>
      <c r="F26" s="293">
        <f>+'Lote 3'!F9</f>
        <v>0</v>
      </c>
      <c r="G26" s="293">
        <f>+'Lote 3'!G9</f>
        <v>2</v>
      </c>
      <c r="H26" s="293">
        <f>+'Lote 3'!H9</f>
        <v>0</v>
      </c>
      <c r="I26" s="293">
        <f>+'Lote 3'!I9</f>
        <v>0</v>
      </c>
      <c r="J26" s="293">
        <f>+'Lote 3'!J9</f>
        <v>1</v>
      </c>
      <c r="K26" s="293">
        <f>+'Lote 3'!K9</f>
        <v>0</v>
      </c>
      <c r="L26" s="293">
        <f>+'Lote 3'!L9</f>
        <v>0</v>
      </c>
      <c r="M26" s="293">
        <f>+'Lote 3'!M9</f>
        <v>0</v>
      </c>
      <c r="N26" s="293">
        <f>+'Lote 3'!N9</f>
        <v>0</v>
      </c>
      <c r="O26" s="293">
        <f>+'Lote 3'!O9</f>
        <v>0</v>
      </c>
      <c r="P26" s="293">
        <f>+'Lote 3'!P9</f>
        <v>4</v>
      </c>
      <c r="Q26" s="293">
        <f>+'Lote 3'!Q9</f>
        <v>0</v>
      </c>
      <c r="R26" s="293">
        <f>+'Lote 3'!R9</f>
        <v>0</v>
      </c>
      <c r="S26" s="293">
        <f>+'Lote 3'!S9</f>
        <v>0</v>
      </c>
      <c r="T26" s="293">
        <f>+'Lote 3'!T9</f>
        <v>0</v>
      </c>
      <c r="U26" s="295">
        <f>+'Lote 3'!U9</f>
        <v>75</v>
      </c>
      <c r="V26" s="582" t="e">
        <f>+'Lote 3'!X9</f>
        <v>#DIV/0!</v>
      </c>
      <c r="W26" s="304" t="e">
        <f t="shared" si="0"/>
        <v>#DIV/0!</v>
      </c>
    </row>
    <row r="27" spans="3:23" x14ac:dyDescent="0.3">
      <c r="C27" s="293" t="str">
        <f>+'Lote 3'!C10</f>
        <v>Carretilla Capacidad máxima en volumen 200 L Plástica  Antipinchazo</v>
      </c>
      <c r="D27" s="293">
        <f>+'Lote 3'!D10</f>
        <v>0</v>
      </c>
      <c r="E27" s="293">
        <f>+'Lote 3'!E10</f>
        <v>0</v>
      </c>
      <c r="F27" s="293">
        <f>+'Lote 3'!F10</f>
        <v>0</v>
      </c>
      <c r="G27" s="293">
        <f>+'Lote 3'!G10</f>
        <v>0</v>
      </c>
      <c r="H27" s="293">
        <f>+'Lote 3'!H10</f>
        <v>0</v>
      </c>
      <c r="I27" s="293">
        <f>+'Lote 3'!I10</f>
        <v>0</v>
      </c>
      <c r="J27" s="293">
        <f>+'Lote 3'!J10</f>
        <v>0</v>
      </c>
      <c r="K27" s="293">
        <f>+'Lote 3'!K10</f>
        <v>0</v>
      </c>
      <c r="L27" s="293">
        <f>+'Lote 3'!L10</f>
        <v>0</v>
      </c>
      <c r="M27" s="293">
        <f>+'Lote 3'!M10</f>
        <v>0</v>
      </c>
      <c r="N27" s="293">
        <f>+'Lote 3'!N10</f>
        <v>0</v>
      </c>
      <c r="O27" s="293">
        <f>+'Lote 3'!O10</f>
        <v>0</v>
      </c>
      <c r="P27" s="293">
        <f>+'Lote 3'!P10</f>
        <v>0</v>
      </c>
      <c r="Q27" s="293">
        <f>+'Lote 3'!Q10</f>
        <v>0</v>
      </c>
      <c r="R27" s="293">
        <f>+'Lote 3'!R10</f>
        <v>0</v>
      </c>
      <c r="S27" s="293">
        <f>+'Lote 3'!S10</f>
        <v>0</v>
      </c>
      <c r="T27" s="293">
        <f>+'Lote 3'!T10</f>
        <v>0</v>
      </c>
      <c r="U27" s="295">
        <f>+'Lote 3'!U10</f>
        <v>208</v>
      </c>
      <c r="V27" s="582" t="e">
        <f>+'Lote 3'!X10</f>
        <v>#DIV/0!</v>
      </c>
      <c r="W27" s="304" t="e">
        <f t="shared" si="0"/>
        <v>#DIV/0!</v>
      </c>
    </row>
    <row r="28" spans="3:23" x14ac:dyDescent="0.3">
      <c r="C28" s="293" t="str">
        <f>+'Lote 3'!C11</f>
        <v>Pica En Hierro De 5lbs - Cabo En Madera</v>
      </c>
      <c r="D28" s="293">
        <f>+'Lote 3'!D11</f>
        <v>0</v>
      </c>
      <c r="E28" s="293">
        <f>+'Lote 3'!E11</f>
        <v>24</v>
      </c>
      <c r="F28" s="293">
        <f>+'Lote 3'!F11</f>
        <v>10</v>
      </c>
      <c r="G28" s="293">
        <f>+'Lote 3'!G11</f>
        <v>6</v>
      </c>
      <c r="H28" s="293">
        <f>+'Lote 3'!H11</f>
        <v>0</v>
      </c>
      <c r="I28" s="293">
        <f>+'Lote 3'!I11</f>
        <v>2</v>
      </c>
      <c r="J28" s="293">
        <f>+'Lote 3'!J11</f>
        <v>3</v>
      </c>
      <c r="K28" s="293">
        <f>+'Lote 3'!K11</f>
        <v>2</v>
      </c>
      <c r="L28" s="293">
        <f>+'Lote 3'!L11</f>
        <v>0</v>
      </c>
      <c r="M28" s="293">
        <f>+'Lote 3'!M11</f>
        <v>6</v>
      </c>
      <c r="N28" s="293">
        <f>+'Lote 3'!N11</f>
        <v>0</v>
      </c>
      <c r="O28" s="293">
        <f>+'Lote 3'!O11</f>
        <v>2</v>
      </c>
      <c r="P28" s="293">
        <f>+'Lote 3'!P11</f>
        <v>0</v>
      </c>
      <c r="Q28" s="293">
        <f>+'Lote 3'!Q11</f>
        <v>0</v>
      </c>
      <c r="R28" s="293">
        <f>+'Lote 3'!R11</f>
        <v>2</v>
      </c>
      <c r="S28" s="293">
        <f>+'Lote 3'!S11</f>
        <v>4</v>
      </c>
      <c r="T28" s="293">
        <f>+'Lote 3'!T11</f>
        <v>0</v>
      </c>
      <c r="U28" s="295">
        <f>+'Lote 3'!U11</f>
        <v>152</v>
      </c>
      <c r="V28" s="582" t="e">
        <f>+'Lote 3'!X11</f>
        <v>#DIV/0!</v>
      </c>
      <c r="W28" s="304" t="e">
        <f t="shared" si="0"/>
        <v>#DIV/0!</v>
      </c>
    </row>
    <row r="29" spans="3:23" x14ac:dyDescent="0.3">
      <c r="C29" s="293" t="str">
        <f>+'Lote 3'!C12</f>
        <v>Palas Con Cabo de Madera</v>
      </c>
      <c r="D29" s="293">
        <f>+'Lote 3'!D12</f>
        <v>0</v>
      </c>
      <c r="E29" s="293">
        <f>+'Lote 3'!E12</f>
        <v>2</v>
      </c>
      <c r="F29" s="293">
        <f>+'Lote 3'!F12</f>
        <v>5</v>
      </c>
      <c r="G29" s="293">
        <f>+'Lote 3'!G12</f>
        <v>2</v>
      </c>
      <c r="H29" s="293">
        <f>+'Lote 3'!H12</f>
        <v>0</v>
      </c>
      <c r="I29" s="293">
        <f>+'Lote 3'!I12</f>
        <v>1</v>
      </c>
      <c r="J29" s="293">
        <f>+'Lote 3'!J12</f>
        <v>2</v>
      </c>
      <c r="K29" s="293">
        <f>+'Lote 3'!K12</f>
        <v>1</v>
      </c>
      <c r="L29" s="293">
        <f>+'Lote 3'!L12</f>
        <v>0</v>
      </c>
      <c r="M29" s="293">
        <f>+'Lote 3'!M12</f>
        <v>1</v>
      </c>
      <c r="N29" s="293">
        <f>+'Lote 3'!N12</f>
        <v>0</v>
      </c>
      <c r="O29" s="293">
        <f>+'Lote 3'!O12</f>
        <v>1</v>
      </c>
      <c r="P29" s="293">
        <f>+'Lote 3'!P12</f>
        <v>0</v>
      </c>
      <c r="Q29" s="293">
        <f>+'Lote 3'!Q12</f>
        <v>0</v>
      </c>
      <c r="R29" s="293">
        <f>+'Lote 3'!R12</f>
        <v>1</v>
      </c>
      <c r="S29" s="293">
        <f>+'Lote 3'!S12</f>
        <v>2</v>
      </c>
      <c r="T29" s="293">
        <f>+'Lote 3'!T12</f>
        <v>0</v>
      </c>
      <c r="U29" s="295">
        <f>+'Lote 3'!U12</f>
        <v>157</v>
      </c>
      <c r="V29" s="582" t="e">
        <f>+'Lote 3'!X12</f>
        <v>#DIV/0!</v>
      </c>
      <c r="W29" s="304" t="e">
        <f t="shared" si="0"/>
        <v>#DIV/0!</v>
      </c>
    </row>
    <row r="30" spans="3:23" x14ac:dyDescent="0.3">
      <c r="C30" s="293" t="str">
        <f>+'Lote 3'!C13</f>
        <v>Azadones Con Cabo de Madera</v>
      </c>
      <c r="D30" s="293">
        <f>+'Lote 3'!D13</f>
        <v>0</v>
      </c>
      <c r="E30" s="293">
        <f>+'Lote 3'!E13</f>
        <v>17</v>
      </c>
      <c r="F30" s="293">
        <f>+'Lote 3'!F13</f>
        <v>5</v>
      </c>
      <c r="G30" s="293">
        <f>+'Lote 3'!G13</f>
        <v>6</v>
      </c>
      <c r="H30" s="293">
        <f>+'Lote 3'!H13</f>
        <v>0</v>
      </c>
      <c r="I30" s="293">
        <f>+'Lote 3'!I13</f>
        <v>1</v>
      </c>
      <c r="J30" s="293">
        <f>+'Lote 3'!J13</f>
        <v>2</v>
      </c>
      <c r="K30" s="293">
        <f>+'Lote 3'!K13</f>
        <v>1</v>
      </c>
      <c r="L30" s="293">
        <f>+'Lote 3'!L13</f>
        <v>0</v>
      </c>
      <c r="M30" s="293">
        <f>+'Lote 3'!M13</f>
        <v>4</v>
      </c>
      <c r="N30" s="293">
        <f>+'Lote 3'!N13</f>
        <v>0</v>
      </c>
      <c r="O30" s="293">
        <f>+'Lote 3'!O13</f>
        <v>1</v>
      </c>
      <c r="P30" s="293">
        <f>+'Lote 3'!P13</f>
        <v>0</v>
      </c>
      <c r="Q30" s="293">
        <f>+'Lote 3'!Q13</f>
        <v>0</v>
      </c>
      <c r="R30" s="293">
        <f>+'Lote 3'!R13</f>
        <v>1</v>
      </c>
      <c r="S30" s="293">
        <f>+'Lote 3'!S13</f>
        <v>2</v>
      </c>
      <c r="T30" s="293">
        <f>+'Lote 3'!T13</f>
        <v>0</v>
      </c>
      <c r="U30" s="295">
        <f>+'Lote 3'!U13</f>
        <v>160</v>
      </c>
      <c r="V30" s="582" t="e">
        <f>+'Lote 3'!X13</f>
        <v>#DIV/0!</v>
      </c>
      <c r="W30" s="304" t="e">
        <f t="shared" si="0"/>
        <v>#DIV/0!</v>
      </c>
    </row>
    <row r="31" spans="3:23" x14ac:dyDescent="0.3">
      <c r="C31" s="293" t="str">
        <f>+'Lote 3'!C14</f>
        <v>Machetes 22" 56cm largo aproximadamente</v>
      </c>
      <c r="D31" s="293">
        <f>+'Lote 3'!D14</f>
        <v>0</v>
      </c>
      <c r="E31" s="293">
        <f>+'Lote 3'!E14</f>
        <v>13</v>
      </c>
      <c r="F31" s="293">
        <f>+'Lote 3'!F14</f>
        <v>5</v>
      </c>
      <c r="G31" s="293">
        <f>+'Lote 3'!G14</f>
        <v>5</v>
      </c>
      <c r="H31" s="293">
        <f>+'Lote 3'!H14</f>
        <v>0</v>
      </c>
      <c r="I31" s="293">
        <f>+'Lote 3'!I14</f>
        <v>1</v>
      </c>
      <c r="J31" s="293">
        <f>+'Lote 3'!J14</f>
        <v>2</v>
      </c>
      <c r="K31" s="293">
        <f>+'Lote 3'!K14</f>
        <v>1</v>
      </c>
      <c r="L31" s="293">
        <f>+'Lote 3'!L14</f>
        <v>0</v>
      </c>
      <c r="M31" s="293">
        <f>+'Lote 3'!M14</f>
        <v>3</v>
      </c>
      <c r="N31" s="293">
        <f>+'Lote 3'!N14</f>
        <v>0</v>
      </c>
      <c r="O31" s="293">
        <f>+'Lote 3'!O14</f>
        <v>1</v>
      </c>
      <c r="P31" s="293">
        <f>+'Lote 3'!P14</f>
        <v>0</v>
      </c>
      <c r="Q31" s="293">
        <f>+'Lote 3'!Q14</f>
        <v>0</v>
      </c>
      <c r="R31" s="293">
        <f>+'Lote 3'!R14</f>
        <v>1</v>
      </c>
      <c r="S31" s="293">
        <f>+'Lote 3'!S14</f>
        <v>2</v>
      </c>
      <c r="T31" s="293">
        <f>+'Lote 3'!T14</f>
        <v>0</v>
      </c>
      <c r="U31" s="295">
        <f>+'Lote 3'!U14</f>
        <v>434</v>
      </c>
      <c r="V31" s="582" t="e">
        <f>+'Lote 3'!X14</f>
        <v>#DIV/0!</v>
      </c>
      <c r="W31" s="304" t="e">
        <f t="shared" si="0"/>
        <v>#DIV/0!</v>
      </c>
    </row>
    <row r="32" spans="3:23" x14ac:dyDescent="0.3">
      <c r="C32" s="293" t="str">
        <f>+'Lote 3'!C15</f>
        <v>Rastrillos</v>
      </c>
      <c r="D32" s="293">
        <f>+'Lote 3'!D15</f>
        <v>0</v>
      </c>
      <c r="E32" s="293">
        <f>+'Lote 3'!E15</f>
        <v>10</v>
      </c>
      <c r="F32" s="293">
        <f>+'Lote 3'!F15</f>
        <v>5</v>
      </c>
      <c r="G32" s="293">
        <f>+'Lote 3'!G15</f>
        <v>4</v>
      </c>
      <c r="H32" s="293">
        <f>+'Lote 3'!H15</f>
        <v>0</v>
      </c>
      <c r="I32" s="293">
        <f>+'Lote 3'!I15</f>
        <v>1</v>
      </c>
      <c r="J32" s="293">
        <f>+'Lote 3'!J15</f>
        <v>2</v>
      </c>
      <c r="K32" s="293">
        <f>+'Lote 3'!K15</f>
        <v>1</v>
      </c>
      <c r="L32" s="293">
        <f>+'Lote 3'!L15</f>
        <v>0</v>
      </c>
      <c r="M32" s="293">
        <f>+'Lote 3'!M15</f>
        <v>5</v>
      </c>
      <c r="N32" s="293">
        <f>+'Lote 3'!N15</f>
        <v>0</v>
      </c>
      <c r="O32" s="293">
        <f>+'Lote 3'!O15</f>
        <v>1</v>
      </c>
      <c r="P32" s="293">
        <f>+'Lote 3'!P15</f>
        <v>0</v>
      </c>
      <c r="Q32" s="293">
        <f>+'Lote 3'!Q15</f>
        <v>0</v>
      </c>
      <c r="R32" s="293">
        <f>+'Lote 3'!R15</f>
        <v>1</v>
      </c>
      <c r="S32" s="293">
        <f>+'Lote 3'!S15</f>
        <v>2</v>
      </c>
      <c r="T32" s="293">
        <f>+'Lote 3'!T15</f>
        <v>0</v>
      </c>
      <c r="U32" s="295">
        <f>+'Lote 3'!U15</f>
        <v>128</v>
      </c>
      <c r="V32" s="582" t="e">
        <f>+'Lote 3'!X15</f>
        <v>#DIV/0!</v>
      </c>
      <c r="W32" s="304" t="e">
        <f t="shared" si="0"/>
        <v>#DIV/0!</v>
      </c>
    </row>
    <row r="33" spans="3:23" x14ac:dyDescent="0.3">
      <c r="C33" s="293" t="str">
        <f>+'Lote 3'!C16</f>
        <v>Manila de 10 MTS</v>
      </c>
      <c r="D33" s="293">
        <f>+'Lote 3'!D16</f>
        <v>0</v>
      </c>
      <c r="E33" s="293">
        <f>+'Lote 3'!E16</f>
        <v>7</v>
      </c>
      <c r="F33" s="293">
        <f>+'Lote 3'!F16</f>
        <v>5</v>
      </c>
      <c r="G33" s="293">
        <f>+'Lote 3'!G16</f>
        <v>3</v>
      </c>
      <c r="H33" s="293">
        <f>+'Lote 3'!H16</f>
        <v>0</v>
      </c>
      <c r="I33" s="293">
        <f>+'Lote 3'!I16</f>
        <v>1</v>
      </c>
      <c r="J33" s="293">
        <f>+'Lote 3'!J16</f>
        <v>2</v>
      </c>
      <c r="K33" s="293">
        <f>+'Lote 3'!K16</f>
        <v>1</v>
      </c>
      <c r="L33" s="293">
        <f>+'Lote 3'!L16</f>
        <v>0</v>
      </c>
      <c r="M33" s="293">
        <f>+'Lote 3'!M16</f>
        <v>4</v>
      </c>
      <c r="N33" s="293">
        <f>+'Lote 3'!N16</f>
        <v>0</v>
      </c>
      <c r="O33" s="293">
        <f>+'Lote 3'!O16</f>
        <v>1</v>
      </c>
      <c r="P33" s="293">
        <f>+'Lote 3'!P16</f>
        <v>0</v>
      </c>
      <c r="Q33" s="293">
        <f>+'Lote 3'!Q16</f>
        <v>0</v>
      </c>
      <c r="R33" s="293">
        <f>+'Lote 3'!R16</f>
        <v>1</v>
      </c>
      <c r="S33" s="293">
        <f>+'Lote 3'!S16</f>
        <v>2</v>
      </c>
      <c r="T33" s="293">
        <f>+'Lote 3'!T16</f>
        <v>0</v>
      </c>
      <c r="U33" s="295">
        <f>+'Lote 3'!U16</f>
        <v>49</v>
      </c>
      <c r="V33" s="582" t="e">
        <f>+'Lote 3'!X16</f>
        <v>#DIV/0!</v>
      </c>
      <c r="W33" s="304" t="e">
        <f t="shared" si="0"/>
        <v>#DIV/0!</v>
      </c>
    </row>
    <row r="34" spans="3:23" x14ac:dyDescent="0.3">
      <c r="C34" s="580" t="str">
        <f>+'Lote 3'!C17</f>
        <v>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v>
      </c>
      <c r="D34" s="580">
        <f>+'Lote 3'!D17</f>
        <v>0</v>
      </c>
      <c r="E34" s="580">
        <f>+'Lote 3'!E17</f>
        <v>8</v>
      </c>
      <c r="F34" s="580">
        <f>+'Lote 3'!F17</f>
        <v>5</v>
      </c>
      <c r="G34" s="580">
        <f>+'Lote 3'!G17</f>
        <v>1</v>
      </c>
      <c r="H34" s="580">
        <f>+'Lote 3'!H17</f>
        <v>0</v>
      </c>
      <c r="I34" s="580">
        <f>+'Lote 3'!I17</f>
        <v>1</v>
      </c>
      <c r="J34" s="580">
        <f>+'Lote 3'!J17</f>
        <v>2</v>
      </c>
      <c r="K34" s="580">
        <f>+'Lote 3'!K17</f>
        <v>1</v>
      </c>
      <c r="L34" s="580">
        <f>+'Lote 3'!L17</f>
        <v>0</v>
      </c>
      <c r="M34" s="580">
        <f>+'Lote 3'!M17</f>
        <v>3</v>
      </c>
      <c r="N34" s="580">
        <f>+'Lote 3'!N17</f>
        <v>0</v>
      </c>
      <c r="O34" s="580">
        <f>+'Lote 3'!O17</f>
        <v>1</v>
      </c>
      <c r="P34" s="580">
        <f>+'Lote 3'!P17</f>
        <v>0</v>
      </c>
      <c r="Q34" s="580">
        <f>+'Lote 3'!Q17</f>
        <v>0</v>
      </c>
      <c r="R34" s="580">
        <f>+'Lote 3'!R17</f>
        <v>1</v>
      </c>
      <c r="S34" s="580">
        <f>+'Lote 3'!S17</f>
        <v>2</v>
      </c>
      <c r="T34" s="580">
        <f>+'Lote 3'!T17</f>
        <v>0</v>
      </c>
      <c r="U34" s="581">
        <f>+'Lote 3'!U17</f>
        <v>12</v>
      </c>
      <c r="V34" s="582" t="e">
        <f>+'Lote 3'!X17</f>
        <v>#DIV/0!</v>
      </c>
      <c r="W34" s="582" t="e">
        <f t="shared" si="0"/>
        <v>#DIV/0!</v>
      </c>
    </row>
    <row r="35" spans="3:23" x14ac:dyDescent="0.3">
      <c r="C35" s="580" t="str">
        <f>+'Lote 3'!C18</f>
        <v>Rana compactadora tamaño de la placa cm 53×50cm capacidad de impacto 13 kn(1300kg)</v>
      </c>
      <c r="D35" s="580">
        <f>+'Lote 3'!D18</f>
        <v>0</v>
      </c>
      <c r="E35" s="580">
        <f>+'Lote 3'!E18</f>
        <v>13</v>
      </c>
      <c r="F35" s="580">
        <f>+'Lote 3'!F18</f>
        <v>5</v>
      </c>
      <c r="G35" s="580">
        <f>+'Lote 3'!G18</f>
        <v>6</v>
      </c>
      <c r="H35" s="580">
        <f>+'Lote 3'!H18</f>
        <v>0</v>
      </c>
      <c r="I35" s="580">
        <f>+'Lote 3'!I18</f>
        <v>1</v>
      </c>
      <c r="J35" s="580">
        <f>+'Lote 3'!J18</f>
        <v>2</v>
      </c>
      <c r="K35" s="580">
        <f>+'Lote 3'!K18</f>
        <v>1</v>
      </c>
      <c r="L35" s="580">
        <f>+'Lote 3'!L18</f>
        <v>0</v>
      </c>
      <c r="M35" s="580">
        <f>+'Lote 3'!M18</f>
        <v>3</v>
      </c>
      <c r="N35" s="580">
        <f>+'Lote 3'!N18</f>
        <v>0</v>
      </c>
      <c r="O35" s="580">
        <f>+'Lote 3'!O18</f>
        <v>1</v>
      </c>
      <c r="P35" s="580">
        <f>+'Lote 3'!P18</f>
        <v>0</v>
      </c>
      <c r="Q35" s="580">
        <f>+'Lote 3'!Q18</f>
        <v>0</v>
      </c>
      <c r="R35" s="580">
        <f>+'Lote 3'!R18</f>
        <v>1</v>
      </c>
      <c r="S35" s="580">
        <f>+'Lote 3'!S18</f>
        <v>2</v>
      </c>
      <c r="T35" s="580">
        <f>+'Lote 3'!T18</f>
        <v>0</v>
      </c>
      <c r="U35" s="581">
        <f>+'Lote 3'!U18</f>
        <v>12</v>
      </c>
      <c r="V35" s="582" t="e">
        <f>+'Lote 3'!X18</f>
        <v>#DIV/0!</v>
      </c>
      <c r="W35" s="582" t="e">
        <f t="shared" si="0"/>
        <v>#DIV/0!</v>
      </c>
    </row>
    <row r="36" spans="3:23" x14ac:dyDescent="0.3">
      <c r="C36" s="293" t="str">
        <f>+'Lote 4'!C4</f>
        <v>Botiquín tipo B</v>
      </c>
      <c r="D36" s="293">
        <f>+'Lote 4'!D4</f>
        <v>0</v>
      </c>
      <c r="E36" s="293">
        <f>+'Lote 4'!E4</f>
        <v>1</v>
      </c>
      <c r="F36" s="293">
        <f>+'Lote 4'!F4</f>
        <v>0</v>
      </c>
      <c r="G36" s="293">
        <f>+'Lote 4'!G4</f>
        <v>0</v>
      </c>
      <c r="H36" s="293">
        <f>+'Lote 4'!H4</f>
        <v>0</v>
      </c>
      <c r="I36" s="293">
        <f>+'Lote 4'!I4</f>
        <v>0</v>
      </c>
      <c r="J36" s="293">
        <f>+'Lote 4'!J4</f>
        <v>0</v>
      </c>
      <c r="K36" s="293">
        <f>+'Lote 4'!K4</f>
        <v>0</v>
      </c>
      <c r="L36" s="293">
        <f>+'Lote 4'!L4</f>
        <v>0</v>
      </c>
      <c r="M36" s="293">
        <f>+'Lote 4'!M4</f>
        <v>0</v>
      </c>
      <c r="N36" s="293">
        <f>+'Lote 4'!N4</f>
        <v>0</v>
      </c>
      <c r="O36" s="293">
        <f>+'Lote 4'!O4</f>
        <v>0</v>
      </c>
      <c r="P36" s="293">
        <f>+'Lote 4'!P4</f>
        <v>0</v>
      </c>
      <c r="Q36" s="293">
        <f>+'Lote 4'!Q4</f>
        <v>0</v>
      </c>
      <c r="R36" s="293">
        <f>+'Lote 4'!R4</f>
        <v>0</v>
      </c>
      <c r="S36" s="293">
        <f>+'Lote 4'!S4</f>
        <v>0</v>
      </c>
      <c r="T36" s="293">
        <f>+'Lote 4'!T4</f>
        <v>0</v>
      </c>
      <c r="U36" s="295">
        <f>+'Lote 4'!U4</f>
        <v>1</v>
      </c>
      <c r="V36" s="304">
        <f>+'Lote 4'!V4</f>
        <v>559448.66666666674</v>
      </c>
      <c r="W36" s="304">
        <f t="shared" si="0"/>
        <v>559448.66666666674</v>
      </c>
    </row>
    <row r="37" spans="3:23" x14ac:dyDescent="0.3">
      <c r="C37" s="293" t="e">
        <f>+#REF!</f>
        <v>#REF!</v>
      </c>
      <c r="D37" s="293" t="e">
        <f>+'Lote 4'!#REF!</f>
        <v>#REF!</v>
      </c>
      <c r="E37" s="293" t="e">
        <f>+'Lote 4'!#REF!</f>
        <v>#REF!</v>
      </c>
      <c r="F37" s="293" t="e">
        <f>+'Lote 4'!#REF!</f>
        <v>#REF!</v>
      </c>
      <c r="G37" s="293" t="e">
        <f>+'Lote 4'!#REF!</f>
        <v>#REF!</v>
      </c>
      <c r="H37" s="293" t="e">
        <f>+'Lote 4'!#REF!</f>
        <v>#REF!</v>
      </c>
      <c r="I37" s="293" t="e">
        <f>+'Lote 4'!#REF!</f>
        <v>#REF!</v>
      </c>
      <c r="J37" s="293" t="e">
        <f>+'Lote 4'!#REF!</f>
        <v>#REF!</v>
      </c>
      <c r="K37" s="293" t="e">
        <f>+'Lote 4'!#REF!</f>
        <v>#REF!</v>
      </c>
      <c r="L37" s="293" t="e">
        <f>+'Lote 4'!#REF!</f>
        <v>#REF!</v>
      </c>
      <c r="M37" s="293" t="e">
        <f>+'Lote 4'!#REF!</f>
        <v>#REF!</v>
      </c>
      <c r="N37" s="293" t="e">
        <f>+'Lote 4'!#REF!</f>
        <v>#REF!</v>
      </c>
      <c r="O37" s="293" t="e">
        <f>+'Lote 4'!#REF!</f>
        <v>#REF!</v>
      </c>
      <c r="P37" s="293" t="e">
        <f>+'Lote 4'!#REF!</f>
        <v>#REF!</v>
      </c>
      <c r="Q37" s="293" t="e">
        <f>+'Lote 4'!#REF!</f>
        <v>#REF!</v>
      </c>
      <c r="R37" s="293" t="e">
        <f>+'Lote 4'!#REF!</f>
        <v>#REF!</v>
      </c>
      <c r="S37" s="293" t="e">
        <f>+'Lote 4'!#REF!</f>
        <v>#REF!</v>
      </c>
      <c r="T37" s="293" t="e">
        <f>+'Lote 4'!#REF!</f>
        <v>#REF!</v>
      </c>
      <c r="U37" s="295" t="e">
        <f>+#REF!</f>
        <v>#REF!</v>
      </c>
      <c r="V37" s="589" t="e">
        <f>+#REF!</f>
        <v>#REF!</v>
      </c>
      <c r="W37" s="304" t="e">
        <f t="shared" si="0"/>
        <v>#REF!</v>
      </c>
    </row>
    <row r="38" spans="3:23" x14ac:dyDescent="0.3">
      <c r="C38" s="293" t="str">
        <f>+'Lote 4'!C5</f>
        <v>Extintor industrial</v>
      </c>
      <c r="D38" s="293">
        <f>+'Lote 4'!D5</f>
        <v>0</v>
      </c>
      <c r="E38" s="293">
        <f>+'Lote 4'!E5</f>
        <v>2</v>
      </c>
      <c r="F38" s="293">
        <f>+'Lote 4'!F5</f>
        <v>0</v>
      </c>
      <c r="G38" s="293">
        <f>+'Lote 4'!G5</f>
        <v>1</v>
      </c>
      <c r="H38" s="293">
        <f>+'Lote 4'!H5</f>
        <v>0</v>
      </c>
      <c r="I38" s="293">
        <f>+'Lote 4'!I5</f>
        <v>0</v>
      </c>
      <c r="J38" s="293">
        <f>+'Lote 4'!J5</f>
        <v>0</v>
      </c>
      <c r="K38" s="293">
        <f>+'Lote 4'!K5</f>
        <v>0</v>
      </c>
      <c r="L38" s="293">
        <f>+'Lote 4'!L5</f>
        <v>0</v>
      </c>
      <c r="M38" s="293">
        <f>+'Lote 4'!M5</f>
        <v>0</v>
      </c>
      <c r="N38" s="293">
        <f>+'Lote 4'!N5</f>
        <v>0</v>
      </c>
      <c r="O38" s="293">
        <f>+'Lote 4'!O5</f>
        <v>0</v>
      </c>
      <c r="P38" s="293">
        <f>+'Lote 4'!P5</f>
        <v>0</v>
      </c>
      <c r="Q38" s="293">
        <f>+'Lote 4'!Q5</f>
        <v>0</v>
      </c>
      <c r="R38" s="293">
        <f>+'Lote 4'!R5</f>
        <v>0</v>
      </c>
      <c r="S38" s="293">
        <f>+'Lote 4'!S5</f>
        <v>0</v>
      </c>
      <c r="T38" s="293">
        <f>+'Lote 4'!T5</f>
        <v>0</v>
      </c>
      <c r="U38" s="295">
        <f>+'Lote 4'!U5</f>
        <v>3</v>
      </c>
      <c r="V38" s="304">
        <f>+'Lote 4'!V5</f>
        <v>83641.8</v>
      </c>
      <c r="W38" s="304">
        <f t="shared" si="0"/>
        <v>250925.40000000002</v>
      </c>
    </row>
    <row r="39" spans="3:23" x14ac:dyDescent="0.3">
      <c r="W39" s="304" t="e">
        <f>SUM(W4:W38)</f>
        <v>#REF!</v>
      </c>
    </row>
  </sheetData>
  <hyperlinks>
    <hyperlink ref="J3" location="'Ficha Técnica Sibaté'!A1" display="SIBATÉ" xr:uid="{F193752A-0E75-5245-B43B-7C34DD0A022E}"/>
    <hyperlink ref="K3" location="'Ficha Técnica Sutatausa'!A1" display="SUTATAUSA" xr:uid="{72C4DEC9-1B9D-C546-9C6D-1CC1E3820CE7}"/>
    <hyperlink ref="L3" location="'Ficha Técnica Tausa'!A1" display="TAUSA" xr:uid="{BD16D706-653F-CF4F-A73F-F7EB43D156F2}"/>
    <hyperlink ref="M3" location="'Ficha Técnica Ubaté'!A1" display="UBATÉ" xr:uid="{ACFF7CD5-FF51-944E-9F38-25DF92D14963}"/>
    <hyperlink ref="O3" location="'Ficha Técnica Vergara'!A1" display="VERGARA" xr:uid="{E00C5BCE-9619-4345-84A6-63C326E76196}"/>
    <hyperlink ref="P3" location="'Ficha Técnica Villapinzón'!A1" display="VILLAPINZÓN" xr:uid="{B08A15BD-BD15-1541-970F-7B1BE207AFD2}"/>
    <hyperlink ref="R3" location="'Ficha Técnica San Bernardo'!A1" display="SAN BERNARDO" xr:uid="{F411F040-5176-E248-97A5-6C163C05E9D3}"/>
    <hyperlink ref="S3" location="'Ficha Técnica Funza'!A1" display="FUNZA" xr:uid="{73DEA0C1-8782-0646-9F15-A4DB219E2323}"/>
    <hyperlink ref="D3" location="'Ficha Técnica Cogua'!A1" display="COGUA" xr:uid="{7A97AD56-57BD-EF4C-AA14-C9CF7804FB3F}"/>
    <hyperlink ref="E3" location="'Ficha Técnica Cucunuba'!A1" display="CUCUNUBÁ" xr:uid="{0DFCA6E2-4256-014C-8F14-60327BC81219}"/>
    <hyperlink ref="F3" location="'Ficha Técnica Gama'!A1" display="GAMA" xr:uid="{02D03827-6FA6-6546-B693-238C46138981}"/>
    <hyperlink ref="G3" location="'Ficha Técnica Sesquilé'!A1" display="SESQUILÉ" xr:uid="{0E242C64-B832-B949-BE7F-E9C5E38C3AE9}"/>
    <hyperlink ref="H3" location="'Ficha Técnica Guayabal de Siqui'!A1" display="GUAYABAL DE SIQUIMA" xr:uid="{2C106A53-EA66-E34C-B4EF-EDB826487725}"/>
    <hyperlink ref="I3" location="'Ficha Técnica Puerto Salgar'!A1" display="PUERTO SALGAR" xr:uid="{A5C5DCDC-215B-804C-8423-8F3E46FAF073}"/>
    <hyperlink ref="N3" location="'Ficha Técnica Ubaque'!A1" display="UBAQUE" xr:uid="{E4DFC3F4-5A87-6F4D-8660-8E9B94719BE6}"/>
    <hyperlink ref="Q3" location="'Ficha Técnica Agua de Dios'!A1" display="AGUA DE DIOS" xr:uid="{F87AC749-98E1-4B47-B499-0E5F448968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CA610-6F52-1843-8394-7D3F8A255448}">
  <dimension ref="C3:AN25"/>
  <sheetViews>
    <sheetView workbookViewId="0">
      <selection activeCell="C29" sqref="C29"/>
    </sheetView>
  </sheetViews>
  <sheetFormatPr baseColWidth="10" defaultColWidth="10.77734375" defaultRowHeight="15.6" x14ac:dyDescent="0.3"/>
  <cols>
    <col min="1" max="2" width="10.77734375" style="292"/>
    <col min="3" max="3" width="59.109375" style="292" bestFit="1" customWidth="1"/>
    <col min="4" max="20" width="0" style="292" hidden="1" customWidth="1"/>
    <col min="21" max="21" width="14.6640625" style="292" customWidth="1"/>
    <col min="22" max="22" width="13.33203125" style="292" customWidth="1"/>
    <col min="23" max="23" width="19" style="305" customWidth="1"/>
    <col min="24" max="24" width="12.6640625" style="292" hidden="1" customWidth="1"/>
    <col min="25" max="25" width="15.33203125" style="305" hidden="1" customWidth="1"/>
    <col min="26" max="26" width="0" style="292" hidden="1" customWidth="1"/>
    <col min="27" max="30" width="10.77734375" style="292"/>
    <col min="31" max="31" width="77" style="292" hidden="1" customWidth="1"/>
    <col min="32" max="32" width="0" style="292" hidden="1" customWidth="1"/>
    <col min="33" max="33" width="14.109375" style="292" hidden="1" customWidth="1"/>
    <col min="34" max="34" width="16.6640625" style="292" hidden="1" customWidth="1"/>
    <col min="35" max="36" width="0" style="292" hidden="1" customWidth="1"/>
    <col min="37" max="37" width="75.6640625" style="292" hidden="1" customWidth="1"/>
    <col min="38" max="38" width="0" style="292" hidden="1" customWidth="1"/>
    <col min="39" max="39" width="18.6640625" style="292" hidden="1" customWidth="1"/>
    <col min="40" max="40" width="16.6640625" style="292" hidden="1" customWidth="1"/>
    <col min="41" max="16384" width="10.77734375" style="292"/>
  </cols>
  <sheetData>
    <row r="3" spans="3:40" s="299" customFormat="1" ht="46.8" x14ac:dyDescent="0.3">
      <c r="C3" s="300" t="s">
        <v>200</v>
      </c>
      <c r="D3" s="301" t="s">
        <v>238</v>
      </c>
      <c r="E3" s="301" t="s">
        <v>223</v>
      </c>
      <c r="F3" s="301" t="s">
        <v>168</v>
      </c>
      <c r="G3" s="301" t="s">
        <v>122</v>
      </c>
      <c r="H3" s="301" t="s">
        <v>384</v>
      </c>
      <c r="I3" s="301" t="s">
        <v>266</v>
      </c>
      <c r="J3" s="301" t="s">
        <v>237</v>
      </c>
      <c r="K3" s="301" t="s">
        <v>169</v>
      </c>
      <c r="L3" s="301" t="s">
        <v>124</v>
      </c>
      <c r="M3" s="301" t="s">
        <v>224</v>
      </c>
      <c r="N3" s="301" t="s">
        <v>117</v>
      </c>
      <c r="O3" s="301" t="s">
        <v>125</v>
      </c>
      <c r="P3" s="301" t="s">
        <v>221</v>
      </c>
      <c r="Q3" s="301" t="s">
        <v>386</v>
      </c>
      <c r="R3" s="301" t="s">
        <v>393</v>
      </c>
      <c r="S3" s="301" t="s">
        <v>392</v>
      </c>
      <c r="T3" s="301" t="s">
        <v>391</v>
      </c>
      <c r="U3" s="300" t="s">
        <v>396</v>
      </c>
      <c r="V3" s="592" t="s">
        <v>395</v>
      </c>
      <c r="W3" s="303" t="s">
        <v>394</v>
      </c>
      <c r="X3" s="294" t="s">
        <v>435</v>
      </c>
      <c r="Y3" s="303" t="s">
        <v>394</v>
      </c>
      <c r="AE3" s="300" t="s">
        <v>200</v>
      </c>
      <c r="AF3" s="300" t="s">
        <v>396</v>
      </c>
      <c r="AG3" s="300" t="s">
        <v>395</v>
      </c>
      <c r="AH3" s="303" t="s">
        <v>394</v>
      </c>
      <c r="AK3" s="300" t="s">
        <v>200</v>
      </c>
      <c r="AL3" s="300" t="s">
        <v>396</v>
      </c>
      <c r="AM3" s="294" t="str">
        <f>+AG3</f>
        <v>VALOR UNITARIO</v>
      </c>
      <c r="AN3" s="588" t="str">
        <f>+AH3</f>
        <v>VALOR TOTAL</v>
      </c>
    </row>
    <row r="4" spans="3:40" x14ac:dyDescent="0.3">
      <c r="C4" s="296" t="str">
        <f>+'Total Dotaciones'!B10</f>
        <v>Planta generadora eléctrica</v>
      </c>
      <c r="D4" s="296">
        <f>+'Total Dotaciones'!C10</f>
        <v>8</v>
      </c>
      <c r="E4" s="296">
        <f>+'Total Dotaciones'!D10</f>
        <v>3</v>
      </c>
      <c r="F4" s="296">
        <f>+'Total Dotaciones'!E10</f>
        <v>0</v>
      </c>
      <c r="G4" s="296">
        <f>+'Total Dotaciones'!F10</f>
        <v>4</v>
      </c>
      <c r="H4" s="296">
        <f>+'Total Dotaciones'!G10</f>
        <v>1</v>
      </c>
      <c r="I4" s="296">
        <f>+'Total Dotaciones'!H10</f>
        <v>9</v>
      </c>
      <c r="J4" s="296">
        <f>+'Total Dotaciones'!I10</f>
        <v>14</v>
      </c>
      <c r="K4" s="296">
        <f>+'Total Dotaciones'!J10</f>
        <v>2</v>
      </c>
      <c r="L4" s="296">
        <f>+'Total Dotaciones'!K10</f>
        <v>7</v>
      </c>
      <c r="M4" s="296">
        <f>+'Total Dotaciones'!L10</f>
        <v>4</v>
      </c>
      <c r="N4" s="296">
        <f>+'Total Dotaciones'!M10</f>
        <v>7</v>
      </c>
      <c r="O4" s="296">
        <f>+'Total Dotaciones'!N10</f>
        <v>1</v>
      </c>
      <c r="P4" s="296">
        <f>+'Total Dotaciones'!O10</f>
        <v>9</v>
      </c>
      <c r="Q4" s="296">
        <f>+'Total Dotaciones'!P10</f>
        <v>0</v>
      </c>
      <c r="R4" s="296">
        <f>+'Total Dotaciones'!Q10</f>
        <v>0</v>
      </c>
      <c r="S4" s="296">
        <f>+'Total Dotaciones'!R10</f>
        <v>10</v>
      </c>
      <c r="T4" s="296">
        <f>+'Total Dotaciones'!S10</f>
        <v>0</v>
      </c>
      <c r="U4" s="294">
        <f>+'Total Dotaciones'!T10</f>
        <v>79</v>
      </c>
      <c r="V4" s="304">
        <f>+'ESTUDIO DE MERCADO '!J10</f>
        <v>1813649.1926666668</v>
      </c>
      <c r="W4" s="304">
        <f>+V4*U4</f>
        <v>143278286.22066668</v>
      </c>
      <c r="X4" s="304" t="e">
        <f>+'ANALISIS COMPARATIVO V U'!Y7</f>
        <v>#DIV/0!</v>
      </c>
      <c r="Y4" s="304" t="e">
        <f>+X4*U4</f>
        <v>#DIV/0!</v>
      </c>
      <c r="Z4" s="586" t="e">
        <f>+X4/V4-1</f>
        <v>#DIV/0!</v>
      </c>
      <c r="AE4" s="296" t="s">
        <v>196</v>
      </c>
      <c r="AF4" s="294">
        <f>ROUNDUP(+U4/2,0)</f>
        <v>40</v>
      </c>
      <c r="AG4" s="302" t="e">
        <f>+X4</f>
        <v>#DIV/0!</v>
      </c>
      <c r="AH4" s="304" t="e">
        <f>+AG4*AF4</f>
        <v>#DIV/0!</v>
      </c>
      <c r="AK4" s="296" t="s">
        <v>196</v>
      </c>
      <c r="AL4" s="294">
        <f>+U4</f>
        <v>79</v>
      </c>
      <c r="AM4" s="304">
        <v>1680000</v>
      </c>
      <c r="AN4" s="304">
        <f>+AM4*AL4</f>
        <v>132720000</v>
      </c>
    </row>
    <row r="5" spans="3:40" x14ac:dyDescent="0.3">
      <c r="C5" s="296" t="str">
        <f>+'Total Dotaciones'!B11</f>
        <v>Extensión 30 metros</v>
      </c>
      <c r="D5" s="294">
        <v>24</v>
      </c>
      <c r="E5" s="295">
        <v>45</v>
      </c>
      <c r="F5" s="294"/>
      <c r="G5" s="295">
        <v>8</v>
      </c>
      <c r="H5" s="295">
        <v>16</v>
      </c>
      <c r="I5" s="295">
        <v>40</v>
      </c>
      <c r="J5" s="295">
        <v>56</v>
      </c>
      <c r="K5" s="295">
        <v>12</v>
      </c>
      <c r="L5" s="295">
        <v>8</v>
      </c>
      <c r="M5" s="294">
        <v>103</v>
      </c>
      <c r="N5" s="294">
        <v>24</v>
      </c>
      <c r="O5" s="294"/>
      <c r="P5" s="294">
        <v>12</v>
      </c>
      <c r="Q5" s="294"/>
      <c r="R5" s="294">
        <v>4</v>
      </c>
      <c r="S5" s="294">
        <v>36</v>
      </c>
      <c r="T5" s="294">
        <v>10</v>
      </c>
      <c r="U5" s="294">
        <f>+'Total Dotaciones'!T11</f>
        <v>87</v>
      </c>
      <c r="V5" s="304" t="e">
        <f>+'Presupuesto Dotaciones'!V22</f>
        <v>#DIV/0!</v>
      </c>
      <c r="W5" s="304" t="e">
        <f t="shared" ref="W5:W18" si="0">+V5*U5</f>
        <v>#DIV/0!</v>
      </c>
      <c r="X5" s="304" t="e">
        <f>+'ANALISIS COMPARATIVO V U'!Y8</f>
        <v>#DIV/0!</v>
      </c>
      <c r="Y5" s="304" t="e">
        <f t="shared" ref="Y5:Y18" si="1">+X5*U5</f>
        <v>#DIV/0!</v>
      </c>
      <c r="Z5" s="586"/>
      <c r="AE5" s="296" t="s">
        <v>197</v>
      </c>
      <c r="AF5" s="294">
        <f t="shared" ref="AF5:AF18" si="2">ROUNDUP(+U5/2,0)</f>
        <v>44</v>
      </c>
      <c r="AG5" s="302" t="e">
        <f t="shared" ref="AG5:AG18" si="3">+X5</f>
        <v>#DIV/0!</v>
      </c>
      <c r="AH5" s="304" t="e">
        <f t="shared" ref="AH5:AH18" si="4">+AG5*AF5</f>
        <v>#DIV/0!</v>
      </c>
      <c r="AK5" s="296" t="s">
        <v>197</v>
      </c>
      <c r="AL5" s="294">
        <f t="shared" ref="AL5:AL18" si="5">+U5</f>
        <v>87</v>
      </c>
      <c r="AM5" s="304">
        <v>148933.41952165481</v>
      </c>
      <c r="AN5" s="304">
        <f t="shared" ref="AN5:AN18" si="6">+AM5*AL5</f>
        <v>12957207.498383969</v>
      </c>
    </row>
    <row r="6" spans="3:40" x14ac:dyDescent="0.3">
      <c r="C6" s="296" t="str">
        <f>+'Total Dotaciones'!B12</f>
        <v>Reflector Led con Panel Solar y Control Remoto 300W</v>
      </c>
      <c r="D6" s="294">
        <v>3</v>
      </c>
      <c r="E6" s="295">
        <v>2</v>
      </c>
      <c r="F6" s="294">
        <v>1</v>
      </c>
      <c r="G6" s="295">
        <v>2</v>
      </c>
      <c r="H6" s="295"/>
      <c r="I6" s="295"/>
      <c r="J6" s="295">
        <v>3</v>
      </c>
      <c r="K6" s="295">
        <v>1</v>
      </c>
      <c r="L6" s="295">
        <v>4</v>
      </c>
      <c r="M6" s="294">
        <v>7</v>
      </c>
      <c r="N6" s="294"/>
      <c r="O6" s="294"/>
      <c r="P6" s="294"/>
      <c r="Q6" s="294"/>
      <c r="R6" s="294"/>
      <c r="S6" s="294">
        <v>5</v>
      </c>
      <c r="T6" s="294"/>
      <c r="U6" s="294">
        <f>+'Total Dotaciones'!T12</f>
        <v>95</v>
      </c>
      <c r="V6" s="304">
        <f>+'ESTUDIO DE MERCADO '!J13</f>
        <v>123387.26666666668</v>
      </c>
      <c r="W6" s="304">
        <f t="shared" si="0"/>
        <v>11721790.333333334</v>
      </c>
      <c r="X6" s="304" t="e">
        <f>+'ANALISIS COMPARATIVO V U'!Y9</f>
        <v>#DIV/0!</v>
      </c>
      <c r="Y6" s="304" t="e">
        <f t="shared" si="1"/>
        <v>#DIV/0!</v>
      </c>
      <c r="Z6" s="586" t="e">
        <f t="shared" ref="Z6:Z18" si="7">+X6/V6-1</f>
        <v>#DIV/0!</v>
      </c>
      <c r="AE6" s="296" t="s">
        <v>397</v>
      </c>
      <c r="AF6" s="294">
        <f t="shared" si="2"/>
        <v>48</v>
      </c>
      <c r="AG6" s="302" t="e">
        <f t="shared" si="3"/>
        <v>#DIV/0!</v>
      </c>
      <c r="AH6" s="304" t="e">
        <f t="shared" si="4"/>
        <v>#DIV/0!</v>
      </c>
      <c r="AK6" s="296" t="s">
        <v>397</v>
      </c>
      <c r="AL6" s="294">
        <f t="shared" si="5"/>
        <v>95</v>
      </c>
      <c r="AM6" s="304">
        <v>393333.33333333331</v>
      </c>
      <c r="AN6" s="304">
        <f t="shared" si="6"/>
        <v>37366666.666666664</v>
      </c>
    </row>
    <row r="7" spans="3:40" x14ac:dyDescent="0.3">
      <c r="C7" s="296" t="str">
        <f>+'Total Dotaciones'!B13</f>
        <v>Guadaña a Gasolina Eje Recto De 42.7 Cc 2.6 Hp 2 Tiempos</v>
      </c>
      <c r="D7" s="294"/>
      <c r="E7" s="295">
        <v>2</v>
      </c>
      <c r="F7" s="294"/>
      <c r="G7" s="295"/>
      <c r="H7" s="295"/>
      <c r="I7" s="295"/>
      <c r="J7" s="295"/>
      <c r="K7" s="295"/>
      <c r="L7" s="295"/>
      <c r="M7" s="294">
        <v>2</v>
      </c>
      <c r="N7" s="294"/>
      <c r="O7" s="294"/>
      <c r="P7" s="294">
        <v>2</v>
      </c>
      <c r="Q7" s="294"/>
      <c r="R7" s="294"/>
      <c r="S7" s="294">
        <v>2</v>
      </c>
      <c r="T7" s="294"/>
      <c r="U7" s="294">
        <f>+'Total Dotaciones'!T13</f>
        <v>42</v>
      </c>
      <c r="V7" s="304">
        <f>+'ESTUDIO DE MERCADO '!J8</f>
        <v>1756404.3333333335</v>
      </c>
      <c r="W7" s="304">
        <f t="shared" si="0"/>
        <v>73768982</v>
      </c>
      <c r="X7" s="304" t="e">
        <f>+'ANALISIS COMPARATIVO V U'!Y10</f>
        <v>#DIV/0!</v>
      </c>
      <c r="Y7" s="304" t="e">
        <f t="shared" si="1"/>
        <v>#DIV/0!</v>
      </c>
      <c r="Z7" s="586" t="e">
        <f t="shared" si="7"/>
        <v>#DIV/0!</v>
      </c>
      <c r="AE7" s="296" t="s">
        <v>239</v>
      </c>
      <c r="AF7" s="294">
        <f t="shared" si="2"/>
        <v>21</v>
      </c>
      <c r="AG7" s="302" t="e">
        <f t="shared" si="3"/>
        <v>#DIV/0!</v>
      </c>
      <c r="AH7" s="304" t="e">
        <f t="shared" si="4"/>
        <v>#DIV/0!</v>
      </c>
      <c r="AK7" s="296" t="s">
        <v>239</v>
      </c>
      <c r="AL7" s="294">
        <f t="shared" si="5"/>
        <v>42</v>
      </c>
      <c r="AM7" s="304">
        <v>1306666.6666666667</v>
      </c>
      <c r="AN7" s="304">
        <f t="shared" si="6"/>
        <v>54880000</v>
      </c>
    </row>
    <row r="8" spans="3:40" x14ac:dyDescent="0.3">
      <c r="C8" s="296" t="str">
        <f>+'Total Dotaciones'!B14</f>
        <v>Motosierra a Gasolina- Potencia 3,2 kW-Potencia 4,4PS, Potencia 4,3 bhp</v>
      </c>
      <c r="D8" s="297">
        <v>8</v>
      </c>
      <c r="E8" s="298">
        <v>3</v>
      </c>
      <c r="F8" s="297"/>
      <c r="G8" s="298">
        <v>4</v>
      </c>
      <c r="H8" s="298">
        <v>1</v>
      </c>
      <c r="I8" s="298">
        <v>9</v>
      </c>
      <c r="J8" s="298">
        <v>13</v>
      </c>
      <c r="K8" s="298">
        <v>2</v>
      </c>
      <c r="L8" s="298">
        <v>7</v>
      </c>
      <c r="M8" s="297">
        <v>8</v>
      </c>
      <c r="N8" s="297">
        <v>7</v>
      </c>
      <c r="O8" s="297">
        <v>1</v>
      </c>
      <c r="P8" s="297">
        <v>9</v>
      </c>
      <c r="Q8" s="297"/>
      <c r="R8" s="297"/>
      <c r="S8" s="297">
        <v>10</v>
      </c>
      <c r="T8" s="297"/>
      <c r="U8" s="294">
        <f>+'Total Dotaciones'!T14</f>
        <v>38</v>
      </c>
      <c r="V8" s="304">
        <f>+'ESTUDIO DE MERCADO '!J12</f>
        <v>885273.33333333349</v>
      </c>
      <c r="W8" s="304">
        <f t="shared" si="0"/>
        <v>33640386.666666672</v>
      </c>
      <c r="X8" s="304" t="e">
        <f>+'ANALISIS COMPARATIVO V U'!Y11</f>
        <v>#DIV/0!</v>
      </c>
      <c r="Y8" s="304" t="e">
        <f t="shared" si="1"/>
        <v>#DIV/0!</v>
      </c>
      <c r="Z8" s="586" t="e">
        <f t="shared" si="7"/>
        <v>#DIV/0!</v>
      </c>
      <c r="AE8" s="296" t="s">
        <v>209</v>
      </c>
      <c r="AF8" s="294">
        <f t="shared" si="2"/>
        <v>19</v>
      </c>
      <c r="AG8" s="302" t="e">
        <f t="shared" si="3"/>
        <v>#DIV/0!</v>
      </c>
      <c r="AH8" s="304" t="e">
        <f t="shared" si="4"/>
        <v>#DIV/0!</v>
      </c>
      <c r="AK8" s="296" t="s">
        <v>209</v>
      </c>
      <c r="AL8" s="294">
        <f t="shared" si="5"/>
        <v>38</v>
      </c>
      <c r="AM8" s="304">
        <v>1893333.3333333333</v>
      </c>
      <c r="AN8" s="304">
        <f t="shared" si="6"/>
        <v>71946666.666666657</v>
      </c>
    </row>
    <row r="9" spans="3:40" x14ac:dyDescent="0.3">
      <c r="C9" s="296" t="str">
        <f>+'Total Dotaciones'!B15</f>
        <v>Kit de Seguridad y protección para guadaña</v>
      </c>
      <c r="D9" s="297">
        <v>8</v>
      </c>
      <c r="E9" s="298">
        <v>4</v>
      </c>
      <c r="F9" s="297"/>
      <c r="G9" s="298">
        <v>2</v>
      </c>
      <c r="H9" s="298"/>
      <c r="I9" s="298"/>
      <c r="J9" s="298">
        <v>1</v>
      </c>
      <c r="K9" s="298">
        <v>0</v>
      </c>
      <c r="L9" s="298"/>
      <c r="M9" s="297"/>
      <c r="N9" s="297"/>
      <c r="O9" s="297"/>
      <c r="P9" s="297">
        <v>4</v>
      </c>
      <c r="Q9" s="297"/>
      <c r="R9" s="297"/>
      <c r="S9" s="297"/>
      <c r="T9" s="297"/>
      <c r="U9" s="294">
        <f>+'Total Dotaciones'!T15</f>
        <v>75</v>
      </c>
      <c r="V9" s="304" t="e">
        <f>+'ANALISIS COMPARATIVO V U'!Y12</f>
        <v>#DIV/0!</v>
      </c>
      <c r="W9" s="304" t="e">
        <f t="shared" si="0"/>
        <v>#DIV/0!</v>
      </c>
      <c r="X9" s="304" t="e">
        <f>+'ANALISIS COMPARATIVO V U'!Y12</f>
        <v>#DIV/0!</v>
      </c>
      <c r="Y9" s="304" t="e">
        <f t="shared" si="1"/>
        <v>#DIV/0!</v>
      </c>
      <c r="Z9" s="586" t="e">
        <f t="shared" si="7"/>
        <v>#DIV/0!</v>
      </c>
      <c r="AE9" s="296" t="s">
        <v>398</v>
      </c>
      <c r="AF9" s="294">
        <f t="shared" si="2"/>
        <v>38</v>
      </c>
      <c r="AG9" s="302" t="e">
        <f t="shared" si="3"/>
        <v>#DIV/0!</v>
      </c>
      <c r="AH9" s="304" t="e">
        <f t="shared" si="4"/>
        <v>#DIV/0!</v>
      </c>
      <c r="AK9" s="296" t="s">
        <v>398</v>
      </c>
      <c r="AL9" s="294">
        <f t="shared" si="5"/>
        <v>75</v>
      </c>
      <c r="AM9" s="304">
        <v>168066.66666666666</v>
      </c>
      <c r="AN9" s="304">
        <f t="shared" si="6"/>
        <v>12605000</v>
      </c>
    </row>
    <row r="10" spans="3:40" x14ac:dyDescent="0.3">
      <c r="C10" s="296" t="str">
        <f>+'Total Dotaciones'!B16</f>
        <v>Carretilla Capacidad máxima en volumen 200 L Plástica  Antipinchazo</v>
      </c>
      <c r="D10" s="297"/>
      <c r="E10" s="298"/>
      <c r="F10" s="297"/>
      <c r="G10" s="298"/>
      <c r="H10" s="298"/>
      <c r="I10" s="298"/>
      <c r="J10" s="298"/>
      <c r="K10" s="298"/>
      <c r="L10" s="298"/>
      <c r="M10" s="297"/>
      <c r="N10" s="297"/>
      <c r="O10" s="297"/>
      <c r="P10" s="297"/>
      <c r="Q10" s="297"/>
      <c r="R10" s="297"/>
      <c r="S10" s="297"/>
      <c r="T10" s="297"/>
      <c r="U10" s="294">
        <f>+'Total Dotaciones'!T16</f>
        <v>208</v>
      </c>
      <c r="V10" s="304">
        <f>+'ESTUDIO DE MERCADO '!J16</f>
        <v>220758.51733333335</v>
      </c>
      <c r="W10" s="304">
        <f t="shared" si="0"/>
        <v>45917771.605333336</v>
      </c>
      <c r="X10" s="304" t="e">
        <f>+'ANALISIS COMPARATIVO V U'!Y13</f>
        <v>#DIV/0!</v>
      </c>
      <c r="Y10" s="304" t="e">
        <f t="shared" si="1"/>
        <v>#DIV/0!</v>
      </c>
      <c r="Z10" s="586" t="e">
        <f t="shared" si="7"/>
        <v>#DIV/0!</v>
      </c>
      <c r="AE10" s="296" t="s">
        <v>213</v>
      </c>
      <c r="AF10" s="294">
        <f t="shared" si="2"/>
        <v>104</v>
      </c>
      <c r="AG10" s="302" t="e">
        <f t="shared" si="3"/>
        <v>#DIV/0!</v>
      </c>
      <c r="AH10" s="304" t="e">
        <f t="shared" si="4"/>
        <v>#DIV/0!</v>
      </c>
      <c r="AK10" s="296" t="s">
        <v>213</v>
      </c>
      <c r="AL10" s="294">
        <f t="shared" si="5"/>
        <v>208</v>
      </c>
      <c r="AM10" s="304">
        <v>233333.33333333334</v>
      </c>
      <c r="AN10" s="304">
        <f t="shared" si="6"/>
        <v>48533333.333333336</v>
      </c>
    </row>
    <row r="11" spans="3:40" x14ac:dyDescent="0.3">
      <c r="C11" s="296" t="str">
        <f>+'Total Dotaciones'!B17</f>
        <v>Pica En Hierro De 5lbs - Cabo En Madera</v>
      </c>
      <c r="D11" s="294">
        <v>0</v>
      </c>
      <c r="E11" s="295">
        <v>24</v>
      </c>
      <c r="F11" s="294">
        <v>10</v>
      </c>
      <c r="G11" s="295">
        <v>6</v>
      </c>
      <c r="H11" s="295"/>
      <c r="I11" s="295">
        <v>2</v>
      </c>
      <c r="J11" s="295">
        <v>3</v>
      </c>
      <c r="K11" s="295">
        <v>2</v>
      </c>
      <c r="L11" s="295"/>
      <c r="M11" s="294">
        <v>6</v>
      </c>
      <c r="N11" s="294"/>
      <c r="O11" s="294">
        <v>2</v>
      </c>
      <c r="P11" s="294"/>
      <c r="Q11" s="294"/>
      <c r="R11" s="294">
        <v>2</v>
      </c>
      <c r="S11" s="294">
        <v>4</v>
      </c>
      <c r="T11" s="294"/>
      <c r="U11" s="294">
        <f>+'Total Dotaciones'!T17</f>
        <v>152</v>
      </c>
      <c r="V11" s="304">
        <f>+'ESTUDIO DE MERCADO '!J17</f>
        <v>57265.062666666672</v>
      </c>
      <c r="W11" s="304">
        <f t="shared" si="0"/>
        <v>8704289.5253333338</v>
      </c>
      <c r="X11" s="304" t="e">
        <f>+'ANALISIS COMPARATIVO V U'!Y14</f>
        <v>#DIV/0!</v>
      </c>
      <c r="Y11" s="304" t="e">
        <f t="shared" si="1"/>
        <v>#DIV/0!</v>
      </c>
      <c r="Z11" s="586" t="e">
        <f t="shared" si="7"/>
        <v>#DIV/0!</v>
      </c>
      <c r="AE11" s="296" t="s">
        <v>215</v>
      </c>
      <c r="AF11" s="294">
        <f t="shared" si="2"/>
        <v>76</v>
      </c>
      <c r="AG11" s="302" t="e">
        <f t="shared" si="3"/>
        <v>#DIV/0!</v>
      </c>
      <c r="AH11" s="304" t="e">
        <f t="shared" si="4"/>
        <v>#DIV/0!</v>
      </c>
      <c r="AK11" s="296" t="s">
        <v>215</v>
      </c>
      <c r="AL11" s="294">
        <f t="shared" si="5"/>
        <v>152</v>
      </c>
      <c r="AM11" s="304">
        <v>54000</v>
      </c>
      <c r="AN11" s="304">
        <f t="shared" si="6"/>
        <v>8208000</v>
      </c>
    </row>
    <row r="12" spans="3:40" x14ac:dyDescent="0.3">
      <c r="C12" s="296" t="str">
        <f>+'Total Dotaciones'!B18</f>
        <v>Palas Con Cabo de Madera</v>
      </c>
      <c r="D12" s="294">
        <v>0</v>
      </c>
      <c r="E12" s="295">
        <v>2</v>
      </c>
      <c r="F12" s="294">
        <v>5</v>
      </c>
      <c r="G12" s="295">
        <v>2</v>
      </c>
      <c r="H12" s="295"/>
      <c r="I12" s="295">
        <v>1</v>
      </c>
      <c r="J12" s="295">
        <v>2</v>
      </c>
      <c r="K12" s="295">
        <v>1</v>
      </c>
      <c r="L12" s="295"/>
      <c r="M12" s="294">
        <v>1</v>
      </c>
      <c r="N12" s="294"/>
      <c r="O12" s="294">
        <v>1</v>
      </c>
      <c r="P12" s="294"/>
      <c r="Q12" s="294"/>
      <c r="R12" s="294">
        <v>1</v>
      </c>
      <c r="S12" s="294">
        <v>2</v>
      </c>
      <c r="T12" s="294"/>
      <c r="U12" s="294">
        <f>+'Total Dotaciones'!T18</f>
        <v>157</v>
      </c>
      <c r="V12" s="304">
        <f>+'ESTUDIO DE MERCADO '!J18</f>
        <v>31664.133333333335</v>
      </c>
      <c r="W12" s="304">
        <f t="shared" si="0"/>
        <v>4971268.9333333336</v>
      </c>
      <c r="X12" s="304" t="e">
        <f>+'ANALISIS COMPARATIVO V U'!Y15</f>
        <v>#DIV/0!</v>
      </c>
      <c r="Y12" s="304" t="e">
        <f t="shared" si="1"/>
        <v>#DIV/0!</v>
      </c>
      <c r="Z12" s="586" t="e">
        <f t="shared" si="7"/>
        <v>#DIV/0!</v>
      </c>
      <c r="AE12" s="296" t="s">
        <v>214</v>
      </c>
      <c r="AF12" s="294">
        <f t="shared" si="2"/>
        <v>79</v>
      </c>
      <c r="AG12" s="302" t="e">
        <f t="shared" si="3"/>
        <v>#DIV/0!</v>
      </c>
      <c r="AH12" s="304" t="e">
        <f t="shared" si="4"/>
        <v>#DIV/0!</v>
      </c>
      <c r="AK12" s="296" t="s">
        <v>214</v>
      </c>
      <c r="AL12" s="294">
        <f t="shared" si="5"/>
        <v>157</v>
      </c>
      <c r="AM12" s="304">
        <v>13571.428571428572</v>
      </c>
      <c r="AN12" s="304">
        <f t="shared" si="6"/>
        <v>2130714.2857142859</v>
      </c>
    </row>
    <row r="13" spans="3:40" x14ac:dyDescent="0.3">
      <c r="C13" s="296" t="str">
        <f>+'Total Dotaciones'!B19</f>
        <v>Azadones Con Cabo de Madera</v>
      </c>
      <c r="D13" s="294">
        <v>0</v>
      </c>
      <c r="E13" s="295">
        <v>17</v>
      </c>
      <c r="F13" s="294">
        <v>5</v>
      </c>
      <c r="G13" s="295">
        <v>6</v>
      </c>
      <c r="H13" s="295"/>
      <c r="I13" s="295">
        <v>1</v>
      </c>
      <c r="J13" s="295">
        <v>2</v>
      </c>
      <c r="K13" s="295">
        <v>1</v>
      </c>
      <c r="L13" s="295"/>
      <c r="M13" s="294">
        <v>4</v>
      </c>
      <c r="N13" s="294"/>
      <c r="O13" s="294">
        <v>1</v>
      </c>
      <c r="P13" s="294"/>
      <c r="Q13" s="294"/>
      <c r="R13" s="294">
        <v>1</v>
      </c>
      <c r="S13" s="294">
        <v>2</v>
      </c>
      <c r="T13" s="294"/>
      <c r="U13" s="294">
        <f>+'Total Dotaciones'!T19</f>
        <v>160</v>
      </c>
      <c r="V13" s="304">
        <f>+'ESTUDIO DE MERCADO '!J19</f>
        <v>55713.44666666667</v>
      </c>
      <c r="W13" s="304">
        <f t="shared" si="0"/>
        <v>8914151.4666666668</v>
      </c>
      <c r="X13" s="304" t="e">
        <f>+'ANALISIS COMPARATIVO V U'!Y16</f>
        <v>#DIV/0!</v>
      </c>
      <c r="Y13" s="304" t="e">
        <f t="shared" si="1"/>
        <v>#DIV/0!</v>
      </c>
      <c r="Z13" s="586" t="e">
        <f t="shared" si="7"/>
        <v>#DIV/0!</v>
      </c>
      <c r="AE13" s="296" t="s">
        <v>216</v>
      </c>
      <c r="AF13" s="294">
        <f t="shared" si="2"/>
        <v>80</v>
      </c>
      <c r="AG13" s="302" t="e">
        <f t="shared" si="3"/>
        <v>#DIV/0!</v>
      </c>
      <c r="AH13" s="304" t="e">
        <f t="shared" si="4"/>
        <v>#DIV/0!</v>
      </c>
      <c r="AK13" s="296" t="s">
        <v>216</v>
      </c>
      <c r="AL13" s="294">
        <f t="shared" si="5"/>
        <v>160</v>
      </c>
      <c r="AM13" s="304">
        <v>41066.666666666664</v>
      </c>
      <c r="AN13" s="304">
        <f t="shared" si="6"/>
        <v>6570666.666666666</v>
      </c>
    </row>
    <row r="14" spans="3:40" x14ac:dyDescent="0.3">
      <c r="C14" s="296" t="str">
        <f>+'Total Dotaciones'!B20</f>
        <v>Machetes 22" 56cm largo aproximadamente</v>
      </c>
      <c r="D14" s="294">
        <v>0</v>
      </c>
      <c r="E14" s="295">
        <v>13</v>
      </c>
      <c r="F14" s="294">
        <v>5</v>
      </c>
      <c r="G14" s="295">
        <v>5</v>
      </c>
      <c r="H14" s="295"/>
      <c r="I14" s="295">
        <v>1</v>
      </c>
      <c r="J14" s="295">
        <v>2</v>
      </c>
      <c r="K14" s="295">
        <v>1</v>
      </c>
      <c r="L14" s="295"/>
      <c r="M14" s="294">
        <v>3</v>
      </c>
      <c r="N14" s="294"/>
      <c r="O14" s="294">
        <v>1</v>
      </c>
      <c r="P14" s="294"/>
      <c r="Q14" s="294"/>
      <c r="R14" s="294">
        <v>1</v>
      </c>
      <c r="S14" s="294">
        <v>2</v>
      </c>
      <c r="T14" s="294"/>
      <c r="U14" s="294">
        <f>+'Total Dotaciones'!T20</f>
        <v>434</v>
      </c>
      <c r="V14" s="304">
        <f>+'ESTUDIO DE MERCADO '!J20</f>
        <v>22921.600000000002</v>
      </c>
      <c r="W14" s="304">
        <f t="shared" si="0"/>
        <v>9947974.4000000004</v>
      </c>
      <c r="X14" s="304" t="e">
        <f>+'ANALISIS COMPARATIVO V U'!Y17</f>
        <v>#DIV/0!</v>
      </c>
      <c r="Y14" s="304" t="e">
        <f t="shared" si="1"/>
        <v>#DIV/0!</v>
      </c>
      <c r="Z14" s="586" t="e">
        <f t="shared" si="7"/>
        <v>#DIV/0!</v>
      </c>
      <c r="AE14" s="296" t="s">
        <v>217</v>
      </c>
      <c r="AF14" s="294">
        <f t="shared" si="2"/>
        <v>217</v>
      </c>
      <c r="AG14" s="302" t="e">
        <f t="shared" si="3"/>
        <v>#DIV/0!</v>
      </c>
      <c r="AH14" s="304" t="e">
        <f t="shared" si="4"/>
        <v>#DIV/0!</v>
      </c>
      <c r="AK14" s="296" t="s">
        <v>217</v>
      </c>
      <c r="AL14" s="294">
        <f t="shared" si="5"/>
        <v>434</v>
      </c>
      <c r="AM14" s="304">
        <v>24666.666666666668</v>
      </c>
      <c r="AN14" s="304">
        <f t="shared" si="6"/>
        <v>10705333.333333334</v>
      </c>
    </row>
    <row r="15" spans="3:40" x14ac:dyDescent="0.3">
      <c r="C15" s="296" t="str">
        <f>+'Total Dotaciones'!B21</f>
        <v>Rastrillos</v>
      </c>
      <c r="D15" s="294">
        <v>0</v>
      </c>
      <c r="E15" s="295">
        <v>10</v>
      </c>
      <c r="F15" s="294">
        <v>5</v>
      </c>
      <c r="G15" s="295">
        <v>4</v>
      </c>
      <c r="H15" s="295"/>
      <c r="I15" s="295">
        <v>1</v>
      </c>
      <c r="J15" s="295">
        <v>2</v>
      </c>
      <c r="K15" s="295">
        <v>1</v>
      </c>
      <c r="L15" s="295"/>
      <c r="M15" s="294">
        <v>5</v>
      </c>
      <c r="N15" s="294"/>
      <c r="O15" s="294">
        <v>1</v>
      </c>
      <c r="P15" s="294"/>
      <c r="Q15" s="294"/>
      <c r="R15" s="294">
        <v>1</v>
      </c>
      <c r="S15" s="294">
        <v>2</v>
      </c>
      <c r="T15" s="294"/>
      <c r="U15" s="294">
        <f>+'Total Dotaciones'!T21</f>
        <v>128</v>
      </c>
      <c r="V15" s="304" t="e">
        <f>+'ANALISIS COMPARATIVO V U'!Y18</f>
        <v>#DIV/0!</v>
      </c>
      <c r="W15" s="304" t="e">
        <f t="shared" si="0"/>
        <v>#DIV/0!</v>
      </c>
      <c r="X15" s="304" t="e">
        <f>+'ANALISIS COMPARATIVO V U'!Y18</f>
        <v>#DIV/0!</v>
      </c>
      <c r="Y15" s="304" t="e">
        <f t="shared" si="1"/>
        <v>#DIV/0!</v>
      </c>
      <c r="Z15" s="586" t="e">
        <f t="shared" si="7"/>
        <v>#DIV/0!</v>
      </c>
      <c r="AE15" s="296" t="s">
        <v>198</v>
      </c>
      <c r="AF15" s="294">
        <f t="shared" si="2"/>
        <v>64</v>
      </c>
      <c r="AG15" s="302" t="e">
        <f t="shared" si="3"/>
        <v>#DIV/0!</v>
      </c>
      <c r="AH15" s="304" t="e">
        <f t="shared" si="4"/>
        <v>#DIV/0!</v>
      </c>
      <c r="AK15" s="296" t="s">
        <v>198</v>
      </c>
      <c r="AL15" s="294">
        <f t="shared" si="5"/>
        <v>128</v>
      </c>
      <c r="AM15" s="304">
        <v>26203</v>
      </c>
      <c r="AN15" s="304">
        <f t="shared" si="6"/>
        <v>3353984</v>
      </c>
    </row>
    <row r="16" spans="3:40" x14ac:dyDescent="0.3">
      <c r="C16" s="296" t="str">
        <f>+'Total Dotaciones'!B22</f>
        <v>Manila de 10 MTS</v>
      </c>
      <c r="D16" s="294">
        <v>0</v>
      </c>
      <c r="E16" s="295">
        <v>7</v>
      </c>
      <c r="F16" s="294">
        <v>5</v>
      </c>
      <c r="G16" s="295">
        <v>3</v>
      </c>
      <c r="H16" s="295"/>
      <c r="I16" s="295">
        <v>1</v>
      </c>
      <c r="J16" s="295">
        <v>2</v>
      </c>
      <c r="K16" s="295">
        <v>1</v>
      </c>
      <c r="L16" s="295"/>
      <c r="M16" s="294">
        <v>4</v>
      </c>
      <c r="N16" s="294"/>
      <c r="O16" s="294">
        <v>1</v>
      </c>
      <c r="P16" s="294"/>
      <c r="Q16" s="294"/>
      <c r="R16" s="294">
        <v>1</v>
      </c>
      <c r="S16" s="294">
        <v>2</v>
      </c>
      <c r="T16" s="294"/>
      <c r="U16" s="294">
        <f>+'Total Dotaciones'!T22</f>
        <v>49</v>
      </c>
      <c r="V16" s="304" t="e">
        <f>+'ANALISIS COMPARATIVO V U'!Y19</f>
        <v>#DIV/0!</v>
      </c>
      <c r="W16" s="304" t="e">
        <f t="shared" si="0"/>
        <v>#DIV/0!</v>
      </c>
      <c r="X16" s="304" t="e">
        <f>+'ANALISIS COMPARATIVO V U'!Y19</f>
        <v>#DIV/0!</v>
      </c>
      <c r="Y16" s="304" t="e">
        <f t="shared" si="1"/>
        <v>#DIV/0!</v>
      </c>
      <c r="Z16" s="586" t="e">
        <f t="shared" si="7"/>
        <v>#DIV/0!</v>
      </c>
      <c r="AE16" s="296" t="s">
        <v>399</v>
      </c>
      <c r="AF16" s="294">
        <f t="shared" si="2"/>
        <v>25</v>
      </c>
      <c r="AG16" s="302" t="e">
        <f t="shared" si="3"/>
        <v>#DIV/0!</v>
      </c>
      <c r="AH16" s="304" t="e">
        <f t="shared" si="4"/>
        <v>#DIV/0!</v>
      </c>
      <c r="AK16" s="296" t="s">
        <v>399</v>
      </c>
      <c r="AL16" s="294">
        <f t="shared" si="5"/>
        <v>49</v>
      </c>
      <c r="AM16" s="304">
        <v>10000</v>
      </c>
      <c r="AN16" s="304">
        <f t="shared" si="6"/>
        <v>490000</v>
      </c>
    </row>
    <row r="17" spans="3:40" x14ac:dyDescent="0.3">
      <c r="C17" s="296" t="str">
        <f>+'Total Dotaciones'!B23</f>
        <v>Trompo mezclador 2 Bulto Motor Diésel Fabricación lamina trabajo pesado calibre 3/16″ y 1/8″ Chasis en U de 3″ Cremallera Completa intercambiable Cabina Calibre 16 Producción x hora 3 a 4 m3 o 15 a 18 bultos Corona diente interno Hierro Seguridad industrial Piñón protegido Rodamientos Trabajo pesado Llantas Nuevas rin N° 13 Peso seco 340 Kg (sin motor) Dimensiones cm 200 La x 167 An x 115 Al Capacidad Máxima 500 Lt Capacidad de mezcla 390 Lt</v>
      </c>
      <c r="D17" s="294">
        <v>0</v>
      </c>
      <c r="E17" s="295">
        <v>8</v>
      </c>
      <c r="F17" s="294">
        <v>5</v>
      </c>
      <c r="G17" s="295">
        <v>1</v>
      </c>
      <c r="H17" s="295"/>
      <c r="I17" s="295">
        <v>1</v>
      </c>
      <c r="J17" s="295">
        <v>2</v>
      </c>
      <c r="K17" s="295">
        <v>1</v>
      </c>
      <c r="L17" s="295"/>
      <c r="M17" s="294">
        <v>3</v>
      </c>
      <c r="N17" s="294"/>
      <c r="O17" s="294">
        <v>1</v>
      </c>
      <c r="P17" s="294"/>
      <c r="Q17" s="294"/>
      <c r="R17" s="294">
        <v>1</v>
      </c>
      <c r="S17" s="294">
        <v>2</v>
      </c>
      <c r="T17" s="294"/>
      <c r="U17" s="294">
        <f>+'Total Dotaciones'!T60</f>
        <v>12</v>
      </c>
      <c r="V17" s="304">
        <f>+'ESTUDIO DE MERCADO '!J22</f>
        <v>8985351.3193333335</v>
      </c>
      <c r="W17" s="304">
        <f t="shared" si="0"/>
        <v>107824215.832</v>
      </c>
      <c r="X17" s="304" t="e">
        <f>+'ANALISIS COMPARATIVO V U'!Y20</f>
        <v>#DIV/0!</v>
      </c>
      <c r="Y17" s="304" t="e">
        <f t="shared" si="1"/>
        <v>#DIV/0!</v>
      </c>
      <c r="Z17" s="586" t="e">
        <f t="shared" si="7"/>
        <v>#DIV/0!</v>
      </c>
      <c r="AE17" s="296" t="s">
        <v>389</v>
      </c>
      <c r="AF17" s="294">
        <f t="shared" si="2"/>
        <v>6</v>
      </c>
      <c r="AG17" s="302" t="e">
        <f t="shared" si="3"/>
        <v>#DIV/0!</v>
      </c>
      <c r="AH17" s="304" t="e">
        <f t="shared" si="4"/>
        <v>#DIV/0!</v>
      </c>
      <c r="AK17" s="296" t="s">
        <v>389</v>
      </c>
      <c r="AL17" s="294">
        <f t="shared" si="5"/>
        <v>12</v>
      </c>
      <c r="AM17" s="304">
        <v>5403466.666666667</v>
      </c>
      <c r="AN17" s="304">
        <f t="shared" si="6"/>
        <v>64841600</v>
      </c>
    </row>
    <row r="18" spans="3:40" x14ac:dyDescent="0.3">
      <c r="C18" s="296" t="str">
        <f>+'Total Dotaciones'!B24</f>
        <v>Rana compactadora tamaño de la placa cm 53×50cm capacidad de impacto 13 kn(1300kg)</v>
      </c>
      <c r="D18" s="294">
        <v>0</v>
      </c>
      <c r="E18" s="295">
        <v>13</v>
      </c>
      <c r="F18" s="294">
        <v>5</v>
      </c>
      <c r="G18" s="295">
        <v>6</v>
      </c>
      <c r="H18" s="295"/>
      <c r="I18" s="295">
        <v>1</v>
      </c>
      <c r="J18" s="295">
        <v>2</v>
      </c>
      <c r="K18" s="295">
        <v>1</v>
      </c>
      <c r="L18" s="295"/>
      <c r="M18" s="294">
        <v>3</v>
      </c>
      <c r="N18" s="294"/>
      <c r="O18" s="294">
        <v>1</v>
      </c>
      <c r="P18" s="294"/>
      <c r="Q18" s="294"/>
      <c r="R18" s="294">
        <v>1</v>
      </c>
      <c r="S18" s="294">
        <v>2</v>
      </c>
      <c r="T18" s="294"/>
      <c r="U18" s="294">
        <f>+'Total Dotaciones'!T61</f>
        <v>12</v>
      </c>
      <c r="V18" s="304">
        <f>+'ESTUDIO DE MERCADO '!J23</f>
        <v>3256419.5506666666</v>
      </c>
      <c r="W18" s="304">
        <f t="shared" si="0"/>
        <v>39077034.607999995</v>
      </c>
      <c r="X18" s="304" t="e">
        <f>+'ANALISIS COMPARATIVO V U'!Y21</f>
        <v>#DIV/0!</v>
      </c>
      <c r="Y18" s="304" t="e">
        <f t="shared" si="1"/>
        <v>#DIV/0!</v>
      </c>
      <c r="Z18" s="586" t="e">
        <f t="shared" si="7"/>
        <v>#DIV/0!</v>
      </c>
      <c r="AE18" s="296" t="s">
        <v>219</v>
      </c>
      <c r="AF18" s="294">
        <f t="shared" si="2"/>
        <v>6</v>
      </c>
      <c r="AG18" s="302" t="e">
        <f t="shared" si="3"/>
        <v>#DIV/0!</v>
      </c>
      <c r="AH18" s="304" t="e">
        <f t="shared" si="4"/>
        <v>#DIV/0!</v>
      </c>
      <c r="AK18" s="296" t="s">
        <v>219</v>
      </c>
      <c r="AL18" s="294">
        <f t="shared" si="5"/>
        <v>12</v>
      </c>
      <c r="AM18" s="304">
        <v>2333333.3333333335</v>
      </c>
      <c r="AN18" s="304">
        <f t="shared" si="6"/>
        <v>28000000</v>
      </c>
    </row>
    <row r="19" spans="3:40" x14ac:dyDescent="0.3">
      <c r="C19" s="611" t="s">
        <v>25</v>
      </c>
      <c r="D19" s="611"/>
      <c r="E19" s="611"/>
      <c r="F19" s="611"/>
      <c r="G19" s="611"/>
      <c r="H19" s="611"/>
      <c r="I19" s="611"/>
      <c r="J19" s="611"/>
      <c r="K19" s="611"/>
      <c r="L19" s="611"/>
      <c r="M19" s="611"/>
      <c r="N19" s="611"/>
      <c r="O19" s="611"/>
      <c r="P19" s="611"/>
      <c r="Q19" s="611"/>
      <c r="R19" s="611"/>
      <c r="S19" s="611"/>
      <c r="T19" s="611"/>
      <c r="U19" s="611"/>
      <c r="V19" s="611"/>
      <c r="W19" s="304" t="e">
        <f>SUM(W4:W18)</f>
        <v>#DIV/0!</v>
      </c>
      <c r="Y19" s="305" t="e">
        <f>SUM(Y4:Y18)</f>
        <v>#DIV/0!</v>
      </c>
      <c r="AH19" s="587" t="e">
        <f>SUM(AH4:AH18)</f>
        <v>#DIV/0!</v>
      </c>
      <c r="AN19" s="304">
        <f>SUM(AN4:AN18)</f>
        <v>495309172.45076483</v>
      </c>
    </row>
    <row r="23" spans="3:40" x14ac:dyDescent="0.3">
      <c r="C23" s="612" t="s">
        <v>449</v>
      </c>
      <c r="D23" s="613"/>
      <c r="E23" s="613"/>
      <c r="F23" s="613"/>
      <c r="G23" s="613"/>
      <c r="H23" s="613"/>
      <c r="I23" s="613"/>
      <c r="J23" s="613"/>
      <c r="K23" s="613"/>
      <c r="L23" s="613"/>
      <c r="M23" s="613"/>
      <c r="N23" s="613"/>
      <c r="O23" s="613"/>
      <c r="P23" s="613"/>
      <c r="Q23" s="613"/>
      <c r="R23" s="613"/>
      <c r="S23" s="613"/>
      <c r="T23" s="613"/>
      <c r="U23" s="613"/>
      <c r="V23" s="613"/>
      <c r="W23" s="614"/>
    </row>
    <row r="24" spans="3:40" ht="24" customHeight="1" x14ac:dyDescent="0.3">
      <c r="C24" s="615" t="s">
        <v>447</v>
      </c>
      <c r="D24" s="615"/>
      <c r="E24" s="615"/>
      <c r="F24" s="615"/>
      <c r="G24" s="615"/>
      <c r="H24" s="615"/>
      <c r="I24" s="615"/>
      <c r="J24" s="615"/>
      <c r="K24" s="615"/>
      <c r="L24" s="615"/>
      <c r="M24" s="615"/>
      <c r="N24" s="615"/>
      <c r="O24" s="615"/>
      <c r="P24" s="615"/>
      <c r="Q24" s="615"/>
      <c r="R24" s="615"/>
      <c r="S24" s="615"/>
      <c r="T24" s="615"/>
      <c r="U24" s="615"/>
      <c r="V24" s="615"/>
      <c r="W24" s="615"/>
    </row>
    <row r="25" spans="3:40" ht="25.05" customHeight="1" x14ac:dyDescent="0.3">
      <c r="C25" s="615" t="s">
        <v>448</v>
      </c>
      <c r="D25" s="615"/>
      <c r="E25" s="615"/>
      <c r="F25" s="615"/>
      <c r="G25" s="615"/>
      <c r="H25" s="615"/>
      <c r="I25" s="615"/>
      <c r="J25" s="615"/>
      <c r="K25" s="615"/>
      <c r="L25" s="615"/>
      <c r="M25" s="615"/>
      <c r="N25" s="615"/>
      <c r="O25" s="615"/>
      <c r="P25" s="615"/>
      <c r="Q25" s="615"/>
      <c r="R25" s="615"/>
      <c r="S25" s="615"/>
      <c r="T25" s="615"/>
      <c r="U25" s="615"/>
      <c r="V25" s="615"/>
      <c r="W25" s="615"/>
    </row>
  </sheetData>
  <mergeCells count="4">
    <mergeCell ref="C19:V19"/>
    <mergeCell ref="C23:W23"/>
    <mergeCell ref="C24:W24"/>
    <mergeCell ref="C25:W25"/>
  </mergeCells>
  <hyperlinks>
    <hyperlink ref="J3" location="'Ficha Técnica Sibaté'!A1" display="SIBATÉ" xr:uid="{A0F03485-88D8-0A45-AB91-5897D3300386}"/>
    <hyperlink ref="K3" location="'Ficha Técnica Sutatausa'!A1" display="SUTATAUSA" xr:uid="{03EAA97B-30A0-C44A-AE5E-8660CEBF3FFB}"/>
    <hyperlink ref="L3" location="'Ficha Técnica Tausa'!A1" display="TAUSA" xr:uid="{ABE79ABB-DDF8-8145-9F30-949B918ECC92}"/>
    <hyperlink ref="M3" location="'Ficha Técnica Ubaté'!A1" display="UBATÉ" xr:uid="{DD7EEE00-220E-5440-9F09-9549765CAD4F}"/>
    <hyperlink ref="O3" location="'Ficha Técnica Vergara'!A1" display="VERGARA" xr:uid="{DD1B05BB-24E7-544F-8918-04E91CFB3067}"/>
    <hyperlink ref="P3" location="'Ficha Técnica Villapinzón'!A1" display="VILLAPINZÓN" xr:uid="{CCD57145-0395-E140-9635-21148A45382D}"/>
    <hyperlink ref="R3" location="'Ficha Técnica San Bernardo'!A1" display="SAN BERNARDO" xr:uid="{52D12539-A91E-424A-B004-9FEAB060AFA6}"/>
    <hyperlink ref="S3" location="'Ficha Técnica Funza'!A1" display="FUNZA" xr:uid="{ED32F409-2A9A-DA45-A69A-8D6A6A999FD1}"/>
    <hyperlink ref="D3" location="'Ficha Técnica Cogua'!A1" display="COGUA" xr:uid="{B23CA880-DE94-DC44-A97E-0825F66673FB}"/>
    <hyperlink ref="E3" location="'Ficha Técnica Cucunuba'!A1" display="CUCUNUBÁ" xr:uid="{66D59396-4C3F-8D4E-A370-E02DA9420D29}"/>
    <hyperlink ref="F3" location="'Ficha Técnica Gama'!A1" display="GAMA" xr:uid="{A6A6780A-908E-0C42-AC9D-6BCFA022EBA1}"/>
    <hyperlink ref="G3" location="'Ficha Técnica Sesquilé'!A1" display="SESQUILÉ" xr:uid="{708897BF-0A3F-CB4B-AA0B-2ABB96023716}"/>
    <hyperlink ref="H3" location="'Ficha Técnica Guayabal de Siqui'!A1" display="GUAYABAL DE SIQUIMA" xr:uid="{C0141B48-1F97-C242-B775-57D14B3268D9}"/>
    <hyperlink ref="I3" location="'Ficha Técnica Puerto Salgar'!A1" display="PUERTO SALGAR" xr:uid="{B81AF0EF-0E5A-0D4E-9F1A-8DC8B6276EFF}"/>
    <hyperlink ref="N3" location="'Ficha Técnica Ubaque'!A1" display="UBAQUE" xr:uid="{90828AF5-30A0-9B41-B14C-FD45B825312D}"/>
    <hyperlink ref="Q3" location="'Ficha Técnica Agua de Dios'!A1" display="AGUA DE DIOS" xr:uid="{E55CBE6C-3472-4345-8283-45F8FEE6B2F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C9E1B-2C77-2B4F-8871-BF0F0A29DC37}">
  <dimension ref="C3:W11"/>
  <sheetViews>
    <sheetView workbookViewId="0">
      <selection activeCell="C14" sqref="C14"/>
    </sheetView>
  </sheetViews>
  <sheetFormatPr baseColWidth="10" defaultColWidth="10.77734375" defaultRowHeight="15.6" x14ac:dyDescent="0.3"/>
  <cols>
    <col min="1" max="2" width="10.77734375" style="292"/>
    <col min="3" max="3" width="59.109375" style="292" bestFit="1" customWidth="1"/>
    <col min="4" max="20" width="0" style="292" hidden="1" customWidth="1"/>
    <col min="21" max="21" width="14.6640625" style="292" customWidth="1"/>
    <col min="22" max="22" width="13.33203125" style="292" customWidth="1"/>
    <col min="23" max="23" width="19" style="305" customWidth="1"/>
    <col min="24" max="16384" width="10.77734375" style="292"/>
  </cols>
  <sheetData>
    <row r="3" spans="3:23" s="299" customFormat="1" ht="46.8" x14ac:dyDescent="0.3">
      <c r="C3" s="300" t="s">
        <v>200</v>
      </c>
      <c r="D3" s="301" t="s">
        <v>238</v>
      </c>
      <c r="E3" s="301" t="s">
        <v>223</v>
      </c>
      <c r="F3" s="301" t="s">
        <v>168</v>
      </c>
      <c r="G3" s="301" t="s">
        <v>122</v>
      </c>
      <c r="H3" s="301" t="s">
        <v>384</v>
      </c>
      <c r="I3" s="301" t="s">
        <v>266</v>
      </c>
      <c r="J3" s="301" t="s">
        <v>237</v>
      </c>
      <c r="K3" s="301" t="s">
        <v>169</v>
      </c>
      <c r="L3" s="301" t="s">
        <v>124</v>
      </c>
      <c r="M3" s="301" t="s">
        <v>224</v>
      </c>
      <c r="N3" s="301" t="s">
        <v>117</v>
      </c>
      <c r="O3" s="301" t="s">
        <v>125</v>
      </c>
      <c r="P3" s="301" t="s">
        <v>221</v>
      </c>
      <c r="Q3" s="301" t="s">
        <v>386</v>
      </c>
      <c r="R3" s="301" t="s">
        <v>393</v>
      </c>
      <c r="S3" s="301" t="s">
        <v>392</v>
      </c>
      <c r="T3" s="301" t="s">
        <v>391</v>
      </c>
      <c r="U3" s="300" t="s">
        <v>396</v>
      </c>
      <c r="V3" s="300" t="s">
        <v>395</v>
      </c>
      <c r="W3" s="303" t="s">
        <v>394</v>
      </c>
    </row>
    <row r="4" spans="3:23" x14ac:dyDescent="0.3">
      <c r="C4" s="296" t="str">
        <f>+'Total Dotaciones'!B27</f>
        <v>Botiquín tipo B</v>
      </c>
      <c r="D4" s="296">
        <f>+'Total Dotaciones'!C27</f>
        <v>0</v>
      </c>
      <c r="E4" s="296">
        <f>+'Total Dotaciones'!D27</f>
        <v>1</v>
      </c>
      <c r="F4" s="296">
        <f>+'Total Dotaciones'!E27</f>
        <v>0</v>
      </c>
      <c r="G4" s="296">
        <f>+'Total Dotaciones'!F27</f>
        <v>0</v>
      </c>
      <c r="H4" s="296">
        <f>+'Total Dotaciones'!G27</f>
        <v>0</v>
      </c>
      <c r="I4" s="296">
        <f>+'Total Dotaciones'!H27</f>
        <v>0</v>
      </c>
      <c r="J4" s="296">
        <f>+'Total Dotaciones'!I27</f>
        <v>0</v>
      </c>
      <c r="K4" s="296">
        <f>+'Total Dotaciones'!J27</f>
        <v>0</v>
      </c>
      <c r="L4" s="296">
        <f>+'Total Dotaciones'!K27</f>
        <v>0</v>
      </c>
      <c r="M4" s="296">
        <f>+'Total Dotaciones'!L27</f>
        <v>0</v>
      </c>
      <c r="N4" s="296">
        <f>+'Total Dotaciones'!M27</f>
        <v>0</v>
      </c>
      <c r="O4" s="296">
        <f>+'Total Dotaciones'!N27</f>
        <v>0</v>
      </c>
      <c r="P4" s="296">
        <f>+'Total Dotaciones'!O27</f>
        <v>0</v>
      </c>
      <c r="Q4" s="296">
        <f>+'Total Dotaciones'!P27</f>
        <v>0</v>
      </c>
      <c r="R4" s="296">
        <f>+'Total Dotaciones'!Q27</f>
        <v>0</v>
      </c>
      <c r="S4" s="296">
        <f>+'Total Dotaciones'!R27</f>
        <v>0</v>
      </c>
      <c r="T4" s="296">
        <f>+'Total Dotaciones'!S27</f>
        <v>0</v>
      </c>
      <c r="U4" s="534">
        <f>+'Total Dotaciones'!T27</f>
        <v>1</v>
      </c>
      <c r="V4" s="302">
        <f>+'ESTUDIO DE MERCADO '!J24</f>
        <v>559448.66666666674</v>
      </c>
      <c r="W4" s="304">
        <f>+V4*U4</f>
        <v>559448.66666666674</v>
      </c>
    </row>
    <row r="5" spans="3:23" x14ac:dyDescent="0.3">
      <c r="C5" s="296" t="str">
        <f>+'Total Dotaciones'!B29</f>
        <v>Extintor industrial</v>
      </c>
      <c r="D5" s="296">
        <f>+'Total Dotaciones'!C29</f>
        <v>0</v>
      </c>
      <c r="E5" s="296">
        <f>+'Total Dotaciones'!D29</f>
        <v>2</v>
      </c>
      <c r="F5" s="296">
        <f>+'Total Dotaciones'!E29</f>
        <v>0</v>
      </c>
      <c r="G5" s="296">
        <f>+'Total Dotaciones'!F29</f>
        <v>1</v>
      </c>
      <c r="H5" s="296">
        <f>+'Total Dotaciones'!G29</f>
        <v>0</v>
      </c>
      <c r="I5" s="296">
        <f>+'Total Dotaciones'!H29</f>
        <v>0</v>
      </c>
      <c r="J5" s="296">
        <f>+'Total Dotaciones'!I29</f>
        <v>0</v>
      </c>
      <c r="K5" s="296">
        <f>+'Total Dotaciones'!J29</f>
        <v>0</v>
      </c>
      <c r="L5" s="296">
        <f>+'Total Dotaciones'!K29</f>
        <v>0</v>
      </c>
      <c r="M5" s="296">
        <f>+'Total Dotaciones'!L29</f>
        <v>0</v>
      </c>
      <c r="N5" s="296">
        <f>+'Total Dotaciones'!M29</f>
        <v>0</v>
      </c>
      <c r="O5" s="296">
        <f>+'Total Dotaciones'!N29</f>
        <v>0</v>
      </c>
      <c r="P5" s="296">
        <f>+'Total Dotaciones'!O29</f>
        <v>0</v>
      </c>
      <c r="Q5" s="296">
        <f>+'Total Dotaciones'!P29</f>
        <v>0</v>
      </c>
      <c r="R5" s="296">
        <f>+'Total Dotaciones'!Q29</f>
        <v>0</v>
      </c>
      <c r="S5" s="296">
        <f>+'Total Dotaciones'!R29</f>
        <v>0</v>
      </c>
      <c r="T5" s="296">
        <f>+'Total Dotaciones'!S29</f>
        <v>0</v>
      </c>
      <c r="U5" s="534">
        <f>+'Total Dotaciones'!T29</f>
        <v>3</v>
      </c>
      <c r="V5" s="302">
        <f>+'ESTUDIO DE MERCADO '!J26</f>
        <v>83641.8</v>
      </c>
      <c r="W5" s="304">
        <f t="shared" ref="W5" si="0">+V5*U5</f>
        <v>250925.40000000002</v>
      </c>
    </row>
    <row r="6" spans="3:23" x14ac:dyDescent="0.3">
      <c r="C6" s="611" t="s">
        <v>25</v>
      </c>
      <c r="D6" s="611"/>
      <c r="E6" s="611"/>
      <c r="F6" s="611"/>
      <c r="G6" s="611"/>
      <c r="H6" s="611"/>
      <c r="I6" s="611"/>
      <c r="J6" s="611"/>
      <c r="K6" s="611"/>
      <c r="L6" s="611"/>
      <c r="M6" s="611"/>
      <c r="N6" s="611"/>
      <c r="O6" s="611"/>
      <c r="P6" s="611"/>
      <c r="Q6" s="611"/>
      <c r="R6" s="611"/>
      <c r="S6" s="611"/>
      <c r="T6" s="611"/>
      <c r="U6" s="611"/>
      <c r="V6" s="611"/>
      <c r="W6" s="304">
        <f>SUM(W4:W5)</f>
        <v>810374.06666666677</v>
      </c>
    </row>
    <row r="8" spans="3:23" x14ac:dyDescent="0.3">
      <c r="C8" s="612" t="s">
        <v>449</v>
      </c>
      <c r="D8" s="613"/>
      <c r="E8" s="613"/>
      <c r="F8" s="613"/>
      <c r="G8" s="613"/>
      <c r="H8" s="613"/>
      <c r="I8" s="613"/>
      <c r="J8" s="613"/>
      <c r="K8" s="613"/>
      <c r="L8" s="613"/>
      <c r="M8" s="613"/>
      <c r="N8" s="613"/>
      <c r="O8" s="613"/>
      <c r="P8" s="613"/>
      <c r="Q8" s="613"/>
      <c r="R8" s="613"/>
      <c r="S8" s="613"/>
      <c r="T8" s="613"/>
      <c r="U8" s="613"/>
      <c r="V8" s="613"/>
      <c r="W8" s="614"/>
    </row>
    <row r="9" spans="3:23" ht="26.25" customHeight="1" x14ac:dyDescent="0.3">
      <c r="C9" s="615" t="s">
        <v>447</v>
      </c>
      <c r="D9" s="615"/>
      <c r="E9" s="615"/>
      <c r="F9" s="615"/>
      <c r="G9" s="615"/>
      <c r="H9" s="615"/>
      <c r="I9" s="615"/>
      <c r="J9" s="615"/>
      <c r="K9" s="615"/>
      <c r="L9" s="615"/>
      <c r="M9" s="615"/>
      <c r="N9" s="615"/>
      <c r="O9" s="615"/>
      <c r="P9" s="615"/>
      <c r="Q9" s="615"/>
      <c r="R9" s="615"/>
      <c r="S9" s="615"/>
      <c r="T9" s="615"/>
      <c r="U9" s="615"/>
      <c r="V9" s="615"/>
      <c r="W9" s="615"/>
    </row>
    <row r="10" spans="3:23" ht="26.25" customHeight="1" x14ac:dyDescent="0.3">
      <c r="C10" s="615" t="s">
        <v>448</v>
      </c>
      <c r="D10" s="615"/>
      <c r="E10" s="615"/>
      <c r="F10" s="615"/>
      <c r="G10" s="615"/>
      <c r="H10" s="615"/>
      <c r="I10" s="615"/>
      <c r="J10" s="615"/>
      <c r="K10" s="615"/>
      <c r="L10" s="615"/>
      <c r="M10" s="615"/>
      <c r="N10" s="615"/>
      <c r="O10" s="615"/>
      <c r="P10" s="615"/>
      <c r="Q10" s="615"/>
      <c r="R10" s="615"/>
      <c r="S10" s="615"/>
      <c r="T10" s="615"/>
      <c r="U10" s="615"/>
      <c r="V10" s="615"/>
      <c r="W10" s="615"/>
    </row>
    <row r="11" spans="3:23" ht="23.25" customHeight="1" x14ac:dyDescent="0.3"/>
  </sheetData>
  <mergeCells count="4">
    <mergeCell ref="C6:V6"/>
    <mergeCell ref="C8:W8"/>
    <mergeCell ref="C9:W9"/>
    <mergeCell ref="C10:W10"/>
  </mergeCells>
  <hyperlinks>
    <hyperlink ref="J3" location="'Ficha Técnica Sibaté'!A1" display="SIBATÉ" xr:uid="{5911EFF4-49C4-D540-9106-B0C123887A72}"/>
    <hyperlink ref="K3" location="'Ficha Técnica Sutatausa'!A1" display="SUTATAUSA" xr:uid="{8FBFA24D-A1E2-684F-8366-9605D781DC92}"/>
    <hyperlink ref="L3" location="'Ficha Técnica Tausa'!A1" display="TAUSA" xr:uid="{810B9BC1-B192-8A42-8EC0-D7CE0FAC338F}"/>
    <hyperlink ref="M3" location="'Ficha Técnica Ubaté'!A1" display="UBATÉ" xr:uid="{30D7FD09-DE48-164E-90CA-F9C7A2A65C86}"/>
    <hyperlink ref="O3" location="'Ficha Técnica Vergara'!A1" display="VERGARA" xr:uid="{E0D9308E-FD7F-CD47-8FF5-00931644D4D5}"/>
    <hyperlink ref="P3" location="'Ficha Técnica Villapinzón'!A1" display="VILLAPINZÓN" xr:uid="{DFAD0F3B-86F0-4648-A096-BEA6FE6F66A0}"/>
    <hyperlink ref="R3" location="'Ficha Técnica San Bernardo'!A1" display="SAN BERNARDO" xr:uid="{2550F097-73EC-2048-B016-3FD5DDD83494}"/>
    <hyperlink ref="S3" location="'Ficha Técnica Funza'!A1" display="FUNZA" xr:uid="{718B0B80-3476-2B4F-9620-8BC6EE66EC1A}"/>
    <hyperlink ref="D3" location="'Ficha Técnica Cogua'!A1" display="COGUA" xr:uid="{28447AA1-3795-4940-A404-9B027505CCAA}"/>
    <hyperlink ref="E3" location="'Ficha Técnica Cucunuba'!A1" display="CUCUNUBÁ" xr:uid="{630FE4CE-C51E-134B-92F8-D4BA4762E98D}"/>
    <hyperlink ref="F3" location="'Ficha Técnica Gama'!A1" display="GAMA" xr:uid="{81A0EA0F-EF6E-704C-B4EE-C06FEDF86BC7}"/>
    <hyperlink ref="G3" location="'Ficha Técnica Sesquilé'!A1" display="SESQUILÉ" xr:uid="{D7D5E3DB-7EC4-7541-A4E1-9E3D2FD22036}"/>
    <hyperlink ref="H3" location="'Ficha Técnica Guayabal de Siqui'!A1" display="GUAYABAL DE SIQUIMA" xr:uid="{2DFBA807-98FD-E549-AB8F-2987D3B7344C}"/>
    <hyperlink ref="I3" location="'Ficha Técnica Puerto Salgar'!A1" display="PUERTO SALGAR" xr:uid="{D8B5C4A4-883C-8043-BC5C-A201A5AC3EDD}"/>
    <hyperlink ref="N3" location="'Ficha Técnica Ubaque'!A1" display="UBAQUE" xr:uid="{0B578393-F392-E74A-9405-2E2AFFDB2B85}"/>
    <hyperlink ref="Q3" location="'Ficha Técnica Agua de Dios'!A1" display="AGUA DE DIOS" xr:uid="{D585B939-5545-5749-8B3E-BDFB17E1A5C4}"/>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F2BF8-5F5D-B443-992E-64B6494DEC90}">
  <dimension ref="A1:AF1002"/>
  <sheetViews>
    <sheetView showGridLines="0" topLeftCell="A31" zoomScale="50" zoomScaleNormal="125" workbookViewId="0">
      <selection activeCell="C40" sqref="C40:S75"/>
    </sheetView>
  </sheetViews>
  <sheetFormatPr baseColWidth="10" defaultColWidth="0" defaultRowHeight="14.4" zeroHeight="1" x14ac:dyDescent="0.3"/>
  <cols>
    <col min="1" max="1" width="5.6640625" customWidth="1"/>
    <col min="2" max="2" width="68.109375" customWidth="1"/>
    <col min="3" max="19" width="16.109375" customWidth="1"/>
    <col min="20" max="20" width="10.6640625" customWidth="1"/>
    <col min="21" max="21" width="10.6640625" style="307" customWidth="1"/>
    <col min="22" max="32" width="10.6640625" hidden="1" customWidth="1"/>
    <col min="33" max="16384" width="12.6640625" hidden="1"/>
  </cols>
  <sheetData>
    <row r="1" spans="1:21" ht="21.75" customHeight="1" thickBot="1" x14ac:dyDescent="0.35">
      <c r="B1" s="306"/>
      <c r="C1" s="306"/>
      <c r="D1" s="306"/>
      <c r="E1" s="306"/>
      <c r="F1" s="306"/>
      <c r="G1" s="306"/>
      <c r="H1" s="306"/>
      <c r="I1" s="306"/>
      <c r="J1" s="306"/>
      <c r="K1" s="306"/>
      <c r="L1" s="306"/>
      <c r="M1" s="306"/>
      <c r="N1" s="306"/>
      <c r="O1" s="306"/>
      <c r="P1" s="306"/>
      <c r="Q1" s="306"/>
      <c r="R1" s="306"/>
      <c r="S1" s="306"/>
      <c r="T1" s="306"/>
    </row>
    <row r="2" spans="1:21" ht="29.4" thickBot="1" x14ac:dyDescent="0.35">
      <c r="B2" s="308" t="s">
        <v>200</v>
      </c>
      <c r="C2" s="309" t="s">
        <v>238</v>
      </c>
      <c r="D2" s="310" t="s">
        <v>223</v>
      </c>
      <c r="E2" s="311" t="s">
        <v>168</v>
      </c>
      <c r="F2" s="312" t="s">
        <v>122</v>
      </c>
      <c r="G2" s="312" t="s">
        <v>384</v>
      </c>
      <c r="H2" s="310" t="s">
        <v>266</v>
      </c>
      <c r="I2" s="312" t="s">
        <v>237</v>
      </c>
      <c r="J2" s="310" t="s">
        <v>169</v>
      </c>
      <c r="K2" s="312" t="s">
        <v>124</v>
      </c>
      <c r="L2" s="310" t="s">
        <v>224</v>
      </c>
      <c r="M2" s="310" t="s">
        <v>117</v>
      </c>
      <c r="N2" s="310" t="s">
        <v>125</v>
      </c>
      <c r="O2" s="312" t="s">
        <v>221</v>
      </c>
      <c r="P2" s="310" t="s">
        <v>386</v>
      </c>
      <c r="Q2" s="312" t="s">
        <v>393</v>
      </c>
      <c r="R2" s="313" t="s">
        <v>392</v>
      </c>
      <c r="S2" s="311" t="s">
        <v>391</v>
      </c>
      <c r="T2" s="314" t="s">
        <v>25</v>
      </c>
    </row>
    <row r="3" spans="1:21" s="315" customFormat="1" ht="16.2" thickBot="1" x14ac:dyDescent="0.35">
      <c r="A3" s="616" t="s">
        <v>402</v>
      </c>
      <c r="B3" s="316" t="s">
        <v>203</v>
      </c>
      <c r="C3" s="317">
        <v>96</v>
      </c>
      <c r="D3" s="318">
        <v>119</v>
      </c>
      <c r="E3" s="319"/>
      <c r="F3" s="320">
        <v>128</v>
      </c>
      <c r="G3" s="321">
        <v>64</v>
      </c>
      <c r="H3" s="322">
        <v>160</v>
      </c>
      <c r="I3" s="321">
        <v>224</v>
      </c>
      <c r="J3" s="323">
        <v>48</v>
      </c>
      <c r="K3" s="324">
        <v>32</v>
      </c>
      <c r="L3" s="325">
        <v>601</v>
      </c>
      <c r="M3" s="325">
        <v>96</v>
      </c>
      <c r="N3" s="326"/>
      <c r="O3" s="319">
        <v>128</v>
      </c>
      <c r="P3" s="325"/>
      <c r="Q3" s="325">
        <v>16</v>
      </c>
      <c r="R3" s="327">
        <v>208</v>
      </c>
      <c r="S3" s="328">
        <v>40</v>
      </c>
      <c r="T3" s="329">
        <f>SUM(C3:S3)</f>
        <v>1960</v>
      </c>
      <c r="U3" s="307"/>
    </row>
    <row r="4" spans="1:21" s="315" customFormat="1" ht="16.2" thickBot="1" x14ac:dyDescent="0.35">
      <c r="A4" s="616"/>
      <c r="B4" s="330" t="s">
        <v>204</v>
      </c>
      <c r="C4" s="331">
        <v>24</v>
      </c>
      <c r="D4" s="332">
        <v>45</v>
      </c>
      <c r="E4" s="333"/>
      <c r="F4" s="334">
        <v>8</v>
      </c>
      <c r="G4" s="335">
        <v>16</v>
      </c>
      <c r="H4" s="336">
        <v>40</v>
      </c>
      <c r="I4" s="335">
        <v>56</v>
      </c>
      <c r="J4" s="337">
        <v>12</v>
      </c>
      <c r="K4" s="338">
        <v>8</v>
      </c>
      <c r="L4" s="339">
        <v>103</v>
      </c>
      <c r="M4" s="339">
        <v>24</v>
      </c>
      <c r="N4" s="340"/>
      <c r="O4" s="333">
        <v>12</v>
      </c>
      <c r="P4" s="339"/>
      <c r="Q4" s="339">
        <v>4</v>
      </c>
      <c r="R4" s="341">
        <v>52</v>
      </c>
      <c r="S4" s="339">
        <v>10</v>
      </c>
      <c r="T4" s="329">
        <f>SUM(C4:S4)</f>
        <v>414</v>
      </c>
      <c r="U4" s="307"/>
    </row>
    <row r="5" spans="1:21" s="315" customFormat="1" ht="16.2" thickBot="1" x14ac:dyDescent="0.35">
      <c r="A5" s="616"/>
      <c r="B5" s="330" t="s">
        <v>244</v>
      </c>
      <c r="C5" s="331">
        <v>3</v>
      </c>
      <c r="D5" s="332">
        <v>2</v>
      </c>
      <c r="E5" s="333"/>
      <c r="F5" s="334">
        <v>2</v>
      </c>
      <c r="G5" s="335"/>
      <c r="H5" s="342"/>
      <c r="I5" s="335">
        <v>3</v>
      </c>
      <c r="J5" s="337">
        <v>1</v>
      </c>
      <c r="K5" s="338">
        <v>4</v>
      </c>
      <c r="L5" s="339">
        <v>7</v>
      </c>
      <c r="M5" s="339"/>
      <c r="N5" s="340"/>
      <c r="O5" s="333"/>
      <c r="P5" s="339"/>
      <c r="Q5" s="339"/>
      <c r="R5" s="341">
        <v>5</v>
      </c>
      <c r="S5" s="339"/>
      <c r="T5" s="329">
        <f t="shared" ref="T5:T38" si="0">SUM(C5:R5)</f>
        <v>27</v>
      </c>
      <c r="U5" s="307"/>
    </row>
    <row r="6" spans="1:21" s="315" customFormat="1" ht="16.2" thickBot="1" x14ac:dyDescent="0.35">
      <c r="A6" s="616"/>
      <c r="B6" s="343" t="s">
        <v>390</v>
      </c>
      <c r="C6" s="331"/>
      <c r="D6" s="332">
        <v>2</v>
      </c>
      <c r="E6" s="333"/>
      <c r="F6" s="334"/>
      <c r="G6" s="335"/>
      <c r="H6" s="342"/>
      <c r="I6" s="335"/>
      <c r="J6" s="332"/>
      <c r="K6" s="338"/>
      <c r="L6" s="339">
        <v>2</v>
      </c>
      <c r="M6" s="339"/>
      <c r="N6" s="340"/>
      <c r="O6" s="333">
        <v>2</v>
      </c>
      <c r="P6" s="339"/>
      <c r="Q6" s="339"/>
      <c r="R6" s="341">
        <v>2</v>
      </c>
      <c r="S6" s="339"/>
      <c r="T6" s="329">
        <f t="shared" si="0"/>
        <v>8</v>
      </c>
      <c r="U6" s="307"/>
    </row>
    <row r="7" spans="1:21" s="307" customFormat="1" ht="16.2" thickBot="1" x14ac:dyDescent="0.35">
      <c r="A7" s="616"/>
      <c r="B7" s="343" t="s">
        <v>205</v>
      </c>
      <c r="C7" s="345">
        <v>6</v>
      </c>
      <c r="D7" s="346">
        <v>2</v>
      </c>
      <c r="E7" s="347"/>
      <c r="F7" s="348">
        <v>5</v>
      </c>
      <c r="G7" s="349">
        <v>4</v>
      </c>
      <c r="H7" s="350">
        <v>10</v>
      </c>
      <c r="I7" s="349">
        <v>13</v>
      </c>
      <c r="J7" s="351">
        <v>3</v>
      </c>
      <c r="K7" s="352">
        <v>2</v>
      </c>
      <c r="L7" s="353">
        <v>13</v>
      </c>
      <c r="M7" s="353">
        <v>6</v>
      </c>
      <c r="N7" s="354"/>
      <c r="O7" s="347">
        <v>3</v>
      </c>
      <c r="P7" s="353"/>
      <c r="Q7" s="353">
        <v>1</v>
      </c>
      <c r="R7" s="355">
        <v>13</v>
      </c>
      <c r="S7" s="353"/>
      <c r="T7" s="356">
        <f t="shared" si="0"/>
        <v>81</v>
      </c>
    </row>
    <row r="8" spans="1:21" s="307" customFormat="1" ht="16.2" thickBot="1" x14ac:dyDescent="0.35">
      <c r="A8" s="617" t="s">
        <v>403</v>
      </c>
      <c r="B8" s="357" t="s">
        <v>236</v>
      </c>
      <c r="C8" s="345">
        <v>6</v>
      </c>
      <c r="D8" s="346">
        <v>1</v>
      </c>
      <c r="E8" s="347"/>
      <c r="F8" s="348">
        <v>2</v>
      </c>
      <c r="G8" s="349">
        <v>4</v>
      </c>
      <c r="H8" s="350">
        <v>8</v>
      </c>
      <c r="I8" s="349">
        <v>8</v>
      </c>
      <c r="J8" s="351">
        <v>2</v>
      </c>
      <c r="K8" s="352">
        <v>3</v>
      </c>
      <c r="L8" s="353">
        <v>13</v>
      </c>
      <c r="M8" s="353">
        <v>8</v>
      </c>
      <c r="N8" s="358">
        <v>29</v>
      </c>
      <c r="O8" s="347">
        <v>5</v>
      </c>
      <c r="P8" s="353">
        <v>3</v>
      </c>
      <c r="Q8" s="353">
        <v>4</v>
      </c>
      <c r="R8" s="355">
        <v>12</v>
      </c>
      <c r="S8" s="353"/>
      <c r="T8" s="356">
        <f t="shared" si="0"/>
        <v>108</v>
      </c>
    </row>
    <row r="9" spans="1:21" s="307" customFormat="1" ht="16.2" thickBot="1" x14ac:dyDescent="0.35">
      <c r="A9" s="617"/>
      <c r="B9" s="357" t="s">
        <v>206</v>
      </c>
      <c r="C9" s="345">
        <v>6</v>
      </c>
      <c r="D9" s="346">
        <v>2</v>
      </c>
      <c r="E9" s="347"/>
      <c r="F9" s="348">
        <v>3</v>
      </c>
      <c r="G9" s="349">
        <v>4</v>
      </c>
      <c r="H9" s="350">
        <v>8</v>
      </c>
      <c r="I9" s="349">
        <v>7</v>
      </c>
      <c r="J9" s="351">
        <v>2</v>
      </c>
      <c r="K9" s="352">
        <v>3</v>
      </c>
      <c r="L9" s="353">
        <v>11</v>
      </c>
      <c r="M9" s="353">
        <v>8</v>
      </c>
      <c r="N9" s="358">
        <v>29</v>
      </c>
      <c r="O9" s="347">
        <v>5</v>
      </c>
      <c r="P9" s="353">
        <v>3</v>
      </c>
      <c r="Q9" s="353">
        <v>4</v>
      </c>
      <c r="R9" s="355">
        <v>12</v>
      </c>
      <c r="S9" s="353"/>
      <c r="T9" s="356">
        <f t="shared" si="0"/>
        <v>107</v>
      </c>
    </row>
    <row r="10" spans="1:21" s="307" customFormat="1" ht="16.2" thickBot="1" x14ac:dyDescent="0.35">
      <c r="A10" s="618" t="s">
        <v>404</v>
      </c>
      <c r="B10" s="359" t="s">
        <v>196</v>
      </c>
      <c r="C10" s="360">
        <v>8</v>
      </c>
      <c r="D10" s="361">
        <v>3</v>
      </c>
      <c r="E10" s="362"/>
      <c r="F10" s="363">
        <v>4</v>
      </c>
      <c r="G10" s="364">
        <v>1</v>
      </c>
      <c r="H10" s="365">
        <v>9</v>
      </c>
      <c r="I10" s="364">
        <v>14</v>
      </c>
      <c r="J10" s="366">
        <v>2</v>
      </c>
      <c r="K10" s="367">
        <v>7</v>
      </c>
      <c r="L10" s="368">
        <v>4</v>
      </c>
      <c r="M10" s="368">
        <v>7</v>
      </c>
      <c r="N10" s="369">
        <v>1</v>
      </c>
      <c r="O10" s="362">
        <v>9</v>
      </c>
      <c r="P10" s="368"/>
      <c r="Q10" s="368"/>
      <c r="R10" s="370">
        <v>10</v>
      </c>
      <c r="S10" s="368"/>
      <c r="T10" s="371">
        <f t="shared" si="0"/>
        <v>79</v>
      </c>
    </row>
    <row r="11" spans="1:21" s="307" customFormat="1" ht="16.2" thickBot="1" x14ac:dyDescent="0.35">
      <c r="A11" s="618"/>
      <c r="B11" s="359" t="s">
        <v>197</v>
      </c>
      <c r="C11" s="360">
        <v>8</v>
      </c>
      <c r="D11" s="361">
        <v>13</v>
      </c>
      <c r="E11" s="362"/>
      <c r="F11" s="363">
        <v>5</v>
      </c>
      <c r="G11" s="364">
        <v>1</v>
      </c>
      <c r="H11" s="365">
        <v>9</v>
      </c>
      <c r="I11" s="364">
        <v>14</v>
      </c>
      <c r="J11" s="366">
        <v>2</v>
      </c>
      <c r="K11" s="367">
        <v>7</v>
      </c>
      <c r="L11" s="368">
        <v>2</v>
      </c>
      <c r="M11" s="368">
        <v>7</v>
      </c>
      <c r="N11" s="369">
        <v>1</v>
      </c>
      <c r="O11" s="362">
        <v>8</v>
      </c>
      <c r="P11" s="368"/>
      <c r="Q11" s="368"/>
      <c r="R11" s="370">
        <v>10</v>
      </c>
      <c r="S11" s="368"/>
      <c r="T11" s="371">
        <f t="shared" si="0"/>
        <v>87</v>
      </c>
    </row>
    <row r="12" spans="1:21" s="307" customFormat="1" ht="16.2" thickBot="1" x14ac:dyDescent="0.35">
      <c r="A12" s="618"/>
      <c r="B12" s="359" t="s">
        <v>397</v>
      </c>
      <c r="C12" s="360">
        <v>8</v>
      </c>
      <c r="D12" s="361">
        <v>11</v>
      </c>
      <c r="E12" s="362"/>
      <c r="F12" s="363">
        <v>12</v>
      </c>
      <c r="G12" s="364">
        <v>1</v>
      </c>
      <c r="H12" s="365">
        <v>9</v>
      </c>
      <c r="I12" s="364">
        <v>14</v>
      </c>
      <c r="J12" s="366">
        <v>2</v>
      </c>
      <c r="K12" s="367">
        <v>7</v>
      </c>
      <c r="L12" s="368">
        <v>4</v>
      </c>
      <c r="M12" s="368">
        <v>7</v>
      </c>
      <c r="N12" s="369">
        <v>1</v>
      </c>
      <c r="O12" s="362">
        <v>9</v>
      </c>
      <c r="P12" s="368"/>
      <c r="Q12" s="368"/>
      <c r="R12" s="370">
        <v>10</v>
      </c>
      <c r="S12" s="368"/>
      <c r="T12" s="371">
        <f t="shared" si="0"/>
        <v>95</v>
      </c>
    </row>
    <row r="13" spans="1:21" s="307" customFormat="1" ht="16.2" thickBot="1" x14ac:dyDescent="0.35">
      <c r="A13" s="618"/>
      <c r="B13" s="359" t="s">
        <v>239</v>
      </c>
      <c r="C13" s="360">
        <v>0</v>
      </c>
      <c r="D13" s="361">
        <v>2</v>
      </c>
      <c r="E13" s="362">
        <v>1</v>
      </c>
      <c r="F13" s="363">
        <v>9</v>
      </c>
      <c r="G13" s="364">
        <v>1</v>
      </c>
      <c r="H13" s="365">
        <v>4</v>
      </c>
      <c r="I13" s="364">
        <v>6</v>
      </c>
      <c r="J13" s="366">
        <v>3</v>
      </c>
      <c r="K13" s="367"/>
      <c r="L13" s="368">
        <v>4</v>
      </c>
      <c r="M13" s="368"/>
      <c r="N13" s="372"/>
      <c r="O13" s="362">
        <v>5</v>
      </c>
      <c r="P13" s="368">
        <v>2</v>
      </c>
      <c r="Q13" s="368">
        <v>3</v>
      </c>
      <c r="R13" s="370">
        <v>2</v>
      </c>
      <c r="S13" s="368"/>
      <c r="T13" s="371">
        <f t="shared" si="0"/>
        <v>42</v>
      </c>
    </row>
    <row r="14" spans="1:21" s="307" customFormat="1" ht="16.2" thickBot="1" x14ac:dyDescent="0.35">
      <c r="A14" s="618"/>
      <c r="B14" s="359" t="s">
        <v>209</v>
      </c>
      <c r="C14" s="360">
        <v>0</v>
      </c>
      <c r="D14" s="361">
        <v>2</v>
      </c>
      <c r="E14" s="362"/>
      <c r="F14" s="363">
        <v>5</v>
      </c>
      <c r="G14" s="364">
        <v>3</v>
      </c>
      <c r="H14" s="365">
        <v>11</v>
      </c>
      <c r="I14" s="364"/>
      <c r="J14" s="366">
        <v>7</v>
      </c>
      <c r="K14" s="367">
        <v>1</v>
      </c>
      <c r="L14" s="368"/>
      <c r="M14" s="368">
        <v>2</v>
      </c>
      <c r="N14" s="369">
        <v>1</v>
      </c>
      <c r="O14" s="362">
        <v>5</v>
      </c>
      <c r="P14" s="368"/>
      <c r="Q14" s="368">
        <v>1</v>
      </c>
      <c r="R14" s="370"/>
      <c r="S14" s="368"/>
      <c r="T14" s="371">
        <f t="shared" si="0"/>
        <v>38</v>
      </c>
    </row>
    <row r="15" spans="1:21" s="307" customFormat="1" ht="16.2" thickBot="1" x14ac:dyDescent="0.35">
      <c r="A15" s="618"/>
      <c r="B15" s="359" t="s">
        <v>398</v>
      </c>
      <c r="C15" s="360">
        <v>0</v>
      </c>
      <c r="D15" s="361">
        <v>3</v>
      </c>
      <c r="E15" s="362">
        <v>1</v>
      </c>
      <c r="F15" s="363">
        <v>14</v>
      </c>
      <c r="G15" s="364">
        <v>4</v>
      </c>
      <c r="H15" s="365">
        <v>15</v>
      </c>
      <c r="I15" s="364">
        <v>6</v>
      </c>
      <c r="J15" s="366">
        <v>10</v>
      </c>
      <c r="K15" s="367">
        <v>1</v>
      </c>
      <c r="L15" s="368">
        <v>2</v>
      </c>
      <c r="M15" s="368"/>
      <c r="N15" s="369">
        <v>1</v>
      </c>
      <c r="O15" s="362">
        <v>10</v>
      </c>
      <c r="P15" s="368">
        <v>2</v>
      </c>
      <c r="Q15" s="368">
        <v>4</v>
      </c>
      <c r="R15" s="370">
        <v>2</v>
      </c>
      <c r="S15" s="368"/>
      <c r="T15" s="371">
        <f t="shared" si="0"/>
        <v>75</v>
      </c>
    </row>
    <row r="16" spans="1:21" s="307" customFormat="1" ht="16.2" thickBot="1" x14ac:dyDescent="0.35">
      <c r="A16" s="618"/>
      <c r="B16" s="359" t="s">
        <v>213</v>
      </c>
      <c r="C16" s="360">
        <v>0</v>
      </c>
      <c r="D16" s="361">
        <v>9</v>
      </c>
      <c r="E16" s="362">
        <v>3</v>
      </c>
      <c r="F16" s="363">
        <v>26</v>
      </c>
      <c r="G16" s="364">
        <v>12</v>
      </c>
      <c r="H16" s="365">
        <v>45</v>
      </c>
      <c r="I16" s="364">
        <v>18</v>
      </c>
      <c r="J16" s="366">
        <v>30</v>
      </c>
      <c r="K16" s="367">
        <v>3</v>
      </c>
      <c r="L16" s="368">
        <v>2</v>
      </c>
      <c r="M16" s="368">
        <v>6</v>
      </c>
      <c r="N16" s="369">
        <v>3</v>
      </c>
      <c r="O16" s="362">
        <v>27</v>
      </c>
      <c r="P16" s="368">
        <v>6</v>
      </c>
      <c r="Q16" s="368">
        <v>12</v>
      </c>
      <c r="R16" s="370">
        <v>6</v>
      </c>
      <c r="S16" s="368"/>
      <c r="T16" s="371">
        <f t="shared" si="0"/>
        <v>208</v>
      </c>
    </row>
    <row r="17" spans="1:20" s="307" customFormat="1" ht="16.2" thickBot="1" x14ac:dyDescent="0.35">
      <c r="A17" s="618"/>
      <c r="B17" s="359" t="s">
        <v>215</v>
      </c>
      <c r="C17" s="360">
        <v>0</v>
      </c>
      <c r="D17" s="361">
        <v>20</v>
      </c>
      <c r="E17" s="362">
        <v>4</v>
      </c>
      <c r="F17" s="363">
        <v>21</v>
      </c>
      <c r="G17" s="364">
        <v>4</v>
      </c>
      <c r="H17" s="365">
        <v>16</v>
      </c>
      <c r="I17" s="364">
        <v>24</v>
      </c>
      <c r="J17" s="366">
        <v>12</v>
      </c>
      <c r="K17" s="367"/>
      <c r="L17" s="368">
        <v>1</v>
      </c>
      <c r="M17" s="368">
        <v>2</v>
      </c>
      <c r="N17" s="372"/>
      <c r="O17" s="362">
        <v>20</v>
      </c>
      <c r="P17" s="368">
        <v>8</v>
      </c>
      <c r="Q17" s="368">
        <v>12</v>
      </c>
      <c r="R17" s="370">
        <v>8</v>
      </c>
      <c r="S17" s="368"/>
      <c r="T17" s="371">
        <f t="shared" si="0"/>
        <v>152</v>
      </c>
    </row>
    <row r="18" spans="1:20" s="307" customFormat="1" ht="16.2" thickBot="1" x14ac:dyDescent="0.35">
      <c r="A18" s="618"/>
      <c r="B18" s="359" t="s">
        <v>214</v>
      </c>
      <c r="C18" s="360">
        <v>0</v>
      </c>
      <c r="D18" s="361">
        <v>19</v>
      </c>
      <c r="E18" s="362">
        <v>4</v>
      </c>
      <c r="F18" s="363">
        <v>22</v>
      </c>
      <c r="G18" s="364">
        <v>4</v>
      </c>
      <c r="H18" s="365">
        <v>16</v>
      </c>
      <c r="I18" s="364">
        <v>24</v>
      </c>
      <c r="J18" s="366">
        <v>12</v>
      </c>
      <c r="K18" s="367"/>
      <c r="L18" s="368">
        <v>2</v>
      </c>
      <c r="M18" s="368">
        <v>6</v>
      </c>
      <c r="N18" s="372"/>
      <c r="O18" s="362">
        <v>20</v>
      </c>
      <c r="P18" s="368">
        <v>8</v>
      </c>
      <c r="Q18" s="368">
        <v>12</v>
      </c>
      <c r="R18" s="370">
        <v>8</v>
      </c>
      <c r="S18" s="368"/>
      <c r="T18" s="371">
        <f t="shared" si="0"/>
        <v>157</v>
      </c>
    </row>
    <row r="19" spans="1:20" s="307" customFormat="1" ht="16.2" thickBot="1" x14ac:dyDescent="0.35">
      <c r="A19" s="618"/>
      <c r="B19" s="359" t="s">
        <v>216</v>
      </c>
      <c r="C19" s="360">
        <v>0</v>
      </c>
      <c r="D19" s="361">
        <v>23</v>
      </c>
      <c r="E19" s="362">
        <v>4</v>
      </c>
      <c r="F19" s="363">
        <v>22</v>
      </c>
      <c r="G19" s="364">
        <v>4</v>
      </c>
      <c r="H19" s="365">
        <v>16</v>
      </c>
      <c r="I19" s="364">
        <v>24</v>
      </c>
      <c r="J19" s="366">
        <v>12</v>
      </c>
      <c r="K19" s="367"/>
      <c r="L19" s="368">
        <v>4</v>
      </c>
      <c r="M19" s="368">
        <v>3</v>
      </c>
      <c r="N19" s="372"/>
      <c r="O19" s="362">
        <v>20</v>
      </c>
      <c r="P19" s="368">
        <v>8</v>
      </c>
      <c r="Q19" s="368">
        <v>12</v>
      </c>
      <c r="R19" s="370">
        <v>8</v>
      </c>
      <c r="S19" s="368"/>
      <c r="T19" s="371">
        <f t="shared" si="0"/>
        <v>160</v>
      </c>
    </row>
    <row r="20" spans="1:20" s="307" customFormat="1" ht="16.2" thickBot="1" x14ac:dyDescent="0.35">
      <c r="A20" s="618"/>
      <c r="B20" s="359" t="s">
        <v>217</v>
      </c>
      <c r="C20" s="360">
        <v>0</v>
      </c>
      <c r="D20" s="361">
        <v>28</v>
      </c>
      <c r="E20" s="362">
        <v>4</v>
      </c>
      <c r="F20" s="363">
        <v>54</v>
      </c>
      <c r="G20" s="364">
        <v>28</v>
      </c>
      <c r="H20" s="365">
        <v>104</v>
      </c>
      <c r="I20" s="364">
        <v>24</v>
      </c>
      <c r="J20" s="366">
        <v>68</v>
      </c>
      <c r="K20" s="367"/>
      <c r="L20" s="368">
        <v>4</v>
      </c>
      <c r="M20" s="368">
        <v>16</v>
      </c>
      <c r="N20" s="369">
        <v>8</v>
      </c>
      <c r="O20" s="362">
        <v>60</v>
      </c>
      <c r="P20" s="368">
        <v>8</v>
      </c>
      <c r="Q20" s="368">
        <v>20</v>
      </c>
      <c r="R20" s="370">
        <v>8</v>
      </c>
      <c r="S20" s="368"/>
      <c r="T20" s="371">
        <f t="shared" si="0"/>
        <v>434</v>
      </c>
    </row>
    <row r="21" spans="1:20" s="307" customFormat="1" ht="16.2" thickBot="1" x14ac:dyDescent="0.35">
      <c r="A21" s="618"/>
      <c r="B21" s="359" t="s">
        <v>198</v>
      </c>
      <c r="C21" s="360">
        <v>0</v>
      </c>
      <c r="D21" s="361">
        <v>14</v>
      </c>
      <c r="E21" s="362"/>
      <c r="F21" s="363">
        <v>16</v>
      </c>
      <c r="G21" s="364">
        <v>9</v>
      </c>
      <c r="H21" s="365">
        <v>33</v>
      </c>
      <c r="I21" s="364"/>
      <c r="J21" s="366">
        <v>21</v>
      </c>
      <c r="K21" s="367">
        <v>3</v>
      </c>
      <c r="L21" s="368">
        <v>5</v>
      </c>
      <c r="M21" s="368">
        <v>6</v>
      </c>
      <c r="N21" s="369">
        <v>3</v>
      </c>
      <c r="O21" s="362">
        <v>15</v>
      </c>
      <c r="P21" s="368"/>
      <c r="Q21" s="368">
        <v>3</v>
      </c>
      <c r="R21" s="370"/>
      <c r="S21" s="368"/>
      <c r="T21" s="371">
        <f t="shared" si="0"/>
        <v>128</v>
      </c>
    </row>
    <row r="22" spans="1:20" s="307" customFormat="1" ht="16.2" thickBot="1" x14ac:dyDescent="0.35">
      <c r="A22" s="618"/>
      <c r="B22" s="359" t="s">
        <v>399</v>
      </c>
      <c r="C22" s="360"/>
      <c r="D22" s="361"/>
      <c r="E22" s="362"/>
      <c r="F22" s="363">
        <v>12</v>
      </c>
      <c r="G22" s="364"/>
      <c r="H22" s="373"/>
      <c r="I22" s="364"/>
      <c r="J22" s="366">
        <v>18</v>
      </c>
      <c r="K22" s="367"/>
      <c r="L22" s="368"/>
      <c r="M22" s="368"/>
      <c r="N22" s="369">
        <v>3</v>
      </c>
      <c r="O22" s="362">
        <v>13</v>
      </c>
      <c r="P22" s="368"/>
      <c r="Q22" s="368">
        <v>3</v>
      </c>
      <c r="R22" s="370"/>
      <c r="S22" s="368"/>
      <c r="T22" s="371">
        <f t="shared" si="0"/>
        <v>49</v>
      </c>
    </row>
    <row r="23" spans="1:20" s="307" customFormat="1" ht="109.8" thickBot="1" x14ac:dyDescent="0.35">
      <c r="A23" s="618"/>
      <c r="B23" s="374" t="s">
        <v>441</v>
      </c>
      <c r="C23" s="360"/>
      <c r="D23" s="361"/>
      <c r="E23" s="362"/>
      <c r="F23" s="363"/>
      <c r="G23" s="364"/>
      <c r="H23" s="373"/>
      <c r="I23" s="364"/>
      <c r="J23" s="361"/>
      <c r="K23" s="367"/>
      <c r="L23" s="368"/>
      <c r="M23" s="368"/>
      <c r="N23" s="372"/>
      <c r="O23" s="362"/>
      <c r="P23" s="368"/>
      <c r="Q23" s="368"/>
      <c r="R23" s="370"/>
      <c r="S23" s="368"/>
      <c r="T23" s="371">
        <f t="shared" si="0"/>
        <v>0</v>
      </c>
    </row>
    <row r="24" spans="1:20" s="307" customFormat="1" ht="31.8" thickBot="1" x14ac:dyDescent="0.35">
      <c r="A24" s="618"/>
      <c r="B24" s="374" t="s">
        <v>219</v>
      </c>
      <c r="C24" s="360"/>
      <c r="D24" s="361"/>
      <c r="E24" s="362"/>
      <c r="F24" s="363"/>
      <c r="G24" s="364"/>
      <c r="H24" s="373"/>
      <c r="I24" s="364"/>
      <c r="J24" s="361"/>
      <c r="K24" s="367"/>
      <c r="L24" s="368"/>
      <c r="M24" s="368"/>
      <c r="N24" s="372"/>
      <c r="O24" s="362"/>
      <c r="P24" s="368"/>
      <c r="Q24" s="368"/>
      <c r="R24" s="370"/>
      <c r="S24" s="368"/>
      <c r="T24" s="371">
        <f t="shared" si="0"/>
        <v>0</v>
      </c>
    </row>
    <row r="25" spans="1:20" s="307" customFormat="1" ht="17.25" customHeight="1" thickBot="1" x14ac:dyDescent="0.35">
      <c r="A25" s="616" t="s">
        <v>402</v>
      </c>
      <c r="B25" s="375" t="s">
        <v>212</v>
      </c>
      <c r="C25" s="376">
        <v>8</v>
      </c>
      <c r="D25" s="377">
        <v>3</v>
      </c>
      <c r="E25" s="378"/>
      <c r="F25" s="379">
        <v>4</v>
      </c>
      <c r="G25" s="380">
        <v>1</v>
      </c>
      <c r="H25" s="381">
        <v>9</v>
      </c>
      <c r="I25" s="380">
        <v>14</v>
      </c>
      <c r="J25" s="382">
        <v>2</v>
      </c>
      <c r="K25" s="383">
        <v>7</v>
      </c>
      <c r="L25" s="384">
        <v>8</v>
      </c>
      <c r="M25" s="384">
        <v>7</v>
      </c>
      <c r="N25" s="385">
        <v>1</v>
      </c>
      <c r="O25" s="378">
        <v>9</v>
      </c>
      <c r="P25" s="384"/>
      <c r="Q25" s="384"/>
      <c r="R25" s="386">
        <v>10</v>
      </c>
      <c r="S25" s="384"/>
      <c r="T25" s="387">
        <f t="shared" si="0"/>
        <v>83</v>
      </c>
    </row>
    <row r="26" spans="1:20" s="307" customFormat="1" ht="16.2" thickBot="1" x14ac:dyDescent="0.35">
      <c r="A26" s="616"/>
      <c r="B26" s="375" t="s">
        <v>211</v>
      </c>
      <c r="C26" s="376"/>
      <c r="D26" s="377"/>
      <c r="E26" s="378"/>
      <c r="F26" s="379"/>
      <c r="G26" s="380"/>
      <c r="H26" s="381"/>
      <c r="I26" s="380"/>
      <c r="J26" s="377"/>
      <c r="K26" s="383"/>
      <c r="L26" s="384"/>
      <c r="M26" s="384"/>
      <c r="N26" s="388"/>
      <c r="O26" s="378"/>
      <c r="P26" s="384"/>
      <c r="Q26" s="384"/>
      <c r="R26" s="386"/>
      <c r="S26" s="384"/>
      <c r="T26" s="387">
        <f t="shared" si="0"/>
        <v>0</v>
      </c>
    </row>
    <row r="27" spans="1:20" s="307" customFormat="1" ht="16.2" thickBot="1" x14ac:dyDescent="0.35">
      <c r="A27" s="619" t="s">
        <v>405</v>
      </c>
      <c r="B27" s="389" t="s">
        <v>199</v>
      </c>
      <c r="C27" s="390">
        <v>0</v>
      </c>
      <c r="D27" s="391">
        <v>1</v>
      </c>
      <c r="E27" s="392"/>
      <c r="F27" s="393"/>
      <c r="G27" s="394"/>
      <c r="H27" s="395"/>
      <c r="I27" s="394"/>
      <c r="J27" s="391">
        <v>0</v>
      </c>
      <c r="K27" s="396"/>
      <c r="L27" s="397"/>
      <c r="M27" s="397"/>
      <c r="N27" s="398"/>
      <c r="O27" s="392"/>
      <c r="P27" s="397"/>
      <c r="Q27" s="397"/>
      <c r="R27" s="399"/>
      <c r="S27" s="397"/>
      <c r="T27" s="400">
        <f t="shared" si="0"/>
        <v>1</v>
      </c>
    </row>
    <row r="28" spans="1:20" s="307" customFormat="1" ht="16.2" thickBot="1" x14ac:dyDescent="0.35">
      <c r="A28" s="619"/>
      <c r="B28" s="389" t="s">
        <v>15</v>
      </c>
      <c r="C28" s="390">
        <v>0</v>
      </c>
      <c r="D28" s="391">
        <v>3</v>
      </c>
      <c r="E28" s="392"/>
      <c r="F28" s="393">
        <v>1</v>
      </c>
      <c r="G28" s="394"/>
      <c r="H28" s="395"/>
      <c r="I28" s="394"/>
      <c r="J28" s="391">
        <v>0</v>
      </c>
      <c r="K28" s="396"/>
      <c r="L28" s="397">
        <v>1</v>
      </c>
      <c r="M28" s="397"/>
      <c r="N28" s="398"/>
      <c r="O28" s="392"/>
      <c r="P28" s="397"/>
      <c r="Q28" s="397"/>
      <c r="R28" s="399"/>
      <c r="S28" s="397"/>
      <c r="T28" s="400">
        <f t="shared" si="0"/>
        <v>5</v>
      </c>
    </row>
    <row r="29" spans="1:20" s="307" customFormat="1" ht="16.2" thickBot="1" x14ac:dyDescent="0.35">
      <c r="A29" s="619"/>
      <c r="B29" s="389" t="s">
        <v>21</v>
      </c>
      <c r="C29" s="390">
        <v>0</v>
      </c>
      <c r="D29" s="391">
        <v>2</v>
      </c>
      <c r="E29" s="392"/>
      <c r="F29" s="393">
        <v>1</v>
      </c>
      <c r="G29" s="394"/>
      <c r="H29" s="395"/>
      <c r="I29" s="394"/>
      <c r="J29" s="391">
        <v>0</v>
      </c>
      <c r="K29" s="396"/>
      <c r="L29" s="397"/>
      <c r="M29" s="397"/>
      <c r="N29" s="398"/>
      <c r="O29" s="392"/>
      <c r="P29" s="397"/>
      <c r="Q29" s="397"/>
      <c r="R29" s="399"/>
      <c r="S29" s="397"/>
      <c r="T29" s="400">
        <f t="shared" si="0"/>
        <v>3</v>
      </c>
    </row>
    <row r="30" spans="1:20" s="307" customFormat="1" ht="16.2" thickBot="1" x14ac:dyDescent="0.35">
      <c r="A30" s="616" t="s">
        <v>402</v>
      </c>
      <c r="B30" s="401" t="s">
        <v>325</v>
      </c>
      <c r="C30" s="402">
        <v>0</v>
      </c>
      <c r="D30" s="403">
        <v>24</v>
      </c>
      <c r="E30" s="404">
        <v>10</v>
      </c>
      <c r="F30" s="405">
        <v>6</v>
      </c>
      <c r="G30" s="406"/>
      <c r="H30" s="407">
        <v>2</v>
      </c>
      <c r="I30" s="406">
        <v>4</v>
      </c>
      <c r="J30" s="408">
        <v>2</v>
      </c>
      <c r="K30" s="409"/>
      <c r="L30" s="410">
        <v>6</v>
      </c>
      <c r="M30" s="410"/>
      <c r="N30" s="411">
        <v>2</v>
      </c>
      <c r="O30" s="404"/>
      <c r="P30" s="410"/>
      <c r="Q30" s="410">
        <v>2</v>
      </c>
      <c r="R30" s="412">
        <v>4</v>
      </c>
      <c r="S30" s="410"/>
      <c r="T30" s="413">
        <f t="shared" si="0"/>
        <v>62</v>
      </c>
    </row>
    <row r="31" spans="1:20" s="307" customFormat="1" ht="16.2" thickBot="1" x14ac:dyDescent="0.35">
      <c r="A31" s="616"/>
      <c r="B31" s="414" t="s">
        <v>290</v>
      </c>
      <c r="C31" s="402">
        <v>0</v>
      </c>
      <c r="D31" s="403">
        <v>2</v>
      </c>
      <c r="E31" s="404">
        <v>5</v>
      </c>
      <c r="F31" s="405">
        <v>2</v>
      </c>
      <c r="G31" s="406"/>
      <c r="H31" s="407">
        <v>1</v>
      </c>
      <c r="I31" s="406">
        <v>2</v>
      </c>
      <c r="J31" s="408">
        <v>1</v>
      </c>
      <c r="K31" s="409"/>
      <c r="L31" s="410">
        <v>1</v>
      </c>
      <c r="M31" s="410"/>
      <c r="N31" s="411">
        <v>1</v>
      </c>
      <c r="O31" s="404"/>
      <c r="P31" s="410"/>
      <c r="Q31" s="410">
        <v>1</v>
      </c>
      <c r="R31" s="412">
        <v>2</v>
      </c>
      <c r="S31" s="410"/>
      <c r="T31" s="413">
        <f t="shared" si="0"/>
        <v>18</v>
      </c>
    </row>
    <row r="32" spans="1:20" s="307" customFormat="1" ht="16.2" thickBot="1" x14ac:dyDescent="0.35">
      <c r="A32" s="616"/>
      <c r="B32" s="414" t="s">
        <v>299</v>
      </c>
      <c r="C32" s="402">
        <v>0</v>
      </c>
      <c r="D32" s="403">
        <v>17</v>
      </c>
      <c r="E32" s="404">
        <v>5</v>
      </c>
      <c r="F32" s="405">
        <v>6</v>
      </c>
      <c r="G32" s="406"/>
      <c r="H32" s="407">
        <v>1</v>
      </c>
      <c r="I32" s="406">
        <v>2</v>
      </c>
      <c r="J32" s="408">
        <v>1</v>
      </c>
      <c r="K32" s="409"/>
      <c r="L32" s="410">
        <v>4</v>
      </c>
      <c r="M32" s="410"/>
      <c r="N32" s="411">
        <v>1</v>
      </c>
      <c r="O32" s="404"/>
      <c r="P32" s="410"/>
      <c r="Q32" s="410">
        <v>1</v>
      </c>
      <c r="R32" s="412">
        <v>2</v>
      </c>
      <c r="S32" s="410"/>
      <c r="T32" s="413">
        <f t="shared" si="0"/>
        <v>40</v>
      </c>
    </row>
    <row r="33" spans="1:21" s="307" customFormat="1" ht="16.2" thickBot="1" x14ac:dyDescent="0.35">
      <c r="A33" s="616"/>
      <c r="B33" s="414" t="s">
        <v>298</v>
      </c>
      <c r="C33" s="402">
        <v>0</v>
      </c>
      <c r="D33" s="403">
        <v>13</v>
      </c>
      <c r="E33" s="404">
        <v>5</v>
      </c>
      <c r="F33" s="405">
        <v>5</v>
      </c>
      <c r="G33" s="406"/>
      <c r="H33" s="407">
        <v>1</v>
      </c>
      <c r="I33" s="406">
        <v>2</v>
      </c>
      <c r="J33" s="408">
        <v>1</v>
      </c>
      <c r="K33" s="409"/>
      <c r="L33" s="410">
        <v>3</v>
      </c>
      <c r="M33" s="410"/>
      <c r="N33" s="411">
        <v>1</v>
      </c>
      <c r="O33" s="404"/>
      <c r="P33" s="410"/>
      <c r="Q33" s="410">
        <v>1</v>
      </c>
      <c r="R33" s="412">
        <v>2</v>
      </c>
      <c r="S33" s="410"/>
      <c r="T33" s="413">
        <f t="shared" si="0"/>
        <v>34</v>
      </c>
    </row>
    <row r="34" spans="1:21" s="307" customFormat="1" ht="16.2" thickBot="1" x14ac:dyDescent="0.35">
      <c r="A34" s="616"/>
      <c r="B34" s="414" t="s">
        <v>303</v>
      </c>
      <c r="C34" s="402">
        <v>0</v>
      </c>
      <c r="D34" s="403">
        <v>10</v>
      </c>
      <c r="E34" s="404">
        <v>5</v>
      </c>
      <c r="F34" s="405">
        <v>4</v>
      </c>
      <c r="G34" s="406"/>
      <c r="H34" s="407">
        <v>1</v>
      </c>
      <c r="I34" s="406">
        <v>2</v>
      </c>
      <c r="J34" s="408">
        <v>1</v>
      </c>
      <c r="K34" s="409"/>
      <c r="L34" s="410">
        <v>5</v>
      </c>
      <c r="M34" s="410"/>
      <c r="N34" s="411">
        <v>1</v>
      </c>
      <c r="O34" s="404"/>
      <c r="P34" s="410"/>
      <c r="Q34" s="410">
        <v>1</v>
      </c>
      <c r="R34" s="412">
        <v>2</v>
      </c>
      <c r="S34" s="410"/>
      <c r="T34" s="413">
        <f t="shared" si="0"/>
        <v>32</v>
      </c>
    </row>
    <row r="35" spans="1:21" s="307" customFormat="1" ht="16.2" thickBot="1" x14ac:dyDescent="0.35">
      <c r="A35" s="616"/>
      <c r="B35" s="414" t="s">
        <v>304</v>
      </c>
      <c r="C35" s="402">
        <v>0</v>
      </c>
      <c r="D35" s="403">
        <v>7</v>
      </c>
      <c r="E35" s="404">
        <v>5</v>
      </c>
      <c r="F35" s="405">
        <v>3</v>
      </c>
      <c r="G35" s="406"/>
      <c r="H35" s="407">
        <v>1</v>
      </c>
      <c r="I35" s="406">
        <v>2</v>
      </c>
      <c r="J35" s="408">
        <v>1</v>
      </c>
      <c r="K35" s="409"/>
      <c r="L35" s="410">
        <v>4</v>
      </c>
      <c r="M35" s="410"/>
      <c r="N35" s="411">
        <v>1</v>
      </c>
      <c r="O35" s="404"/>
      <c r="P35" s="410"/>
      <c r="Q35" s="410">
        <v>1</v>
      </c>
      <c r="R35" s="412">
        <v>2</v>
      </c>
      <c r="S35" s="410"/>
      <c r="T35" s="413">
        <f t="shared" si="0"/>
        <v>27</v>
      </c>
    </row>
    <row r="36" spans="1:21" s="307" customFormat="1" ht="16.2" thickBot="1" x14ac:dyDescent="0.35">
      <c r="A36" s="616"/>
      <c r="B36" s="414" t="s">
        <v>307</v>
      </c>
      <c r="C36" s="402">
        <v>0</v>
      </c>
      <c r="D36" s="403">
        <v>8</v>
      </c>
      <c r="E36" s="404">
        <v>5</v>
      </c>
      <c r="F36" s="405">
        <v>1</v>
      </c>
      <c r="G36" s="406"/>
      <c r="H36" s="407">
        <v>1</v>
      </c>
      <c r="I36" s="406">
        <v>2</v>
      </c>
      <c r="J36" s="408">
        <v>1</v>
      </c>
      <c r="K36" s="409"/>
      <c r="L36" s="410">
        <v>3</v>
      </c>
      <c r="M36" s="410"/>
      <c r="N36" s="411">
        <v>1</v>
      </c>
      <c r="O36" s="404"/>
      <c r="P36" s="410"/>
      <c r="Q36" s="410">
        <v>1</v>
      </c>
      <c r="R36" s="412">
        <v>2</v>
      </c>
      <c r="S36" s="410"/>
      <c r="T36" s="413">
        <f t="shared" si="0"/>
        <v>25</v>
      </c>
    </row>
    <row r="37" spans="1:21" s="307" customFormat="1" ht="16.2" thickBot="1" x14ac:dyDescent="0.35">
      <c r="A37" s="616"/>
      <c r="B37" s="414" t="s">
        <v>313</v>
      </c>
      <c r="C37" s="402">
        <v>0</v>
      </c>
      <c r="D37" s="403">
        <v>13</v>
      </c>
      <c r="E37" s="404">
        <v>5</v>
      </c>
      <c r="F37" s="405">
        <v>6</v>
      </c>
      <c r="G37" s="406"/>
      <c r="H37" s="407">
        <v>1</v>
      </c>
      <c r="I37" s="406">
        <v>2</v>
      </c>
      <c r="J37" s="408">
        <v>1</v>
      </c>
      <c r="K37" s="409"/>
      <c r="L37" s="410">
        <v>3</v>
      </c>
      <c r="M37" s="410"/>
      <c r="N37" s="411">
        <v>1</v>
      </c>
      <c r="O37" s="404"/>
      <c r="P37" s="410"/>
      <c r="Q37" s="410">
        <v>1</v>
      </c>
      <c r="R37" s="412">
        <v>2</v>
      </c>
      <c r="S37" s="410"/>
      <c r="T37" s="413">
        <f t="shared" si="0"/>
        <v>35</v>
      </c>
    </row>
    <row r="38" spans="1:21" s="307" customFormat="1" ht="16.2" thickBot="1" x14ac:dyDescent="0.35">
      <c r="A38" s="616"/>
      <c r="B38" s="401" t="s">
        <v>319</v>
      </c>
      <c r="C38" s="415">
        <v>0</v>
      </c>
      <c r="D38" s="416">
        <v>1</v>
      </c>
      <c r="E38" s="417">
        <v>5</v>
      </c>
      <c r="F38" s="418">
        <v>3</v>
      </c>
      <c r="G38" s="419"/>
      <c r="H38" s="420">
        <v>1</v>
      </c>
      <c r="I38" s="419">
        <v>2</v>
      </c>
      <c r="J38" s="421">
        <v>1</v>
      </c>
      <c r="K38" s="422"/>
      <c r="L38" s="423">
        <v>1</v>
      </c>
      <c r="M38" s="423"/>
      <c r="N38" s="424">
        <v>1</v>
      </c>
      <c r="O38" s="417"/>
      <c r="P38" s="423"/>
      <c r="Q38" s="423">
        <v>1</v>
      </c>
      <c r="R38" s="425">
        <v>2</v>
      </c>
      <c r="S38" s="410"/>
      <c r="T38" s="413">
        <f t="shared" si="0"/>
        <v>18</v>
      </c>
    </row>
    <row r="39" spans="1:21" ht="31.8" thickBot="1" x14ac:dyDescent="0.35">
      <c r="B39" s="426" t="s">
        <v>400</v>
      </c>
      <c r="C39" s="427" t="s">
        <v>238</v>
      </c>
      <c r="D39" s="427" t="s">
        <v>223</v>
      </c>
      <c r="E39" s="428" t="s">
        <v>168</v>
      </c>
      <c r="F39" s="429" t="s">
        <v>122</v>
      </c>
      <c r="G39" s="428" t="s">
        <v>384</v>
      </c>
      <c r="H39" s="428" t="s">
        <v>266</v>
      </c>
      <c r="I39" s="428" t="s">
        <v>237</v>
      </c>
      <c r="J39" s="430" t="s">
        <v>169</v>
      </c>
      <c r="K39" s="430" t="s">
        <v>124</v>
      </c>
      <c r="L39" s="430" t="s">
        <v>224</v>
      </c>
      <c r="M39" s="428" t="s">
        <v>117</v>
      </c>
      <c r="N39" s="427" t="s">
        <v>125</v>
      </c>
      <c r="O39" s="430" t="s">
        <v>221</v>
      </c>
      <c r="P39" s="430" t="s">
        <v>386</v>
      </c>
      <c r="Q39" s="430" t="s">
        <v>393</v>
      </c>
      <c r="R39" s="430" t="s">
        <v>392</v>
      </c>
      <c r="S39" s="431"/>
      <c r="T39" s="314" t="s">
        <v>25</v>
      </c>
    </row>
    <row r="40" spans="1:21" s="315" customFormat="1" ht="16.2" thickBot="1" x14ac:dyDescent="0.35">
      <c r="B40" s="316" t="s">
        <v>203</v>
      </c>
      <c r="C40" s="432"/>
      <c r="D40" s="433"/>
      <c r="E40" s="434"/>
      <c r="F40" s="435"/>
      <c r="G40" s="433"/>
      <c r="H40" s="436"/>
      <c r="I40" s="433"/>
      <c r="J40" s="437"/>
      <c r="K40" s="438"/>
      <c r="L40" s="439">
        <v>65</v>
      </c>
      <c r="M40" s="440"/>
      <c r="N40" s="441"/>
      <c r="O40" s="433"/>
      <c r="P40" s="438"/>
      <c r="Q40" s="438"/>
      <c r="R40" s="442">
        <v>16</v>
      </c>
      <c r="S40" s="443"/>
      <c r="T40" s="329">
        <f t="shared" ref="T40:T75" si="1">SUM(C40:R40)</f>
        <v>81</v>
      </c>
      <c r="U40" s="307"/>
    </row>
    <row r="41" spans="1:21" s="315" customFormat="1" ht="16.2" thickBot="1" x14ac:dyDescent="0.35">
      <c r="B41" s="330" t="s">
        <v>204</v>
      </c>
      <c r="C41" s="444"/>
      <c r="D41" s="445"/>
      <c r="E41" s="446"/>
      <c r="F41" s="447"/>
      <c r="G41" s="445"/>
      <c r="H41" s="448"/>
      <c r="I41" s="445"/>
      <c r="J41" s="449"/>
      <c r="K41" s="450"/>
      <c r="L41" s="451">
        <v>5</v>
      </c>
      <c r="M41" s="452"/>
      <c r="N41" s="453"/>
      <c r="O41" s="445"/>
      <c r="P41" s="450"/>
      <c r="Q41" s="450"/>
      <c r="R41" s="454">
        <v>4</v>
      </c>
      <c r="S41" s="443"/>
      <c r="T41" s="329">
        <f t="shared" si="1"/>
        <v>9</v>
      </c>
      <c r="U41" s="307"/>
    </row>
    <row r="42" spans="1:21" s="315" customFormat="1" ht="16.2" thickBot="1" x14ac:dyDescent="0.35">
      <c r="B42" s="330" t="s">
        <v>244</v>
      </c>
      <c r="C42" s="444">
        <v>1</v>
      </c>
      <c r="D42" s="445"/>
      <c r="E42" s="446"/>
      <c r="F42" s="447"/>
      <c r="G42" s="445"/>
      <c r="H42" s="455"/>
      <c r="I42" s="445"/>
      <c r="J42" s="449"/>
      <c r="K42" s="450"/>
      <c r="L42" s="451">
        <v>2</v>
      </c>
      <c r="M42" s="452"/>
      <c r="N42" s="453"/>
      <c r="O42" s="445"/>
      <c r="P42" s="450"/>
      <c r="Q42" s="450"/>
      <c r="R42" s="454"/>
      <c r="S42" s="443"/>
      <c r="T42" s="329">
        <f t="shared" si="1"/>
        <v>3</v>
      </c>
      <c r="U42" s="307"/>
    </row>
    <row r="43" spans="1:21" s="315" customFormat="1" ht="16.2" thickBot="1" x14ac:dyDescent="0.35">
      <c r="B43" s="343" t="s">
        <v>390</v>
      </c>
      <c r="C43" s="444">
        <v>1</v>
      </c>
      <c r="D43" s="445"/>
      <c r="E43" s="446"/>
      <c r="F43" s="447"/>
      <c r="G43" s="445"/>
      <c r="H43" s="455"/>
      <c r="I43" s="445"/>
      <c r="J43" s="445"/>
      <c r="K43" s="450"/>
      <c r="L43" s="451"/>
      <c r="M43" s="452"/>
      <c r="N43" s="453"/>
      <c r="O43" s="445"/>
      <c r="P43" s="450"/>
      <c r="Q43" s="450"/>
      <c r="R43" s="454"/>
      <c r="S43" s="443"/>
      <c r="T43" s="329">
        <f t="shared" si="1"/>
        <v>1</v>
      </c>
      <c r="U43" s="307"/>
    </row>
    <row r="44" spans="1:21" s="307" customFormat="1" ht="31.8" thickBot="1" x14ac:dyDescent="0.35">
      <c r="B44" s="344" t="s">
        <v>205</v>
      </c>
      <c r="C44" s="456"/>
      <c r="D44" s="457"/>
      <c r="E44" s="458"/>
      <c r="F44" s="459"/>
      <c r="G44" s="457"/>
      <c r="H44" s="460"/>
      <c r="I44" s="457"/>
      <c r="J44" s="461"/>
      <c r="K44" s="462"/>
      <c r="L44" s="463"/>
      <c r="M44" s="464"/>
      <c r="N44" s="465"/>
      <c r="O44" s="457"/>
      <c r="P44" s="462"/>
      <c r="Q44" s="462"/>
      <c r="R44" s="466">
        <v>1</v>
      </c>
      <c r="S44" s="467"/>
      <c r="T44" s="356">
        <f t="shared" si="1"/>
        <v>1</v>
      </c>
    </row>
    <row r="45" spans="1:21" s="307" customFormat="1" ht="16.2" thickBot="1" x14ac:dyDescent="0.35">
      <c r="B45" s="357" t="s">
        <v>236</v>
      </c>
      <c r="C45" s="456"/>
      <c r="D45" s="457"/>
      <c r="E45" s="458"/>
      <c r="F45" s="459"/>
      <c r="G45" s="457"/>
      <c r="H45" s="460"/>
      <c r="I45" s="457"/>
      <c r="J45" s="461"/>
      <c r="K45" s="462"/>
      <c r="L45" s="463"/>
      <c r="M45" s="464"/>
      <c r="N45" s="468"/>
      <c r="O45" s="457"/>
      <c r="P45" s="462"/>
      <c r="Q45" s="462"/>
      <c r="R45" s="466"/>
      <c r="S45" s="467"/>
      <c r="T45" s="356">
        <f t="shared" si="1"/>
        <v>0</v>
      </c>
    </row>
    <row r="46" spans="1:21" s="307" customFormat="1" ht="16.2" thickBot="1" x14ac:dyDescent="0.35">
      <c r="B46" s="357" t="s">
        <v>401</v>
      </c>
      <c r="C46" s="456">
        <v>1</v>
      </c>
      <c r="D46" s="457"/>
      <c r="E46" s="458"/>
      <c r="F46" s="459"/>
      <c r="G46" s="457"/>
      <c r="H46" s="460"/>
      <c r="I46" s="457"/>
      <c r="J46" s="461"/>
      <c r="K46" s="462"/>
      <c r="L46" s="463"/>
      <c r="M46" s="464"/>
      <c r="N46" s="468"/>
      <c r="O46" s="457"/>
      <c r="P46" s="462"/>
      <c r="Q46" s="462"/>
      <c r="R46" s="466"/>
      <c r="S46" s="467"/>
      <c r="T46" s="356">
        <f t="shared" si="1"/>
        <v>1</v>
      </c>
    </row>
    <row r="47" spans="1:21" s="307" customFormat="1" ht="16.2" thickBot="1" x14ac:dyDescent="0.35">
      <c r="B47" s="359" t="s">
        <v>196</v>
      </c>
      <c r="C47" s="469"/>
      <c r="D47" s="470"/>
      <c r="E47" s="471"/>
      <c r="F47" s="472"/>
      <c r="G47" s="470"/>
      <c r="H47" s="473"/>
      <c r="I47" s="470"/>
      <c r="J47" s="474"/>
      <c r="K47" s="475"/>
      <c r="L47" s="476"/>
      <c r="M47" s="477"/>
      <c r="N47" s="478"/>
      <c r="O47" s="470"/>
      <c r="P47" s="475"/>
      <c r="Q47" s="475"/>
      <c r="R47" s="479">
        <v>1</v>
      </c>
      <c r="S47" s="480"/>
      <c r="T47" s="371">
        <f t="shared" si="1"/>
        <v>1</v>
      </c>
    </row>
    <row r="48" spans="1:21" s="307" customFormat="1" ht="16.2" thickBot="1" x14ac:dyDescent="0.35">
      <c r="B48" s="359" t="s">
        <v>197</v>
      </c>
      <c r="C48" s="469"/>
      <c r="D48" s="470"/>
      <c r="E48" s="471"/>
      <c r="F48" s="472"/>
      <c r="G48" s="470"/>
      <c r="H48" s="473"/>
      <c r="I48" s="470"/>
      <c r="J48" s="474"/>
      <c r="K48" s="475"/>
      <c r="L48" s="476"/>
      <c r="M48" s="477"/>
      <c r="N48" s="478"/>
      <c r="O48" s="470"/>
      <c r="P48" s="475"/>
      <c r="Q48" s="475"/>
      <c r="R48" s="479">
        <v>1</v>
      </c>
      <c r="S48" s="480"/>
      <c r="T48" s="371">
        <f t="shared" si="1"/>
        <v>1</v>
      </c>
    </row>
    <row r="49" spans="2:20" s="307" customFormat="1" ht="16.2" thickBot="1" x14ac:dyDescent="0.35">
      <c r="B49" s="359" t="s">
        <v>208</v>
      </c>
      <c r="C49" s="469"/>
      <c r="D49" s="470"/>
      <c r="E49" s="471"/>
      <c r="F49" s="472"/>
      <c r="G49" s="470"/>
      <c r="H49" s="473"/>
      <c r="I49" s="470"/>
      <c r="J49" s="474"/>
      <c r="K49" s="475"/>
      <c r="L49" s="476"/>
      <c r="M49" s="477"/>
      <c r="N49" s="478"/>
      <c r="O49" s="470"/>
      <c r="P49" s="475"/>
      <c r="Q49" s="475"/>
      <c r="R49" s="479">
        <v>1</v>
      </c>
      <c r="S49" s="480"/>
      <c r="T49" s="371">
        <f t="shared" si="1"/>
        <v>1</v>
      </c>
    </row>
    <row r="50" spans="2:20" s="307" customFormat="1" ht="16.2" thickBot="1" x14ac:dyDescent="0.35">
      <c r="B50" s="359" t="s">
        <v>239</v>
      </c>
      <c r="C50" s="469"/>
      <c r="D50" s="470"/>
      <c r="E50" s="471"/>
      <c r="F50" s="472"/>
      <c r="G50" s="470"/>
      <c r="H50" s="473"/>
      <c r="I50" s="470"/>
      <c r="J50" s="474"/>
      <c r="K50" s="475"/>
      <c r="L50" s="476"/>
      <c r="M50" s="477"/>
      <c r="N50" s="481"/>
      <c r="O50" s="470"/>
      <c r="P50" s="475"/>
      <c r="Q50" s="475"/>
      <c r="R50" s="479">
        <v>1</v>
      </c>
      <c r="S50" s="480"/>
      <c r="T50" s="371">
        <f t="shared" si="1"/>
        <v>1</v>
      </c>
    </row>
    <row r="51" spans="2:20" s="307" customFormat="1" ht="16.2" thickBot="1" x14ac:dyDescent="0.35">
      <c r="B51" s="359" t="s">
        <v>209</v>
      </c>
      <c r="C51" s="469"/>
      <c r="D51" s="470"/>
      <c r="E51" s="471"/>
      <c r="F51" s="472"/>
      <c r="G51" s="470"/>
      <c r="H51" s="473"/>
      <c r="I51" s="470"/>
      <c r="J51" s="474"/>
      <c r="K51" s="475"/>
      <c r="L51" s="476"/>
      <c r="M51" s="477"/>
      <c r="N51" s="478"/>
      <c r="O51" s="470"/>
      <c r="P51" s="475"/>
      <c r="Q51" s="475"/>
      <c r="R51" s="479"/>
      <c r="S51" s="480"/>
      <c r="T51" s="371">
        <f t="shared" si="1"/>
        <v>0</v>
      </c>
    </row>
    <row r="52" spans="2:20" s="307" customFormat="1" ht="16.2" thickBot="1" x14ac:dyDescent="0.35">
      <c r="B52" s="359" t="s">
        <v>261</v>
      </c>
      <c r="C52" s="469"/>
      <c r="D52" s="470"/>
      <c r="E52" s="471"/>
      <c r="F52" s="472"/>
      <c r="G52" s="470"/>
      <c r="H52" s="473"/>
      <c r="I52" s="470"/>
      <c r="J52" s="474"/>
      <c r="K52" s="475"/>
      <c r="L52" s="476"/>
      <c r="M52" s="477"/>
      <c r="N52" s="478"/>
      <c r="O52" s="470"/>
      <c r="P52" s="475"/>
      <c r="Q52" s="475"/>
      <c r="R52" s="479">
        <v>1</v>
      </c>
      <c r="S52" s="480"/>
      <c r="T52" s="371">
        <f t="shared" si="1"/>
        <v>1</v>
      </c>
    </row>
    <row r="53" spans="2:20" s="307" customFormat="1" ht="16.2" thickBot="1" x14ac:dyDescent="0.35">
      <c r="B53" s="359" t="s">
        <v>213</v>
      </c>
      <c r="C53" s="469"/>
      <c r="D53" s="470"/>
      <c r="E53" s="471"/>
      <c r="F53" s="472"/>
      <c r="G53" s="470"/>
      <c r="H53" s="473"/>
      <c r="I53" s="470"/>
      <c r="J53" s="474"/>
      <c r="K53" s="475"/>
      <c r="L53" s="476"/>
      <c r="M53" s="477"/>
      <c r="N53" s="478"/>
      <c r="O53" s="470"/>
      <c r="P53" s="475"/>
      <c r="Q53" s="475"/>
      <c r="R53" s="479">
        <v>3</v>
      </c>
      <c r="S53" s="480"/>
      <c r="T53" s="371">
        <f t="shared" si="1"/>
        <v>3</v>
      </c>
    </row>
    <row r="54" spans="2:20" s="307" customFormat="1" ht="16.2" thickBot="1" x14ac:dyDescent="0.35">
      <c r="B54" s="359" t="s">
        <v>215</v>
      </c>
      <c r="C54" s="469"/>
      <c r="D54" s="470"/>
      <c r="E54" s="471"/>
      <c r="F54" s="472"/>
      <c r="G54" s="470"/>
      <c r="H54" s="473"/>
      <c r="I54" s="470"/>
      <c r="J54" s="474"/>
      <c r="K54" s="475"/>
      <c r="L54" s="476"/>
      <c r="M54" s="477"/>
      <c r="N54" s="481"/>
      <c r="O54" s="470"/>
      <c r="P54" s="475"/>
      <c r="Q54" s="475"/>
      <c r="R54" s="479">
        <v>4</v>
      </c>
      <c r="S54" s="480"/>
      <c r="T54" s="371">
        <f t="shared" si="1"/>
        <v>4</v>
      </c>
    </row>
    <row r="55" spans="2:20" s="307" customFormat="1" ht="16.2" thickBot="1" x14ac:dyDescent="0.35">
      <c r="B55" s="359" t="s">
        <v>214</v>
      </c>
      <c r="C55" s="469"/>
      <c r="D55" s="470"/>
      <c r="E55" s="471"/>
      <c r="F55" s="472"/>
      <c r="G55" s="470"/>
      <c r="H55" s="473"/>
      <c r="I55" s="470"/>
      <c r="J55" s="474"/>
      <c r="K55" s="475"/>
      <c r="L55" s="476"/>
      <c r="M55" s="477"/>
      <c r="N55" s="481"/>
      <c r="O55" s="470"/>
      <c r="P55" s="475"/>
      <c r="Q55" s="475"/>
      <c r="R55" s="479">
        <v>4</v>
      </c>
      <c r="S55" s="480"/>
      <c r="T55" s="371">
        <f t="shared" si="1"/>
        <v>4</v>
      </c>
    </row>
    <row r="56" spans="2:20" s="307" customFormat="1" ht="16.2" thickBot="1" x14ac:dyDescent="0.35">
      <c r="B56" s="359" t="s">
        <v>216</v>
      </c>
      <c r="C56" s="469"/>
      <c r="D56" s="470"/>
      <c r="E56" s="471"/>
      <c r="F56" s="472"/>
      <c r="G56" s="470"/>
      <c r="H56" s="473"/>
      <c r="I56" s="470"/>
      <c r="J56" s="474"/>
      <c r="K56" s="475"/>
      <c r="L56" s="476"/>
      <c r="M56" s="477"/>
      <c r="N56" s="481"/>
      <c r="O56" s="470"/>
      <c r="P56" s="475"/>
      <c r="Q56" s="475"/>
      <c r="R56" s="479">
        <v>4</v>
      </c>
      <c r="S56" s="480"/>
      <c r="T56" s="371">
        <f t="shared" si="1"/>
        <v>4</v>
      </c>
    </row>
    <row r="57" spans="2:20" s="307" customFormat="1" ht="16.2" thickBot="1" x14ac:dyDescent="0.35">
      <c r="B57" s="359" t="s">
        <v>217</v>
      </c>
      <c r="C57" s="469"/>
      <c r="D57" s="470"/>
      <c r="E57" s="471"/>
      <c r="F57" s="472"/>
      <c r="G57" s="470"/>
      <c r="H57" s="473"/>
      <c r="I57" s="470"/>
      <c r="J57" s="474"/>
      <c r="K57" s="475"/>
      <c r="L57" s="476"/>
      <c r="M57" s="477"/>
      <c r="N57" s="478"/>
      <c r="O57" s="470"/>
      <c r="P57" s="475"/>
      <c r="Q57" s="475"/>
      <c r="R57" s="479">
        <v>4</v>
      </c>
      <c r="S57" s="480"/>
      <c r="T57" s="371">
        <f t="shared" si="1"/>
        <v>4</v>
      </c>
    </row>
    <row r="58" spans="2:20" s="307" customFormat="1" ht="16.2" thickBot="1" x14ac:dyDescent="0.35">
      <c r="B58" s="359" t="s">
        <v>198</v>
      </c>
      <c r="C58" s="469"/>
      <c r="D58" s="470"/>
      <c r="E58" s="471"/>
      <c r="F58" s="472"/>
      <c r="G58" s="470"/>
      <c r="H58" s="473"/>
      <c r="I58" s="470"/>
      <c r="J58" s="474"/>
      <c r="K58" s="475"/>
      <c r="L58" s="476"/>
      <c r="M58" s="477"/>
      <c r="N58" s="478"/>
      <c r="O58" s="470"/>
      <c r="P58" s="475"/>
      <c r="Q58" s="475"/>
      <c r="R58" s="479"/>
      <c r="S58" s="480"/>
      <c r="T58" s="371">
        <f t="shared" si="1"/>
        <v>0</v>
      </c>
    </row>
    <row r="59" spans="2:20" s="307" customFormat="1" ht="16.2" thickBot="1" x14ac:dyDescent="0.35">
      <c r="B59" s="359" t="s">
        <v>399</v>
      </c>
      <c r="C59" s="469"/>
      <c r="D59" s="470"/>
      <c r="E59" s="471"/>
      <c r="F59" s="472"/>
      <c r="G59" s="470"/>
      <c r="H59" s="482"/>
      <c r="I59" s="470"/>
      <c r="J59" s="474"/>
      <c r="K59" s="475"/>
      <c r="L59" s="476"/>
      <c r="M59" s="477"/>
      <c r="N59" s="478"/>
      <c r="O59" s="470"/>
      <c r="P59" s="475"/>
      <c r="Q59" s="475"/>
      <c r="R59" s="479"/>
      <c r="S59" s="480"/>
      <c r="T59" s="371">
        <f t="shared" si="1"/>
        <v>0</v>
      </c>
    </row>
    <row r="60" spans="2:20" s="307" customFormat="1" ht="16.2" thickBot="1" x14ac:dyDescent="0.35">
      <c r="B60" s="359" t="s">
        <v>389</v>
      </c>
      <c r="C60" s="469"/>
      <c r="D60" s="470">
        <v>1</v>
      </c>
      <c r="E60" s="471">
        <v>1</v>
      </c>
      <c r="F60" s="472">
        <v>1</v>
      </c>
      <c r="G60" s="470">
        <v>1</v>
      </c>
      <c r="H60" s="482">
        <v>1</v>
      </c>
      <c r="I60" s="470">
        <v>1</v>
      </c>
      <c r="J60" s="470">
        <v>1</v>
      </c>
      <c r="K60" s="475">
        <v>1</v>
      </c>
      <c r="L60" s="476"/>
      <c r="M60" s="477">
        <v>1</v>
      </c>
      <c r="N60" s="481">
        <v>1</v>
      </c>
      <c r="O60" s="470">
        <v>1</v>
      </c>
      <c r="P60" s="475">
        <v>1</v>
      </c>
      <c r="Q60" s="475"/>
      <c r="R60" s="479"/>
      <c r="S60" s="480"/>
      <c r="T60" s="371">
        <f t="shared" si="1"/>
        <v>12</v>
      </c>
    </row>
    <row r="61" spans="2:20" s="307" customFormat="1" ht="31.8" thickBot="1" x14ac:dyDescent="0.35">
      <c r="B61" s="374" t="s">
        <v>219</v>
      </c>
      <c r="C61" s="469"/>
      <c r="D61" s="470">
        <v>1</v>
      </c>
      <c r="E61" s="471">
        <v>1</v>
      </c>
      <c r="F61" s="472">
        <v>1</v>
      </c>
      <c r="G61" s="470">
        <v>1</v>
      </c>
      <c r="H61" s="482">
        <v>1</v>
      </c>
      <c r="I61" s="470">
        <v>1</v>
      </c>
      <c r="J61" s="470">
        <v>1</v>
      </c>
      <c r="K61" s="475">
        <v>1</v>
      </c>
      <c r="L61" s="476"/>
      <c r="M61" s="477">
        <v>1</v>
      </c>
      <c r="N61" s="481">
        <v>1</v>
      </c>
      <c r="O61" s="470">
        <v>1</v>
      </c>
      <c r="P61" s="475">
        <v>1</v>
      </c>
      <c r="Q61" s="475"/>
      <c r="R61" s="479"/>
      <c r="S61" s="480"/>
      <c r="T61" s="371">
        <f t="shared" si="1"/>
        <v>12</v>
      </c>
    </row>
    <row r="62" spans="2:20" s="307" customFormat="1" ht="17.25" customHeight="1" thickBot="1" x14ac:dyDescent="0.35">
      <c r="B62" s="375" t="s">
        <v>212</v>
      </c>
      <c r="C62" s="483"/>
      <c r="D62" s="484"/>
      <c r="E62" s="485"/>
      <c r="F62" s="486"/>
      <c r="G62" s="484"/>
      <c r="H62" s="487"/>
      <c r="I62" s="484"/>
      <c r="J62" s="488"/>
      <c r="K62" s="489"/>
      <c r="L62" s="490"/>
      <c r="M62" s="491"/>
      <c r="N62" s="492"/>
      <c r="O62" s="484"/>
      <c r="P62" s="489"/>
      <c r="Q62" s="489"/>
      <c r="R62" s="493">
        <v>1</v>
      </c>
      <c r="S62" s="494"/>
      <c r="T62" s="387">
        <f t="shared" si="1"/>
        <v>1</v>
      </c>
    </row>
    <row r="63" spans="2:20" s="307" customFormat="1" ht="16.2" thickBot="1" x14ac:dyDescent="0.35">
      <c r="B63" s="375" t="s">
        <v>211</v>
      </c>
      <c r="C63" s="483"/>
      <c r="D63" s="484"/>
      <c r="E63" s="485"/>
      <c r="F63" s="486"/>
      <c r="G63" s="484"/>
      <c r="H63" s="487"/>
      <c r="I63" s="484"/>
      <c r="J63" s="484"/>
      <c r="K63" s="489"/>
      <c r="L63" s="490"/>
      <c r="M63" s="491"/>
      <c r="N63" s="495"/>
      <c r="O63" s="484"/>
      <c r="P63" s="489"/>
      <c r="Q63" s="489"/>
      <c r="R63" s="493"/>
      <c r="S63" s="494"/>
      <c r="T63" s="387">
        <f t="shared" si="1"/>
        <v>0</v>
      </c>
    </row>
    <row r="64" spans="2:20" s="307" customFormat="1" ht="16.2" thickBot="1" x14ac:dyDescent="0.35">
      <c r="B64" s="389" t="s">
        <v>199</v>
      </c>
      <c r="C64" s="496"/>
      <c r="D64" s="497"/>
      <c r="E64" s="498"/>
      <c r="F64" s="499"/>
      <c r="G64" s="497"/>
      <c r="H64" s="500"/>
      <c r="I64" s="497"/>
      <c r="J64" s="497"/>
      <c r="K64" s="501"/>
      <c r="L64" s="502"/>
      <c r="M64" s="503"/>
      <c r="N64" s="504"/>
      <c r="O64" s="497"/>
      <c r="P64" s="501"/>
      <c r="Q64" s="501"/>
      <c r="R64" s="505"/>
      <c r="S64" s="506"/>
      <c r="T64" s="400">
        <f t="shared" si="1"/>
        <v>0</v>
      </c>
    </row>
    <row r="65" spans="2:20" s="307" customFormat="1" ht="16.2" thickBot="1" x14ac:dyDescent="0.35">
      <c r="B65" s="389" t="s">
        <v>15</v>
      </c>
      <c r="C65" s="496"/>
      <c r="D65" s="497"/>
      <c r="E65" s="498"/>
      <c r="F65" s="499"/>
      <c r="G65" s="497"/>
      <c r="H65" s="500"/>
      <c r="I65" s="497"/>
      <c r="J65" s="497"/>
      <c r="K65" s="501"/>
      <c r="L65" s="502"/>
      <c r="M65" s="503"/>
      <c r="N65" s="504"/>
      <c r="O65" s="497"/>
      <c r="P65" s="501"/>
      <c r="Q65" s="501"/>
      <c r="R65" s="505"/>
      <c r="S65" s="506"/>
      <c r="T65" s="400">
        <f t="shared" si="1"/>
        <v>0</v>
      </c>
    </row>
    <row r="66" spans="2:20" s="307" customFormat="1" ht="16.2" thickBot="1" x14ac:dyDescent="0.35">
      <c r="B66" s="389" t="s">
        <v>21</v>
      </c>
      <c r="C66" s="496"/>
      <c r="D66" s="497"/>
      <c r="E66" s="498"/>
      <c r="F66" s="499"/>
      <c r="G66" s="497"/>
      <c r="H66" s="500"/>
      <c r="I66" s="497"/>
      <c r="J66" s="497"/>
      <c r="K66" s="501"/>
      <c r="L66" s="502"/>
      <c r="M66" s="503"/>
      <c r="N66" s="504"/>
      <c r="O66" s="497"/>
      <c r="P66" s="501"/>
      <c r="Q66" s="501"/>
      <c r="R66" s="505"/>
      <c r="S66" s="506"/>
      <c r="T66" s="400">
        <f t="shared" si="1"/>
        <v>0</v>
      </c>
    </row>
    <row r="67" spans="2:20" s="307" customFormat="1" ht="16.2" thickBot="1" x14ac:dyDescent="0.35">
      <c r="B67" s="401" t="s">
        <v>325</v>
      </c>
      <c r="C67" s="507"/>
      <c r="D67" s="508"/>
      <c r="E67" s="509"/>
      <c r="F67" s="510"/>
      <c r="G67" s="508"/>
      <c r="H67" s="511"/>
      <c r="I67" s="508"/>
      <c r="J67" s="512"/>
      <c r="K67" s="513"/>
      <c r="L67" s="514"/>
      <c r="M67" s="515"/>
      <c r="N67" s="516"/>
      <c r="O67" s="508"/>
      <c r="P67" s="513"/>
      <c r="Q67" s="513"/>
      <c r="R67" s="517"/>
      <c r="S67" s="518"/>
      <c r="T67" s="413">
        <f t="shared" si="1"/>
        <v>0</v>
      </c>
    </row>
    <row r="68" spans="2:20" s="307" customFormat="1" ht="16.2" thickBot="1" x14ac:dyDescent="0.35">
      <c r="B68" s="414" t="s">
        <v>290</v>
      </c>
      <c r="C68" s="507"/>
      <c r="D68" s="508"/>
      <c r="E68" s="509"/>
      <c r="F68" s="510"/>
      <c r="G68" s="508"/>
      <c r="H68" s="511"/>
      <c r="I68" s="508"/>
      <c r="J68" s="512"/>
      <c r="K68" s="513"/>
      <c r="L68" s="514"/>
      <c r="M68" s="515"/>
      <c r="N68" s="516"/>
      <c r="O68" s="508"/>
      <c r="P68" s="513"/>
      <c r="Q68" s="513"/>
      <c r="R68" s="517"/>
      <c r="S68" s="518"/>
      <c r="T68" s="413">
        <f t="shared" si="1"/>
        <v>0</v>
      </c>
    </row>
    <row r="69" spans="2:20" s="307" customFormat="1" ht="16.2" thickBot="1" x14ac:dyDescent="0.35">
      <c r="B69" s="414" t="s">
        <v>299</v>
      </c>
      <c r="C69" s="507"/>
      <c r="D69" s="508"/>
      <c r="E69" s="509"/>
      <c r="F69" s="510"/>
      <c r="G69" s="508"/>
      <c r="H69" s="511"/>
      <c r="I69" s="508"/>
      <c r="J69" s="512"/>
      <c r="K69" s="513"/>
      <c r="L69" s="514"/>
      <c r="M69" s="515"/>
      <c r="N69" s="516"/>
      <c r="O69" s="508"/>
      <c r="P69" s="513"/>
      <c r="Q69" s="513"/>
      <c r="R69" s="517"/>
      <c r="S69" s="518"/>
      <c r="T69" s="413">
        <f t="shared" si="1"/>
        <v>0</v>
      </c>
    </row>
    <row r="70" spans="2:20" s="307" customFormat="1" ht="16.2" thickBot="1" x14ac:dyDescent="0.35">
      <c r="B70" s="414" t="s">
        <v>298</v>
      </c>
      <c r="C70" s="507"/>
      <c r="D70" s="508"/>
      <c r="E70" s="509"/>
      <c r="F70" s="510"/>
      <c r="G70" s="508"/>
      <c r="H70" s="511"/>
      <c r="I70" s="508"/>
      <c r="J70" s="512"/>
      <c r="K70" s="513"/>
      <c r="L70" s="514"/>
      <c r="M70" s="515"/>
      <c r="N70" s="516"/>
      <c r="O70" s="508"/>
      <c r="P70" s="513"/>
      <c r="Q70" s="513"/>
      <c r="R70" s="517"/>
      <c r="S70" s="518"/>
      <c r="T70" s="413">
        <f t="shared" si="1"/>
        <v>0</v>
      </c>
    </row>
    <row r="71" spans="2:20" s="307" customFormat="1" ht="16.2" thickBot="1" x14ac:dyDescent="0.35">
      <c r="B71" s="414" t="s">
        <v>303</v>
      </c>
      <c r="C71" s="507"/>
      <c r="D71" s="508"/>
      <c r="E71" s="509"/>
      <c r="F71" s="510"/>
      <c r="G71" s="508"/>
      <c r="H71" s="511"/>
      <c r="I71" s="508"/>
      <c r="J71" s="512"/>
      <c r="K71" s="513"/>
      <c r="L71" s="514"/>
      <c r="M71" s="515"/>
      <c r="N71" s="516"/>
      <c r="O71" s="508"/>
      <c r="P71" s="513"/>
      <c r="Q71" s="513"/>
      <c r="R71" s="517"/>
      <c r="S71" s="518"/>
      <c r="T71" s="413">
        <f t="shared" si="1"/>
        <v>0</v>
      </c>
    </row>
    <row r="72" spans="2:20" s="307" customFormat="1" ht="16.2" thickBot="1" x14ac:dyDescent="0.35">
      <c r="B72" s="414" t="s">
        <v>304</v>
      </c>
      <c r="C72" s="507"/>
      <c r="D72" s="508"/>
      <c r="E72" s="509"/>
      <c r="F72" s="510"/>
      <c r="G72" s="508"/>
      <c r="H72" s="511"/>
      <c r="I72" s="508"/>
      <c r="J72" s="512"/>
      <c r="K72" s="513"/>
      <c r="L72" s="514"/>
      <c r="M72" s="515"/>
      <c r="N72" s="516"/>
      <c r="O72" s="508"/>
      <c r="P72" s="513"/>
      <c r="Q72" s="513"/>
      <c r="R72" s="517"/>
      <c r="S72" s="518"/>
      <c r="T72" s="413">
        <f t="shared" si="1"/>
        <v>0</v>
      </c>
    </row>
    <row r="73" spans="2:20" s="307" customFormat="1" ht="16.2" thickBot="1" x14ac:dyDescent="0.35">
      <c r="B73" s="414" t="s">
        <v>307</v>
      </c>
      <c r="C73" s="507"/>
      <c r="D73" s="508"/>
      <c r="E73" s="509"/>
      <c r="F73" s="510"/>
      <c r="G73" s="508"/>
      <c r="H73" s="511"/>
      <c r="I73" s="508"/>
      <c r="J73" s="512"/>
      <c r="K73" s="513"/>
      <c r="L73" s="514"/>
      <c r="M73" s="515"/>
      <c r="N73" s="516"/>
      <c r="O73" s="508"/>
      <c r="P73" s="513"/>
      <c r="Q73" s="513"/>
      <c r="R73" s="517"/>
      <c r="S73" s="518"/>
      <c r="T73" s="413">
        <f t="shared" si="1"/>
        <v>0</v>
      </c>
    </row>
    <row r="74" spans="2:20" s="307" customFormat="1" ht="16.2" thickBot="1" x14ac:dyDescent="0.35">
      <c r="B74" s="414" t="s">
        <v>313</v>
      </c>
      <c r="C74" s="507"/>
      <c r="D74" s="508"/>
      <c r="E74" s="509"/>
      <c r="F74" s="510"/>
      <c r="G74" s="508"/>
      <c r="H74" s="511"/>
      <c r="I74" s="508"/>
      <c r="J74" s="512"/>
      <c r="K74" s="513"/>
      <c r="L74" s="514"/>
      <c r="M74" s="515"/>
      <c r="N74" s="516"/>
      <c r="O74" s="508"/>
      <c r="P74" s="513"/>
      <c r="Q74" s="513"/>
      <c r="R74" s="517"/>
      <c r="S74" s="518"/>
      <c r="T74" s="413">
        <f t="shared" si="1"/>
        <v>0</v>
      </c>
    </row>
    <row r="75" spans="2:20" s="307" customFormat="1" ht="16.2" thickBot="1" x14ac:dyDescent="0.35">
      <c r="B75" s="401" t="s">
        <v>319</v>
      </c>
      <c r="C75" s="519"/>
      <c r="D75" s="520"/>
      <c r="E75" s="521"/>
      <c r="F75" s="522"/>
      <c r="G75" s="520"/>
      <c r="H75" s="523"/>
      <c r="I75" s="520"/>
      <c r="J75" s="524"/>
      <c r="K75" s="525"/>
      <c r="L75" s="526"/>
      <c r="M75" s="527"/>
      <c r="N75" s="528"/>
      <c r="O75" s="520"/>
      <c r="P75" s="525"/>
      <c r="Q75" s="525"/>
      <c r="R75" s="529"/>
      <c r="S75" s="530"/>
      <c r="T75" s="413">
        <f t="shared" si="1"/>
        <v>0</v>
      </c>
    </row>
    <row r="76" spans="2:20" ht="15.6" x14ac:dyDescent="0.3">
      <c r="B76" s="531"/>
      <c r="C76" s="532"/>
      <c r="D76" s="533"/>
      <c r="E76" s="533"/>
      <c r="F76" s="533"/>
      <c r="G76" s="533"/>
    </row>
    <row r="77" spans="2:20" ht="15.6" hidden="1" x14ac:dyDescent="0.3">
      <c r="B77" s="531"/>
      <c r="C77" s="532"/>
      <c r="D77" s="533"/>
      <c r="E77" s="533"/>
      <c r="F77" s="533"/>
      <c r="G77" s="533"/>
    </row>
    <row r="78" spans="2:20" ht="15.6" hidden="1" x14ac:dyDescent="0.3">
      <c r="B78" s="531"/>
      <c r="C78" s="532"/>
      <c r="D78" s="533"/>
      <c r="E78" s="533"/>
      <c r="F78" s="533"/>
      <c r="G78" s="533"/>
    </row>
    <row r="79" spans="2:20" ht="15.6" hidden="1" x14ac:dyDescent="0.3">
      <c r="B79" s="531"/>
      <c r="C79" s="532"/>
      <c r="D79" s="533"/>
      <c r="E79" s="533"/>
      <c r="F79" s="533"/>
      <c r="G79" s="533"/>
    </row>
    <row r="80" spans="2:20" ht="15.6" hidden="1" x14ac:dyDescent="0.3">
      <c r="B80" s="531"/>
      <c r="C80" s="532"/>
      <c r="D80" s="533"/>
      <c r="E80" s="533"/>
      <c r="F80" s="533"/>
      <c r="G80" s="533"/>
    </row>
    <row r="81" spans="2:7" ht="15.6" hidden="1" x14ac:dyDescent="0.3">
      <c r="B81" s="531"/>
      <c r="C81" s="532"/>
      <c r="D81" s="533"/>
      <c r="E81" s="533"/>
      <c r="F81" s="533"/>
      <c r="G81" s="533"/>
    </row>
    <row r="82" spans="2:7" ht="15.6" hidden="1" x14ac:dyDescent="0.3">
      <c r="B82" s="531"/>
      <c r="C82" s="532"/>
      <c r="D82" s="533"/>
      <c r="E82" s="533"/>
      <c r="F82" s="533"/>
      <c r="G82" s="533"/>
    </row>
    <row r="83" spans="2:7" ht="15.6" hidden="1" x14ac:dyDescent="0.3">
      <c r="B83" s="531"/>
      <c r="C83" s="532"/>
      <c r="D83" s="533"/>
      <c r="E83" s="533"/>
      <c r="F83" s="533"/>
      <c r="G83" s="533"/>
    </row>
    <row r="84" spans="2:7" ht="15.6" hidden="1" x14ac:dyDescent="0.3">
      <c r="B84" s="531"/>
      <c r="C84" s="532"/>
      <c r="D84" s="533"/>
      <c r="E84" s="533"/>
      <c r="F84" s="533"/>
      <c r="G84" s="533"/>
    </row>
    <row r="85" spans="2:7" ht="15.6" hidden="1" x14ac:dyDescent="0.3">
      <c r="B85" s="531"/>
      <c r="C85" s="532"/>
      <c r="D85" s="533"/>
      <c r="E85" s="533"/>
      <c r="F85" s="533"/>
      <c r="G85" s="533"/>
    </row>
    <row r="86" spans="2:7" ht="15.6" hidden="1" x14ac:dyDescent="0.3">
      <c r="B86" s="531"/>
      <c r="C86" s="532"/>
      <c r="D86" s="533"/>
      <c r="E86" s="533"/>
      <c r="F86" s="533"/>
      <c r="G86" s="533"/>
    </row>
    <row r="87" spans="2:7" ht="15.6" hidden="1" x14ac:dyDescent="0.3">
      <c r="B87" s="531"/>
      <c r="C87" s="532"/>
      <c r="D87" s="533"/>
      <c r="E87" s="533"/>
      <c r="F87" s="533"/>
      <c r="G87" s="533"/>
    </row>
    <row r="88" spans="2:7" ht="15.6" hidden="1" x14ac:dyDescent="0.3">
      <c r="B88" s="531"/>
      <c r="C88" s="532"/>
      <c r="D88" s="533"/>
      <c r="E88" s="533"/>
      <c r="F88" s="533"/>
      <c r="G88" s="533"/>
    </row>
    <row r="89" spans="2:7" ht="15.6" hidden="1" x14ac:dyDescent="0.3">
      <c r="B89" s="531"/>
      <c r="C89" s="532"/>
      <c r="D89" s="533"/>
      <c r="E89" s="533"/>
      <c r="F89" s="533"/>
      <c r="G89" s="533"/>
    </row>
    <row r="90" spans="2:7" ht="15.6" hidden="1" x14ac:dyDescent="0.3">
      <c r="B90" s="531"/>
      <c r="C90" s="532"/>
      <c r="D90" s="533"/>
      <c r="E90" s="533"/>
      <c r="F90" s="533"/>
      <c r="G90" s="533"/>
    </row>
    <row r="91" spans="2:7" ht="15.6" hidden="1" x14ac:dyDescent="0.3">
      <c r="B91" s="531"/>
      <c r="C91" s="532"/>
      <c r="D91" s="533"/>
      <c r="E91" s="533"/>
      <c r="F91" s="533"/>
      <c r="G91" s="533"/>
    </row>
    <row r="92" spans="2:7" ht="15.6" hidden="1" x14ac:dyDescent="0.3">
      <c r="B92" s="531"/>
      <c r="C92" s="532"/>
      <c r="D92" s="533"/>
      <c r="E92" s="533"/>
      <c r="F92" s="533"/>
      <c r="G92" s="533"/>
    </row>
    <row r="93" spans="2:7" ht="15.6" hidden="1" x14ac:dyDescent="0.3">
      <c r="B93" s="531"/>
      <c r="C93" s="532"/>
      <c r="D93" s="533"/>
      <c r="E93" s="533"/>
      <c r="F93" s="533"/>
      <c r="G93" s="533"/>
    </row>
    <row r="94" spans="2:7" ht="15.6" hidden="1" x14ac:dyDescent="0.3">
      <c r="B94" s="531"/>
      <c r="C94" s="532"/>
      <c r="D94" s="533"/>
      <c r="E94" s="533"/>
      <c r="F94" s="533"/>
      <c r="G94" s="533"/>
    </row>
    <row r="95" spans="2:7" ht="15.6" hidden="1" x14ac:dyDescent="0.3">
      <c r="B95" s="531"/>
      <c r="C95" s="532"/>
      <c r="D95" s="533"/>
      <c r="E95" s="533"/>
      <c r="F95" s="533"/>
      <c r="G95" s="533"/>
    </row>
    <row r="96" spans="2:7" ht="15.6" hidden="1" x14ac:dyDescent="0.3">
      <c r="B96" s="531"/>
      <c r="C96" s="532"/>
      <c r="D96" s="533"/>
      <c r="E96" s="533"/>
      <c r="F96" s="533"/>
      <c r="G96" s="533"/>
    </row>
    <row r="97" spans="2:7" ht="15.6" hidden="1" x14ac:dyDescent="0.3">
      <c r="B97" s="531"/>
      <c r="C97" s="532"/>
      <c r="D97" s="533"/>
      <c r="E97" s="533"/>
      <c r="F97" s="533"/>
      <c r="G97" s="533"/>
    </row>
    <row r="98" spans="2:7" ht="15.6" hidden="1" x14ac:dyDescent="0.3">
      <c r="B98" s="531"/>
      <c r="C98" s="532"/>
      <c r="D98" s="533"/>
      <c r="E98" s="533"/>
      <c r="F98" s="533"/>
      <c r="G98" s="533"/>
    </row>
    <row r="99" spans="2:7" ht="15.6" hidden="1" x14ac:dyDescent="0.3">
      <c r="B99" s="531"/>
      <c r="C99" s="532"/>
      <c r="D99" s="533"/>
      <c r="E99" s="533"/>
      <c r="F99" s="533"/>
      <c r="G99" s="533"/>
    </row>
    <row r="100" spans="2:7" ht="15.6" hidden="1" x14ac:dyDescent="0.3">
      <c r="B100" s="531"/>
      <c r="C100" s="532"/>
      <c r="D100" s="533"/>
      <c r="E100" s="533"/>
      <c r="F100" s="533"/>
      <c r="G100" s="533"/>
    </row>
    <row r="101" spans="2:7" ht="15.6" hidden="1" x14ac:dyDescent="0.3">
      <c r="B101" s="531"/>
      <c r="C101" s="532"/>
      <c r="D101" s="533"/>
      <c r="E101" s="533"/>
      <c r="F101" s="533"/>
      <c r="G101" s="533"/>
    </row>
    <row r="102" spans="2:7" ht="15.6" hidden="1" x14ac:dyDescent="0.3">
      <c r="B102" s="531"/>
      <c r="C102" s="532"/>
      <c r="D102" s="533"/>
      <c r="E102" s="533"/>
      <c r="F102" s="533"/>
      <c r="G102" s="533"/>
    </row>
    <row r="103" spans="2:7" ht="15.6" hidden="1" x14ac:dyDescent="0.3">
      <c r="B103" s="531"/>
      <c r="C103" s="532"/>
      <c r="D103" s="533"/>
      <c r="E103" s="533"/>
      <c r="F103" s="533"/>
      <c r="G103" s="533"/>
    </row>
    <row r="104" spans="2:7" ht="15.6" hidden="1" x14ac:dyDescent="0.3">
      <c r="B104" s="531"/>
      <c r="C104" s="532"/>
      <c r="D104" s="533"/>
      <c r="E104" s="533"/>
      <c r="F104" s="533"/>
      <c r="G104" s="533"/>
    </row>
    <row r="105" spans="2:7" ht="15.6" hidden="1" x14ac:dyDescent="0.3">
      <c r="B105" s="531"/>
      <c r="C105" s="532"/>
      <c r="D105" s="533"/>
      <c r="E105" s="533"/>
      <c r="F105" s="533"/>
      <c r="G105" s="533"/>
    </row>
    <row r="106" spans="2:7" ht="15.6" hidden="1" x14ac:dyDescent="0.3">
      <c r="B106" s="531"/>
      <c r="C106" s="532"/>
      <c r="D106" s="533"/>
      <c r="E106" s="533"/>
      <c r="F106" s="533"/>
      <c r="G106" s="533"/>
    </row>
    <row r="107" spans="2:7" ht="15.6" hidden="1" x14ac:dyDescent="0.3">
      <c r="B107" s="531"/>
      <c r="C107" s="532"/>
      <c r="D107" s="533"/>
      <c r="E107" s="533"/>
      <c r="F107" s="533"/>
      <c r="G107" s="533"/>
    </row>
    <row r="108" spans="2:7" ht="15.6" hidden="1" x14ac:dyDescent="0.3">
      <c r="B108" s="531"/>
      <c r="C108" s="532"/>
      <c r="D108" s="533"/>
      <c r="E108" s="533"/>
      <c r="F108" s="533"/>
      <c r="G108" s="533"/>
    </row>
    <row r="109" spans="2:7" ht="15.6" hidden="1" x14ac:dyDescent="0.3">
      <c r="B109" s="531"/>
      <c r="C109" s="532"/>
      <c r="D109" s="533"/>
      <c r="E109" s="533"/>
      <c r="F109" s="533"/>
      <c r="G109" s="533"/>
    </row>
    <row r="110" spans="2:7" ht="15.6" hidden="1" x14ac:dyDescent="0.3">
      <c r="B110" s="531"/>
      <c r="C110" s="532"/>
      <c r="D110" s="533"/>
      <c r="E110" s="533"/>
      <c r="F110" s="533"/>
      <c r="G110" s="533"/>
    </row>
    <row r="111" spans="2:7" ht="15.6" hidden="1" x14ac:dyDescent="0.3">
      <c r="B111" s="531"/>
      <c r="C111" s="532"/>
      <c r="D111" s="533"/>
      <c r="E111" s="533"/>
      <c r="F111" s="533"/>
      <c r="G111" s="533"/>
    </row>
    <row r="112" spans="2:7" ht="15.6" hidden="1" x14ac:dyDescent="0.3">
      <c r="B112" s="531"/>
      <c r="C112" s="532"/>
      <c r="D112" s="533"/>
      <c r="E112" s="533"/>
      <c r="F112" s="533"/>
      <c r="G112" s="533"/>
    </row>
    <row r="113" spans="2:7" ht="15.6" hidden="1" x14ac:dyDescent="0.3">
      <c r="B113" s="531"/>
      <c r="C113" s="532"/>
      <c r="D113" s="533"/>
      <c r="E113" s="533"/>
      <c r="F113" s="533"/>
      <c r="G113" s="533"/>
    </row>
    <row r="114" spans="2:7" ht="15.6" hidden="1" x14ac:dyDescent="0.3">
      <c r="B114" s="531"/>
      <c r="C114" s="532"/>
      <c r="D114" s="533"/>
      <c r="E114" s="533"/>
      <c r="F114" s="533"/>
      <c r="G114" s="533"/>
    </row>
    <row r="115" spans="2:7" ht="15.6" hidden="1" x14ac:dyDescent="0.3">
      <c r="B115" s="531"/>
      <c r="C115" s="532"/>
      <c r="D115" s="533"/>
      <c r="E115" s="533"/>
      <c r="F115" s="533"/>
      <c r="G115" s="533"/>
    </row>
    <row r="116" spans="2:7" ht="15.6" hidden="1" x14ac:dyDescent="0.3">
      <c r="B116" s="531"/>
      <c r="C116" s="532"/>
      <c r="D116" s="533"/>
      <c r="E116" s="533"/>
      <c r="F116" s="533"/>
      <c r="G116" s="533"/>
    </row>
    <row r="117" spans="2:7" ht="15.6" hidden="1" x14ac:dyDescent="0.3">
      <c r="B117" s="531"/>
      <c r="C117" s="532"/>
      <c r="D117" s="533"/>
      <c r="E117" s="533"/>
      <c r="F117" s="533"/>
      <c r="G117" s="533"/>
    </row>
    <row r="118" spans="2:7" ht="15.6" hidden="1" x14ac:dyDescent="0.3">
      <c r="B118" s="531"/>
      <c r="C118" s="532"/>
      <c r="D118" s="533"/>
      <c r="E118" s="533"/>
      <c r="F118" s="533"/>
      <c r="G118" s="533"/>
    </row>
    <row r="119" spans="2:7" ht="15.6" hidden="1" x14ac:dyDescent="0.3">
      <c r="B119" s="531"/>
      <c r="C119" s="532"/>
      <c r="D119" s="533"/>
      <c r="E119" s="533"/>
      <c r="F119" s="533"/>
      <c r="G119" s="533"/>
    </row>
    <row r="120" spans="2:7" ht="15.6" hidden="1" x14ac:dyDescent="0.3">
      <c r="B120" s="531"/>
      <c r="C120" s="532"/>
      <c r="D120" s="533"/>
      <c r="E120" s="533"/>
      <c r="F120" s="533"/>
      <c r="G120" s="533"/>
    </row>
    <row r="121" spans="2:7" ht="15.6" hidden="1" x14ac:dyDescent="0.3">
      <c r="B121" s="531"/>
      <c r="C121" s="532"/>
      <c r="D121" s="533"/>
      <c r="E121" s="533"/>
      <c r="F121" s="533"/>
      <c r="G121" s="533"/>
    </row>
    <row r="122" spans="2:7" ht="15.6" hidden="1" x14ac:dyDescent="0.3">
      <c r="B122" s="531"/>
      <c r="C122" s="532"/>
      <c r="D122" s="533"/>
      <c r="E122" s="533"/>
      <c r="F122" s="533"/>
      <c r="G122" s="533"/>
    </row>
    <row r="123" spans="2:7" ht="15.6" hidden="1" x14ac:dyDescent="0.3">
      <c r="B123" s="531"/>
      <c r="C123" s="532"/>
      <c r="D123" s="533"/>
      <c r="E123" s="533"/>
      <c r="F123" s="533"/>
      <c r="G123" s="533"/>
    </row>
    <row r="124" spans="2:7" ht="15.6" hidden="1" x14ac:dyDescent="0.3">
      <c r="B124" s="531"/>
      <c r="C124" s="532"/>
      <c r="D124" s="533"/>
      <c r="E124" s="533"/>
      <c r="F124" s="533"/>
      <c r="G124" s="533"/>
    </row>
    <row r="125" spans="2:7" ht="15.6" hidden="1" x14ac:dyDescent="0.3">
      <c r="B125" s="531"/>
      <c r="C125" s="532"/>
      <c r="D125" s="533"/>
      <c r="E125" s="533"/>
      <c r="F125" s="533"/>
      <c r="G125" s="533"/>
    </row>
    <row r="126" spans="2:7" ht="15.6" hidden="1" x14ac:dyDescent="0.3">
      <c r="B126" s="531"/>
      <c r="C126" s="532"/>
      <c r="D126" s="533"/>
      <c r="E126" s="533"/>
      <c r="F126" s="533"/>
      <c r="G126" s="533"/>
    </row>
    <row r="127" spans="2:7" ht="15.6" hidden="1" x14ac:dyDescent="0.3">
      <c r="B127" s="531"/>
      <c r="C127" s="532"/>
      <c r="D127" s="533"/>
      <c r="E127" s="533"/>
      <c r="F127" s="533"/>
      <c r="G127" s="533"/>
    </row>
    <row r="128" spans="2:7" ht="15.6" hidden="1" x14ac:dyDescent="0.3">
      <c r="B128" s="531"/>
      <c r="C128" s="532"/>
      <c r="D128" s="533"/>
      <c r="E128" s="533"/>
      <c r="F128" s="533"/>
      <c r="G128" s="533"/>
    </row>
    <row r="129" spans="2:7" ht="15.6" hidden="1" x14ac:dyDescent="0.3">
      <c r="B129" s="531"/>
      <c r="C129" s="532"/>
      <c r="D129" s="533"/>
      <c r="E129" s="533"/>
      <c r="F129" s="533"/>
      <c r="G129" s="533"/>
    </row>
    <row r="130" spans="2:7" ht="15.6" hidden="1" x14ac:dyDescent="0.3">
      <c r="B130" s="531"/>
      <c r="C130" s="532"/>
      <c r="D130" s="533"/>
      <c r="E130" s="533"/>
      <c r="F130" s="533"/>
      <c r="G130" s="533"/>
    </row>
    <row r="131" spans="2:7" ht="15.6" hidden="1" x14ac:dyDescent="0.3">
      <c r="B131" s="531"/>
      <c r="C131" s="532"/>
      <c r="D131" s="533"/>
      <c r="E131" s="533"/>
      <c r="F131" s="533"/>
      <c r="G131" s="533"/>
    </row>
    <row r="132" spans="2:7" ht="15.6" hidden="1" x14ac:dyDescent="0.3">
      <c r="B132" s="531"/>
      <c r="C132" s="532"/>
      <c r="D132" s="533"/>
      <c r="E132" s="533"/>
      <c r="F132" s="533"/>
      <c r="G132" s="533"/>
    </row>
    <row r="133" spans="2:7" ht="15.6" hidden="1" x14ac:dyDescent="0.3">
      <c r="B133" s="531"/>
      <c r="C133" s="532"/>
      <c r="D133" s="533"/>
      <c r="E133" s="533"/>
      <c r="F133" s="533"/>
      <c r="G133" s="533"/>
    </row>
    <row r="134" spans="2:7" ht="15.6" hidden="1" x14ac:dyDescent="0.3">
      <c r="B134" s="531"/>
      <c r="C134" s="532"/>
      <c r="D134" s="533"/>
      <c r="E134" s="533"/>
      <c r="F134" s="533"/>
      <c r="G134" s="533"/>
    </row>
    <row r="135" spans="2:7" ht="15.6" hidden="1" x14ac:dyDescent="0.3">
      <c r="B135" s="531"/>
      <c r="C135" s="532"/>
      <c r="D135" s="533"/>
      <c r="E135" s="533"/>
      <c r="F135" s="533"/>
      <c r="G135" s="533"/>
    </row>
    <row r="136" spans="2:7" ht="15.6" hidden="1" x14ac:dyDescent="0.3">
      <c r="B136" s="531"/>
      <c r="C136" s="532"/>
      <c r="D136" s="533"/>
      <c r="E136" s="533"/>
      <c r="F136" s="533"/>
      <c r="G136" s="533"/>
    </row>
    <row r="137" spans="2:7" ht="15.6" hidden="1" x14ac:dyDescent="0.3">
      <c r="B137" s="531"/>
      <c r="C137" s="532"/>
      <c r="D137" s="533"/>
      <c r="E137" s="533"/>
      <c r="F137" s="533"/>
      <c r="G137" s="533"/>
    </row>
    <row r="138" spans="2:7" ht="15.6" hidden="1" x14ac:dyDescent="0.3">
      <c r="B138" s="531"/>
      <c r="C138" s="532"/>
      <c r="D138" s="533"/>
      <c r="E138" s="533"/>
      <c r="F138" s="533"/>
      <c r="G138" s="533"/>
    </row>
    <row r="139" spans="2:7" ht="15.6" hidden="1" x14ac:dyDescent="0.3">
      <c r="B139" s="531"/>
      <c r="C139" s="532"/>
      <c r="D139" s="533"/>
      <c r="E139" s="533"/>
      <c r="F139" s="533"/>
      <c r="G139" s="533"/>
    </row>
    <row r="140" spans="2:7" ht="15.6" hidden="1" x14ac:dyDescent="0.3">
      <c r="B140" s="531"/>
      <c r="C140" s="532"/>
      <c r="D140" s="533"/>
      <c r="E140" s="533"/>
      <c r="F140" s="533"/>
      <c r="G140" s="533"/>
    </row>
    <row r="141" spans="2:7" ht="15.6" hidden="1" x14ac:dyDescent="0.3">
      <c r="B141" s="531"/>
      <c r="C141" s="532"/>
      <c r="D141" s="533"/>
      <c r="E141" s="533"/>
      <c r="F141" s="533"/>
      <c r="G141" s="533"/>
    </row>
    <row r="142" spans="2:7" ht="15.6" hidden="1" x14ac:dyDescent="0.3">
      <c r="B142" s="531"/>
      <c r="C142" s="532"/>
      <c r="D142" s="533"/>
      <c r="E142" s="533"/>
      <c r="F142" s="533"/>
      <c r="G142" s="533"/>
    </row>
    <row r="143" spans="2:7" ht="15.6" hidden="1" x14ac:dyDescent="0.3">
      <c r="B143" s="531"/>
      <c r="C143" s="532"/>
      <c r="D143" s="533"/>
      <c r="E143" s="533"/>
      <c r="F143" s="533"/>
      <c r="G143" s="533"/>
    </row>
    <row r="144" spans="2:7" ht="15.6" hidden="1" x14ac:dyDescent="0.3">
      <c r="B144" s="531"/>
      <c r="C144" s="532"/>
      <c r="D144" s="533"/>
      <c r="E144" s="533"/>
      <c r="F144" s="533"/>
      <c r="G144" s="533"/>
    </row>
    <row r="145" spans="2:7" ht="15.6" hidden="1" x14ac:dyDescent="0.3">
      <c r="B145" s="531"/>
      <c r="C145" s="532"/>
      <c r="D145" s="533"/>
      <c r="E145" s="533"/>
      <c r="F145" s="533"/>
      <c r="G145" s="533"/>
    </row>
    <row r="146" spans="2:7" ht="15.6" hidden="1" x14ac:dyDescent="0.3">
      <c r="B146" s="531"/>
      <c r="C146" s="532"/>
      <c r="D146" s="533"/>
      <c r="E146" s="533"/>
      <c r="F146" s="533"/>
      <c r="G146" s="533"/>
    </row>
    <row r="147" spans="2:7" ht="15.6" hidden="1" x14ac:dyDescent="0.3">
      <c r="B147" s="531"/>
      <c r="C147" s="532"/>
      <c r="D147" s="533"/>
      <c r="E147" s="533"/>
      <c r="F147" s="533"/>
      <c r="G147" s="533"/>
    </row>
    <row r="148" spans="2:7" ht="15.6" hidden="1" x14ac:dyDescent="0.3">
      <c r="B148" s="531"/>
      <c r="C148" s="532"/>
      <c r="D148" s="533"/>
      <c r="E148" s="533"/>
      <c r="F148" s="533"/>
      <c r="G148" s="533"/>
    </row>
    <row r="149" spans="2:7" ht="15.6" hidden="1" x14ac:dyDescent="0.3">
      <c r="B149" s="531"/>
      <c r="C149" s="532"/>
      <c r="D149" s="533"/>
      <c r="E149" s="533"/>
      <c r="F149" s="533"/>
      <c r="G149" s="533"/>
    </row>
    <row r="150" spans="2:7" ht="15.6" hidden="1" x14ac:dyDescent="0.3">
      <c r="B150" s="531"/>
      <c r="C150" s="532"/>
      <c r="D150" s="533"/>
      <c r="E150" s="533"/>
      <c r="F150" s="533"/>
      <c r="G150" s="533"/>
    </row>
    <row r="151" spans="2:7" ht="15.6" hidden="1" x14ac:dyDescent="0.3">
      <c r="B151" s="531"/>
      <c r="C151" s="532"/>
      <c r="D151" s="533"/>
      <c r="E151" s="533"/>
      <c r="F151" s="533"/>
      <c r="G151" s="533"/>
    </row>
    <row r="152" spans="2:7" ht="15.6" hidden="1" x14ac:dyDescent="0.3">
      <c r="B152" s="531"/>
      <c r="C152" s="532"/>
      <c r="D152" s="533"/>
      <c r="E152" s="533"/>
      <c r="F152" s="533"/>
      <c r="G152" s="533"/>
    </row>
    <row r="153" spans="2:7" ht="15.6" hidden="1" x14ac:dyDescent="0.3">
      <c r="B153" s="531"/>
      <c r="C153" s="532"/>
      <c r="D153" s="533"/>
      <c r="E153" s="533"/>
      <c r="F153" s="533"/>
      <c r="G153" s="533"/>
    </row>
    <row r="154" spans="2:7" ht="15.6" hidden="1" x14ac:dyDescent="0.3">
      <c r="B154" s="531"/>
      <c r="C154" s="532"/>
      <c r="D154" s="533"/>
      <c r="E154" s="533"/>
      <c r="F154" s="533"/>
      <c r="G154" s="533"/>
    </row>
    <row r="155" spans="2:7" ht="15.6" hidden="1" x14ac:dyDescent="0.3">
      <c r="B155" s="531"/>
      <c r="C155" s="532"/>
      <c r="D155" s="533"/>
      <c r="E155" s="533"/>
      <c r="F155" s="533"/>
      <c r="G155" s="533"/>
    </row>
    <row r="156" spans="2:7" ht="15.6" hidden="1" x14ac:dyDescent="0.3">
      <c r="B156" s="531"/>
      <c r="C156" s="532"/>
      <c r="D156" s="533"/>
      <c r="E156" s="533"/>
      <c r="F156" s="533"/>
      <c r="G156" s="533"/>
    </row>
    <row r="157" spans="2:7" ht="15.6" hidden="1" x14ac:dyDescent="0.3">
      <c r="B157" s="531"/>
      <c r="C157" s="532"/>
      <c r="D157" s="533"/>
      <c r="E157" s="533"/>
      <c r="F157" s="533"/>
      <c r="G157" s="533"/>
    </row>
    <row r="158" spans="2:7" ht="15.6" hidden="1" x14ac:dyDescent="0.3">
      <c r="B158" s="531"/>
      <c r="C158" s="532"/>
      <c r="D158" s="533"/>
      <c r="E158" s="533"/>
      <c r="F158" s="533"/>
      <c r="G158" s="533"/>
    </row>
    <row r="159" spans="2:7" ht="15.6" hidden="1" x14ac:dyDescent="0.3">
      <c r="B159" s="531"/>
      <c r="C159" s="532"/>
      <c r="D159" s="533"/>
      <c r="E159" s="533"/>
      <c r="F159" s="533"/>
      <c r="G159" s="533"/>
    </row>
    <row r="160" spans="2:7" ht="15.6" hidden="1" x14ac:dyDescent="0.3">
      <c r="B160" s="531"/>
      <c r="C160" s="532"/>
      <c r="D160" s="533"/>
      <c r="E160" s="533"/>
      <c r="F160" s="533"/>
      <c r="G160" s="533"/>
    </row>
    <row r="161" spans="2:7" ht="15.6" hidden="1" x14ac:dyDescent="0.3">
      <c r="B161" s="531"/>
      <c r="C161" s="532"/>
      <c r="D161" s="533"/>
      <c r="E161" s="533"/>
      <c r="F161" s="533"/>
      <c r="G161" s="533"/>
    </row>
    <row r="162" spans="2:7" ht="15.6" hidden="1" x14ac:dyDescent="0.3">
      <c r="B162" s="531"/>
      <c r="C162" s="532"/>
      <c r="D162" s="533"/>
      <c r="E162" s="533"/>
      <c r="F162" s="533"/>
      <c r="G162" s="533"/>
    </row>
    <row r="163" spans="2:7" ht="15.6" hidden="1" x14ac:dyDescent="0.3">
      <c r="B163" s="531"/>
      <c r="C163" s="532"/>
      <c r="D163" s="533"/>
      <c r="E163" s="533"/>
      <c r="F163" s="533"/>
      <c r="G163" s="533"/>
    </row>
    <row r="164" spans="2:7" ht="15.6" hidden="1" x14ac:dyDescent="0.3">
      <c r="B164" s="531"/>
      <c r="C164" s="532"/>
      <c r="D164" s="533"/>
      <c r="E164" s="533"/>
      <c r="F164" s="533"/>
      <c r="G164" s="533"/>
    </row>
    <row r="165" spans="2:7" ht="15.6" hidden="1" x14ac:dyDescent="0.3">
      <c r="B165" s="531"/>
      <c r="C165" s="532"/>
      <c r="D165" s="533"/>
      <c r="E165" s="533"/>
      <c r="F165" s="533"/>
      <c r="G165" s="533"/>
    </row>
    <row r="166" spans="2:7" ht="15.6" hidden="1" x14ac:dyDescent="0.3">
      <c r="B166" s="531"/>
      <c r="C166" s="532"/>
      <c r="D166" s="533"/>
      <c r="E166" s="533"/>
      <c r="F166" s="533"/>
      <c r="G166" s="533"/>
    </row>
    <row r="167" spans="2:7" ht="15.6" hidden="1" x14ac:dyDescent="0.3">
      <c r="B167" s="531"/>
      <c r="C167" s="532"/>
      <c r="D167" s="533"/>
      <c r="E167" s="533"/>
      <c r="F167" s="533"/>
      <c r="G167" s="533"/>
    </row>
    <row r="168" spans="2:7" ht="15.6" hidden="1" x14ac:dyDescent="0.3">
      <c r="B168" s="531"/>
      <c r="C168" s="532"/>
      <c r="D168" s="533"/>
      <c r="E168" s="533"/>
      <c r="F168" s="533"/>
      <c r="G168" s="533"/>
    </row>
    <row r="169" spans="2:7" ht="15.6" hidden="1" x14ac:dyDescent="0.3">
      <c r="B169" s="531"/>
      <c r="C169" s="532"/>
      <c r="D169" s="533"/>
      <c r="E169" s="533"/>
      <c r="F169" s="533"/>
      <c r="G169" s="533"/>
    </row>
    <row r="170" spans="2:7" ht="15.6" hidden="1" x14ac:dyDescent="0.3">
      <c r="B170" s="531"/>
      <c r="C170" s="532"/>
      <c r="D170" s="533"/>
      <c r="E170" s="533"/>
      <c r="F170" s="533"/>
      <c r="G170" s="533"/>
    </row>
    <row r="171" spans="2:7" ht="15.6" hidden="1" x14ac:dyDescent="0.3">
      <c r="B171" s="531"/>
      <c r="C171" s="532"/>
      <c r="D171" s="533"/>
      <c r="E171" s="533"/>
      <c r="F171" s="533"/>
      <c r="G171" s="533"/>
    </row>
    <row r="172" spans="2:7" ht="15.6" hidden="1" x14ac:dyDescent="0.3">
      <c r="B172" s="531"/>
      <c r="C172" s="532"/>
      <c r="D172" s="533"/>
      <c r="E172" s="533"/>
      <c r="F172" s="533"/>
      <c r="G172" s="533"/>
    </row>
    <row r="173" spans="2:7" ht="15.6" hidden="1" x14ac:dyDescent="0.3">
      <c r="B173" s="531"/>
      <c r="C173" s="532"/>
      <c r="D173" s="533"/>
      <c r="E173" s="533"/>
      <c r="F173" s="533"/>
      <c r="G173" s="533"/>
    </row>
    <row r="174" spans="2:7" ht="15.6" hidden="1" x14ac:dyDescent="0.3">
      <c r="B174" s="531"/>
      <c r="C174" s="532"/>
      <c r="D174" s="533"/>
      <c r="E174" s="533"/>
      <c r="F174" s="533"/>
      <c r="G174" s="533"/>
    </row>
    <row r="175" spans="2:7" ht="15.6" hidden="1" x14ac:dyDescent="0.3">
      <c r="B175" s="531"/>
      <c r="C175" s="532"/>
      <c r="D175" s="533"/>
      <c r="E175" s="533"/>
      <c r="F175" s="533"/>
      <c r="G175" s="533"/>
    </row>
    <row r="176" spans="2:7" ht="15.6" hidden="1" x14ac:dyDescent="0.3">
      <c r="B176" s="531"/>
      <c r="C176" s="532"/>
      <c r="D176" s="533"/>
      <c r="E176" s="533"/>
      <c r="F176" s="533"/>
      <c r="G176" s="533"/>
    </row>
    <row r="177" spans="2:7" ht="15.6" hidden="1" x14ac:dyDescent="0.3">
      <c r="B177" s="531"/>
      <c r="C177" s="532"/>
      <c r="D177" s="533"/>
      <c r="E177" s="533"/>
      <c r="F177" s="533"/>
      <c r="G177" s="533"/>
    </row>
    <row r="178" spans="2:7" ht="15.6" hidden="1" x14ac:dyDescent="0.3">
      <c r="B178" s="531"/>
      <c r="C178" s="532"/>
      <c r="D178" s="533"/>
      <c r="E178" s="533"/>
      <c r="F178" s="533"/>
      <c r="G178" s="533"/>
    </row>
    <row r="179" spans="2:7" ht="15.6" hidden="1" x14ac:dyDescent="0.3">
      <c r="B179" s="531"/>
      <c r="C179" s="532"/>
      <c r="D179" s="533"/>
      <c r="E179" s="533"/>
      <c r="F179" s="533"/>
      <c r="G179" s="533"/>
    </row>
    <row r="180" spans="2:7" ht="15.6" hidden="1" x14ac:dyDescent="0.3">
      <c r="B180" s="531"/>
      <c r="C180" s="532"/>
      <c r="D180" s="533"/>
      <c r="E180" s="533"/>
      <c r="F180" s="533"/>
      <c r="G180" s="533"/>
    </row>
    <row r="181" spans="2:7" ht="15.6" hidden="1" x14ac:dyDescent="0.3">
      <c r="B181" s="531"/>
      <c r="C181" s="532"/>
      <c r="D181" s="533"/>
      <c r="E181" s="533"/>
      <c r="F181" s="533"/>
      <c r="G181" s="533"/>
    </row>
    <row r="182" spans="2:7" ht="15.6" hidden="1" x14ac:dyDescent="0.3">
      <c r="B182" s="531"/>
      <c r="C182" s="532"/>
      <c r="D182" s="533"/>
      <c r="E182" s="533"/>
      <c r="F182" s="533"/>
      <c r="G182" s="533"/>
    </row>
    <row r="183" spans="2:7" ht="15.6" hidden="1" x14ac:dyDescent="0.3">
      <c r="B183" s="531"/>
      <c r="C183" s="532"/>
      <c r="D183" s="533"/>
      <c r="E183" s="533"/>
      <c r="F183" s="533"/>
      <c r="G183" s="533"/>
    </row>
    <row r="184" spans="2:7" ht="15.6" hidden="1" x14ac:dyDescent="0.3">
      <c r="B184" s="531"/>
      <c r="C184" s="532"/>
      <c r="D184" s="533"/>
      <c r="E184" s="533"/>
      <c r="F184" s="533"/>
      <c r="G184" s="533"/>
    </row>
    <row r="185" spans="2:7" ht="15.6" hidden="1" x14ac:dyDescent="0.3">
      <c r="B185" s="531"/>
      <c r="C185" s="532"/>
      <c r="D185" s="533"/>
      <c r="E185" s="533"/>
      <c r="F185" s="533"/>
      <c r="G185" s="533"/>
    </row>
    <row r="186" spans="2:7" ht="15.6" hidden="1" x14ac:dyDescent="0.3">
      <c r="B186" s="531"/>
      <c r="C186" s="532"/>
      <c r="D186" s="533"/>
      <c r="E186" s="533"/>
      <c r="F186" s="533"/>
      <c r="G186" s="533"/>
    </row>
    <row r="187" spans="2:7" ht="15.6" hidden="1" x14ac:dyDescent="0.3">
      <c r="B187" s="531"/>
      <c r="C187" s="532"/>
      <c r="D187" s="533"/>
      <c r="E187" s="533"/>
      <c r="F187" s="533"/>
      <c r="G187" s="533"/>
    </row>
    <row r="188" spans="2:7" ht="15.6" hidden="1" x14ac:dyDescent="0.3">
      <c r="B188" s="531"/>
      <c r="C188" s="532"/>
      <c r="D188" s="533"/>
      <c r="E188" s="533"/>
      <c r="F188" s="533"/>
      <c r="G188" s="533"/>
    </row>
    <row r="189" spans="2:7" ht="15.6" hidden="1" x14ac:dyDescent="0.3">
      <c r="B189" s="531"/>
      <c r="C189" s="532"/>
      <c r="D189" s="533"/>
      <c r="E189" s="533"/>
      <c r="F189" s="533"/>
      <c r="G189" s="533"/>
    </row>
    <row r="190" spans="2:7" ht="15.6" hidden="1" x14ac:dyDescent="0.3">
      <c r="B190" s="531"/>
      <c r="C190" s="532"/>
      <c r="D190" s="533"/>
      <c r="E190" s="533"/>
      <c r="F190" s="533"/>
      <c r="G190" s="533"/>
    </row>
    <row r="191" spans="2:7" ht="15.6" hidden="1" x14ac:dyDescent="0.3">
      <c r="B191" s="531"/>
      <c r="C191" s="532"/>
      <c r="D191" s="533"/>
      <c r="E191" s="533"/>
      <c r="F191" s="533"/>
      <c r="G191" s="533"/>
    </row>
    <row r="192" spans="2:7" ht="15.6" hidden="1" x14ac:dyDescent="0.3">
      <c r="B192" s="531"/>
      <c r="C192" s="532"/>
      <c r="D192" s="533"/>
      <c r="E192" s="533"/>
      <c r="F192" s="533"/>
      <c r="G192" s="533"/>
    </row>
    <row r="193" spans="2:7" ht="15.6" hidden="1" x14ac:dyDescent="0.3">
      <c r="B193" s="531"/>
      <c r="C193" s="532"/>
      <c r="D193" s="533"/>
      <c r="E193" s="533"/>
      <c r="F193" s="533"/>
      <c r="G193" s="533"/>
    </row>
    <row r="194" spans="2:7" ht="15.6" hidden="1" x14ac:dyDescent="0.3">
      <c r="B194" s="531"/>
      <c r="C194" s="532"/>
      <c r="D194" s="533"/>
      <c r="E194" s="533"/>
      <c r="F194" s="533"/>
      <c r="G194" s="533"/>
    </row>
    <row r="195" spans="2:7" ht="15.6" hidden="1" x14ac:dyDescent="0.3">
      <c r="B195" s="531"/>
      <c r="C195" s="532"/>
      <c r="D195" s="533"/>
      <c r="E195" s="533"/>
      <c r="F195" s="533"/>
      <c r="G195" s="533"/>
    </row>
    <row r="196" spans="2:7" ht="15.6" hidden="1" x14ac:dyDescent="0.3">
      <c r="B196" s="531"/>
      <c r="C196" s="532"/>
      <c r="D196" s="533"/>
      <c r="E196" s="533"/>
      <c r="F196" s="533"/>
      <c r="G196" s="533"/>
    </row>
    <row r="197" spans="2:7" ht="15.6" hidden="1" x14ac:dyDescent="0.3">
      <c r="B197" s="531"/>
      <c r="C197" s="532"/>
      <c r="D197" s="533"/>
      <c r="E197" s="533"/>
      <c r="F197" s="533"/>
      <c r="G197" s="533"/>
    </row>
    <row r="198" spans="2:7" ht="15.6" hidden="1" x14ac:dyDescent="0.3">
      <c r="B198" s="531"/>
      <c r="C198" s="532"/>
      <c r="D198" s="533"/>
      <c r="E198" s="533"/>
      <c r="F198" s="533"/>
      <c r="G198" s="533"/>
    </row>
    <row r="199" spans="2:7" ht="15.6" hidden="1" x14ac:dyDescent="0.3">
      <c r="B199" s="531"/>
      <c r="C199" s="532"/>
      <c r="D199" s="533"/>
      <c r="E199" s="533"/>
      <c r="F199" s="533"/>
      <c r="G199" s="533"/>
    </row>
    <row r="200" spans="2:7" ht="15.6" hidden="1" x14ac:dyDescent="0.3">
      <c r="B200" s="531"/>
      <c r="C200" s="532"/>
      <c r="D200" s="533"/>
      <c r="E200" s="533"/>
      <c r="F200" s="533"/>
      <c r="G200" s="533"/>
    </row>
    <row r="201" spans="2:7" ht="15.6" hidden="1" x14ac:dyDescent="0.3">
      <c r="B201" s="531"/>
      <c r="C201" s="532"/>
      <c r="D201" s="533"/>
      <c r="E201" s="533"/>
      <c r="F201" s="533"/>
      <c r="G201" s="533"/>
    </row>
    <row r="202" spans="2:7" ht="15.6" hidden="1" x14ac:dyDescent="0.3">
      <c r="B202" s="531"/>
      <c r="C202" s="532"/>
      <c r="D202" s="533"/>
      <c r="E202" s="533"/>
      <c r="F202" s="533"/>
      <c r="G202" s="533"/>
    </row>
    <row r="203" spans="2:7" ht="15.6" hidden="1" x14ac:dyDescent="0.3">
      <c r="B203" s="531"/>
      <c r="C203" s="532"/>
      <c r="D203" s="533"/>
      <c r="E203" s="533"/>
      <c r="F203" s="533"/>
      <c r="G203" s="533"/>
    </row>
    <row r="204" spans="2:7" ht="15.6" hidden="1" x14ac:dyDescent="0.3">
      <c r="B204" s="531"/>
      <c r="C204" s="532"/>
      <c r="D204" s="533"/>
      <c r="E204" s="533"/>
      <c r="F204" s="533"/>
      <c r="G204" s="533"/>
    </row>
    <row r="205" spans="2:7" ht="15.6" hidden="1" x14ac:dyDescent="0.3">
      <c r="B205" s="531"/>
      <c r="C205" s="532"/>
      <c r="D205" s="533"/>
      <c r="E205" s="533"/>
      <c r="F205" s="533"/>
      <c r="G205" s="533"/>
    </row>
    <row r="206" spans="2:7" ht="15.6" hidden="1" x14ac:dyDescent="0.3">
      <c r="B206" s="531"/>
      <c r="C206" s="532"/>
      <c r="D206" s="533"/>
      <c r="E206" s="533"/>
      <c r="F206" s="533"/>
      <c r="G206" s="533"/>
    </row>
    <row r="207" spans="2:7" ht="15.6" hidden="1" x14ac:dyDescent="0.3">
      <c r="B207" s="531"/>
      <c r="C207" s="532"/>
      <c r="D207" s="533"/>
      <c r="E207" s="533"/>
      <c r="F207" s="533"/>
      <c r="G207" s="533"/>
    </row>
    <row r="208" spans="2:7" ht="15.6" hidden="1" x14ac:dyDescent="0.3">
      <c r="B208" s="531"/>
      <c r="C208" s="532"/>
      <c r="D208" s="533"/>
      <c r="E208" s="533"/>
      <c r="F208" s="533"/>
      <c r="G208" s="533"/>
    </row>
    <row r="209" spans="2:7" ht="15.6" hidden="1" x14ac:dyDescent="0.3">
      <c r="B209" s="531"/>
      <c r="C209" s="532"/>
      <c r="D209" s="533"/>
      <c r="E209" s="533"/>
      <c r="F209" s="533"/>
      <c r="G209" s="533"/>
    </row>
    <row r="210" spans="2:7" ht="15.6" hidden="1" x14ac:dyDescent="0.3">
      <c r="B210" s="531"/>
      <c r="C210" s="532"/>
      <c r="D210" s="533"/>
      <c r="E210" s="533"/>
      <c r="F210" s="533"/>
      <c r="G210" s="533"/>
    </row>
    <row r="211" spans="2:7" ht="15.6" hidden="1" x14ac:dyDescent="0.3">
      <c r="B211" s="531"/>
      <c r="C211" s="532"/>
      <c r="D211" s="533"/>
      <c r="E211" s="533"/>
      <c r="F211" s="533"/>
      <c r="G211" s="533"/>
    </row>
    <row r="212" spans="2:7" ht="15.6" hidden="1" x14ac:dyDescent="0.3">
      <c r="B212" s="531"/>
      <c r="C212" s="532"/>
      <c r="D212" s="533"/>
      <c r="E212" s="533"/>
      <c r="F212" s="533"/>
      <c r="G212" s="533"/>
    </row>
    <row r="213" spans="2:7" ht="15.6" hidden="1" x14ac:dyDescent="0.3">
      <c r="B213" s="531"/>
      <c r="C213" s="532"/>
      <c r="D213" s="533"/>
      <c r="E213" s="533"/>
      <c r="F213" s="533"/>
      <c r="G213" s="533"/>
    </row>
    <row r="214" spans="2:7" ht="15.6" hidden="1" x14ac:dyDescent="0.3">
      <c r="B214" s="531"/>
      <c r="C214" s="532"/>
      <c r="D214" s="533"/>
      <c r="E214" s="533"/>
      <c r="F214" s="533"/>
      <c r="G214" s="533"/>
    </row>
    <row r="215" spans="2:7" ht="15.6" hidden="1" x14ac:dyDescent="0.3">
      <c r="B215" s="531"/>
      <c r="C215" s="532"/>
      <c r="D215" s="533"/>
      <c r="E215" s="533"/>
      <c r="F215" s="533"/>
      <c r="G215" s="533"/>
    </row>
    <row r="216" spans="2:7" ht="15.6" hidden="1" x14ac:dyDescent="0.3">
      <c r="B216" s="531"/>
      <c r="C216" s="532"/>
      <c r="D216" s="533"/>
      <c r="E216" s="533"/>
      <c r="F216" s="533"/>
      <c r="G216" s="533"/>
    </row>
    <row r="217" spans="2:7" ht="15.6" hidden="1" x14ac:dyDescent="0.3">
      <c r="B217" s="531"/>
      <c r="C217" s="532"/>
      <c r="D217" s="533"/>
      <c r="E217" s="533"/>
      <c r="F217" s="533"/>
      <c r="G217" s="533"/>
    </row>
    <row r="218" spans="2:7" ht="15.6" hidden="1" x14ac:dyDescent="0.3">
      <c r="B218" s="531"/>
      <c r="C218" s="532"/>
      <c r="D218" s="533"/>
      <c r="E218" s="533"/>
      <c r="F218" s="533"/>
      <c r="G218" s="533"/>
    </row>
    <row r="219" spans="2:7" ht="15.6" hidden="1" x14ac:dyDescent="0.3">
      <c r="B219" s="531"/>
      <c r="C219" s="532"/>
      <c r="D219" s="533"/>
      <c r="E219" s="533"/>
      <c r="F219" s="533"/>
      <c r="G219" s="533"/>
    </row>
    <row r="220" spans="2:7" ht="15.6" hidden="1" x14ac:dyDescent="0.3">
      <c r="B220" s="531"/>
      <c r="C220" s="532"/>
      <c r="D220" s="533"/>
      <c r="E220" s="533"/>
      <c r="F220" s="533"/>
      <c r="G220" s="533"/>
    </row>
    <row r="221" spans="2:7" ht="15.6" hidden="1" x14ac:dyDescent="0.3">
      <c r="B221" s="531"/>
      <c r="C221" s="532"/>
      <c r="D221" s="533"/>
      <c r="E221" s="533"/>
      <c r="F221" s="533"/>
      <c r="G221" s="533"/>
    </row>
    <row r="222" spans="2:7" ht="15.6" hidden="1" x14ac:dyDescent="0.3">
      <c r="B222" s="531"/>
      <c r="C222" s="532"/>
      <c r="D222" s="533"/>
      <c r="E222" s="533"/>
      <c r="F222" s="533"/>
      <c r="G222" s="533"/>
    </row>
    <row r="223" spans="2:7" ht="15.6" hidden="1" x14ac:dyDescent="0.3">
      <c r="B223" s="531"/>
      <c r="C223" s="532"/>
      <c r="D223" s="533"/>
      <c r="E223" s="533"/>
      <c r="F223" s="533"/>
      <c r="G223" s="533"/>
    </row>
    <row r="224" spans="2:7" ht="15.6" hidden="1" x14ac:dyDescent="0.3">
      <c r="B224" s="531"/>
      <c r="C224" s="532"/>
      <c r="D224" s="533"/>
      <c r="E224" s="533"/>
      <c r="F224" s="533"/>
      <c r="G224" s="533"/>
    </row>
    <row r="225" spans="2:7" ht="15.6" hidden="1" x14ac:dyDescent="0.3">
      <c r="B225" s="531"/>
      <c r="C225" s="532"/>
      <c r="D225" s="533"/>
      <c r="E225" s="533"/>
      <c r="F225" s="533"/>
      <c r="G225" s="533"/>
    </row>
    <row r="226" spans="2:7" ht="15.6" hidden="1" x14ac:dyDescent="0.3">
      <c r="B226" s="531"/>
      <c r="C226" s="532"/>
      <c r="D226" s="533"/>
      <c r="E226" s="533"/>
      <c r="F226" s="533"/>
      <c r="G226" s="533"/>
    </row>
    <row r="227" spans="2:7" ht="15.6" hidden="1" x14ac:dyDescent="0.3">
      <c r="B227" s="531"/>
      <c r="C227" s="532"/>
      <c r="D227" s="533"/>
      <c r="E227" s="533"/>
      <c r="F227" s="533"/>
      <c r="G227" s="533"/>
    </row>
    <row r="228" spans="2:7" ht="15.6" hidden="1" x14ac:dyDescent="0.3">
      <c r="B228" s="531"/>
      <c r="C228" s="532"/>
      <c r="D228" s="533"/>
      <c r="E228" s="533"/>
      <c r="F228" s="533"/>
      <c r="G228" s="533"/>
    </row>
    <row r="229" spans="2:7" ht="15.6" hidden="1" x14ac:dyDescent="0.3">
      <c r="B229" s="531"/>
      <c r="C229" s="532"/>
      <c r="D229" s="533"/>
      <c r="E229" s="533"/>
      <c r="F229" s="533"/>
      <c r="G229" s="533"/>
    </row>
    <row r="230" spans="2:7" ht="15.6" hidden="1" x14ac:dyDescent="0.3">
      <c r="B230" s="531"/>
      <c r="C230" s="532"/>
      <c r="D230" s="533"/>
      <c r="E230" s="533"/>
      <c r="F230" s="533"/>
      <c r="G230" s="533"/>
    </row>
    <row r="231" spans="2:7" ht="15.6" hidden="1" x14ac:dyDescent="0.3">
      <c r="B231" s="531"/>
      <c r="C231" s="532"/>
      <c r="D231" s="533"/>
      <c r="E231" s="533"/>
      <c r="F231" s="533"/>
      <c r="G231" s="533"/>
    </row>
    <row r="232" spans="2:7" ht="15.6" hidden="1" x14ac:dyDescent="0.3">
      <c r="B232" s="531"/>
      <c r="C232" s="532"/>
      <c r="D232" s="533"/>
      <c r="E232" s="533"/>
      <c r="F232" s="533"/>
      <c r="G232" s="533"/>
    </row>
    <row r="233" spans="2:7" ht="15.6" hidden="1" x14ac:dyDescent="0.3">
      <c r="B233" s="531"/>
      <c r="C233" s="532"/>
      <c r="D233" s="533"/>
      <c r="E233" s="533"/>
      <c r="F233" s="533"/>
      <c r="G233" s="533"/>
    </row>
    <row r="234" spans="2:7" ht="15.6" hidden="1" x14ac:dyDescent="0.3">
      <c r="B234" s="531"/>
      <c r="C234" s="532"/>
      <c r="D234" s="533"/>
      <c r="E234" s="533"/>
      <c r="F234" s="533"/>
      <c r="G234" s="533"/>
    </row>
    <row r="235" spans="2:7" ht="15.6" hidden="1" x14ac:dyDescent="0.3">
      <c r="B235" s="531"/>
      <c r="C235" s="532"/>
      <c r="D235" s="533"/>
      <c r="E235" s="533"/>
      <c r="F235" s="533"/>
      <c r="G235" s="533"/>
    </row>
    <row r="236" spans="2:7" ht="15.6" hidden="1" x14ac:dyDescent="0.3">
      <c r="B236" s="531"/>
      <c r="C236" s="532"/>
      <c r="D236" s="533"/>
      <c r="E236" s="533"/>
      <c r="F236" s="533"/>
      <c r="G236" s="533"/>
    </row>
    <row r="237" spans="2:7" ht="15.6" hidden="1" x14ac:dyDescent="0.3">
      <c r="B237" s="531"/>
      <c r="C237" s="532"/>
      <c r="D237" s="533"/>
      <c r="E237" s="533"/>
      <c r="F237" s="533"/>
      <c r="G237" s="533"/>
    </row>
    <row r="238" spans="2:7" ht="15.6" hidden="1" x14ac:dyDescent="0.3">
      <c r="B238" s="531"/>
      <c r="C238" s="532"/>
      <c r="D238" s="533"/>
      <c r="E238" s="533"/>
      <c r="F238" s="533"/>
      <c r="G238" s="533"/>
    </row>
    <row r="239" spans="2:7" ht="15.6" hidden="1" x14ac:dyDescent="0.3">
      <c r="B239" s="531"/>
      <c r="C239" s="532"/>
      <c r="D239" s="533"/>
      <c r="E239" s="533"/>
      <c r="F239" s="533"/>
      <c r="G239" s="533"/>
    </row>
    <row r="240" spans="2:7" ht="15.6" hidden="1" x14ac:dyDescent="0.3">
      <c r="B240" s="531"/>
      <c r="C240" s="532"/>
      <c r="D240" s="533"/>
      <c r="E240" s="533"/>
      <c r="F240" s="533"/>
      <c r="G240" s="533"/>
    </row>
    <row r="241" spans="2:7" ht="15.6" hidden="1" x14ac:dyDescent="0.3">
      <c r="B241" s="531"/>
      <c r="C241" s="532"/>
      <c r="D241" s="533"/>
      <c r="E241" s="533"/>
      <c r="F241" s="533"/>
      <c r="G241" s="533"/>
    </row>
    <row r="242" spans="2:7" ht="15.6" hidden="1" x14ac:dyDescent="0.3">
      <c r="B242" s="531"/>
      <c r="C242" s="532"/>
      <c r="D242" s="533"/>
      <c r="E242" s="533"/>
      <c r="F242" s="533"/>
      <c r="G242" s="533"/>
    </row>
    <row r="243" spans="2:7" ht="15.6" hidden="1" x14ac:dyDescent="0.3">
      <c r="B243" s="531"/>
      <c r="C243" s="532"/>
      <c r="D243" s="533"/>
      <c r="E243" s="533"/>
      <c r="F243" s="533"/>
      <c r="G243" s="533"/>
    </row>
    <row r="244" spans="2:7" ht="15.6" hidden="1" x14ac:dyDescent="0.3">
      <c r="B244" s="531"/>
      <c r="C244" s="532"/>
      <c r="D244" s="533"/>
      <c r="E244" s="533"/>
      <c r="F244" s="533"/>
      <c r="G244" s="533"/>
    </row>
    <row r="245" spans="2:7" ht="15.6" hidden="1" x14ac:dyDescent="0.3">
      <c r="B245" s="531"/>
      <c r="C245" s="532"/>
      <c r="D245" s="533"/>
      <c r="E245" s="533"/>
      <c r="F245" s="533"/>
      <c r="G245" s="533"/>
    </row>
    <row r="246" spans="2:7" ht="15.6" hidden="1" x14ac:dyDescent="0.3">
      <c r="B246" s="531"/>
      <c r="C246" s="532"/>
      <c r="D246" s="533"/>
      <c r="E246" s="533"/>
      <c r="F246" s="533"/>
      <c r="G246" s="533"/>
    </row>
    <row r="247" spans="2:7" ht="15.6" hidden="1" x14ac:dyDescent="0.3">
      <c r="B247" s="531"/>
      <c r="C247" s="532"/>
      <c r="D247" s="533"/>
      <c r="E247" s="533"/>
      <c r="F247" s="533"/>
      <c r="G247" s="533"/>
    </row>
    <row r="248" spans="2:7" ht="15.6" hidden="1" x14ac:dyDescent="0.3">
      <c r="B248" s="531"/>
      <c r="C248" s="532"/>
      <c r="D248" s="533"/>
      <c r="E248" s="533"/>
      <c r="F248" s="533"/>
      <c r="G248" s="533"/>
    </row>
    <row r="249" spans="2:7" ht="15.6" hidden="1" x14ac:dyDescent="0.3">
      <c r="B249" s="531"/>
      <c r="C249" s="532"/>
      <c r="D249" s="533"/>
      <c r="E249" s="533"/>
      <c r="F249" s="533"/>
      <c r="G249" s="533"/>
    </row>
    <row r="250" spans="2:7" ht="15.6" hidden="1" x14ac:dyDescent="0.3">
      <c r="B250" s="531"/>
      <c r="C250" s="532"/>
      <c r="D250" s="533"/>
      <c r="E250" s="533"/>
      <c r="F250" s="533"/>
      <c r="G250" s="533"/>
    </row>
    <row r="251" spans="2:7" ht="15.6" hidden="1" x14ac:dyDescent="0.3">
      <c r="B251" s="531"/>
      <c r="C251" s="532"/>
      <c r="D251" s="533"/>
      <c r="E251" s="533"/>
      <c r="F251" s="533"/>
      <c r="G251" s="533"/>
    </row>
    <row r="252" spans="2:7" ht="15.6" hidden="1" x14ac:dyDescent="0.3">
      <c r="B252" s="531"/>
      <c r="C252" s="532"/>
      <c r="D252" s="533"/>
      <c r="E252" s="533"/>
      <c r="F252" s="533"/>
      <c r="G252" s="533"/>
    </row>
    <row r="253" spans="2:7" ht="15.6" hidden="1" x14ac:dyDescent="0.3">
      <c r="B253" s="531"/>
      <c r="C253" s="532"/>
      <c r="D253" s="533"/>
      <c r="E253" s="533"/>
      <c r="F253" s="533"/>
      <c r="G253" s="533"/>
    </row>
    <row r="254" spans="2:7" ht="15.6" hidden="1" x14ac:dyDescent="0.3">
      <c r="B254" s="531"/>
      <c r="C254" s="532"/>
      <c r="D254" s="533"/>
      <c r="E254" s="533"/>
      <c r="F254" s="533"/>
      <c r="G254" s="533"/>
    </row>
    <row r="255" spans="2:7" ht="15.6" hidden="1" x14ac:dyDescent="0.3">
      <c r="B255" s="531"/>
      <c r="C255" s="532"/>
      <c r="D255" s="533"/>
      <c r="E255" s="533"/>
      <c r="F255" s="533"/>
      <c r="G255" s="533"/>
    </row>
    <row r="256" spans="2:7" ht="15.6" hidden="1" x14ac:dyDescent="0.3">
      <c r="B256" s="531"/>
      <c r="C256" s="532"/>
      <c r="D256" s="533"/>
      <c r="E256" s="533"/>
      <c r="F256" s="533"/>
      <c r="G256" s="533"/>
    </row>
    <row r="257" spans="2:7" ht="15.6" hidden="1" x14ac:dyDescent="0.3">
      <c r="B257" s="531"/>
      <c r="C257" s="532"/>
      <c r="D257" s="533"/>
      <c r="E257" s="533"/>
      <c r="F257" s="533"/>
      <c r="G257" s="533"/>
    </row>
    <row r="258" spans="2:7" ht="15.6" hidden="1" x14ac:dyDescent="0.3">
      <c r="B258" s="531"/>
      <c r="C258" s="532"/>
      <c r="D258" s="533"/>
      <c r="E258" s="533"/>
      <c r="F258" s="533"/>
      <c r="G258" s="533"/>
    </row>
    <row r="259" spans="2:7" ht="15.6" hidden="1" x14ac:dyDescent="0.3">
      <c r="B259" s="531"/>
      <c r="C259" s="532"/>
      <c r="D259" s="533"/>
      <c r="E259" s="533"/>
      <c r="F259" s="533"/>
      <c r="G259" s="533"/>
    </row>
    <row r="260" spans="2:7" ht="15.6" hidden="1" x14ac:dyDescent="0.3">
      <c r="B260" s="531"/>
      <c r="C260" s="532"/>
      <c r="D260" s="533"/>
      <c r="E260" s="533"/>
      <c r="F260" s="533"/>
      <c r="G260" s="533"/>
    </row>
    <row r="261" spans="2:7" ht="15.6" hidden="1" x14ac:dyDescent="0.3">
      <c r="B261" s="531"/>
      <c r="C261" s="532"/>
      <c r="D261" s="533"/>
      <c r="E261" s="533"/>
      <c r="F261" s="533"/>
      <c r="G261" s="533"/>
    </row>
    <row r="262" spans="2:7" ht="15.6" hidden="1" x14ac:dyDescent="0.3">
      <c r="B262" s="531"/>
      <c r="C262" s="532"/>
      <c r="D262" s="533"/>
      <c r="E262" s="533"/>
      <c r="F262" s="533"/>
      <c r="G262" s="533"/>
    </row>
    <row r="263" spans="2:7" ht="15.6" hidden="1" x14ac:dyDescent="0.3">
      <c r="B263" s="531"/>
      <c r="C263" s="532"/>
      <c r="D263" s="533"/>
      <c r="E263" s="533"/>
      <c r="F263" s="533"/>
      <c r="G263" s="533"/>
    </row>
    <row r="264" spans="2:7" ht="15.6" hidden="1" x14ac:dyDescent="0.3">
      <c r="B264" s="531"/>
      <c r="C264" s="532"/>
      <c r="D264" s="533"/>
      <c r="E264" s="533"/>
      <c r="F264" s="533"/>
      <c r="G264" s="533"/>
    </row>
    <row r="265" spans="2:7" ht="15.6" hidden="1" x14ac:dyDescent="0.3">
      <c r="B265" s="531"/>
      <c r="C265" s="532"/>
      <c r="D265" s="533"/>
      <c r="E265" s="533"/>
      <c r="F265" s="533"/>
      <c r="G265" s="533"/>
    </row>
    <row r="266" spans="2:7" ht="15.6" hidden="1" x14ac:dyDescent="0.3">
      <c r="B266" s="531"/>
      <c r="C266" s="532"/>
      <c r="D266" s="533"/>
      <c r="E266" s="533"/>
      <c r="F266" s="533"/>
      <c r="G266" s="533"/>
    </row>
    <row r="267" spans="2:7" ht="15.6" hidden="1" x14ac:dyDescent="0.3">
      <c r="B267" s="531"/>
      <c r="C267" s="532"/>
      <c r="D267" s="533"/>
      <c r="E267" s="533"/>
      <c r="F267" s="533"/>
      <c r="G267" s="533"/>
    </row>
    <row r="268" spans="2:7" ht="15.6" hidden="1" x14ac:dyDescent="0.3">
      <c r="B268" s="531"/>
      <c r="C268" s="532"/>
      <c r="D268" s="533"/>
      <c r="E268" s="533"/>
      <c r="F268" s="533"/>
      <c r="G268" s="533"/>
    </row>
    <row r="269" spans="2:7" ht="15.6" hidden="1" x14ac:dyDescent="0.3">
      <c r="B269" s="531"/>
      <c r="C269" s="532"/>
      <c r="D269" s="533"/>
      <c r="E269" s="533"/>
      <c r="F269" s="533"/>
      <c r="G269" s="533"/>
    </row>
    <row r="270" spans="2:7" ht="15.6" hidden="1" x14ac:dyDescent="0.3">
      <c r="B270" s="531"/>
      <c r="C270" s="532"/>
      <c r="D270" s="533"/>
      <c r="E270" s="533"/>
      <c r="F270" s="533"/>
      <c r="G270" s="533"/>
    </row>
    <row r="271" spans="2:7" ht="15.6" hidden="1" x14ac:dyDescent="0.3">
      <c r="B271" s="531"/>
      <c r="C271" s="532"/>
      <c r="D271" s="533"/>
      <c r="E271" s="533"/>
      <c r="F271" s="533"/>
      <c r="G271" s="533"/>
    </row>
    <row r="272" spans="2:7" ht="15.6" hidden="1" x14ac:dyDescent="0.3">
      <c r="B272" s="531"/>
      <c r="C272" s="532"/>
      <c r="D272" s="533"/>
      <c r="E272" s="533"/>
      <c r="F272" s="533"/>
      <c r="G272" s="533"/>
    </row>
    <row r="273" spans="2:7" ht="15.6" hidden="1" x14ac:dyDescent="0.3">
      <c r="B273" s="531"/>
      <c r="C273" s="532"/>
      <c r="D273" s="533"/>
      <c r="E273" s="533"/>
      <c r="F273" s="533"/>
      <c r="G273" s="533"/>
    </row>
    <row r="274" spans="2:7" ht="15.6" hidden="1" x14ac:dyDescent="0.3">
      <c r="B274" s="531"/>
      <c r="C274" s="532"/>
      <c r="D274" s="533"/>
      <c r="E274" s="533"/>
      <c r="F274" s="533"/>
      <c r="G274" s="533"/>
    </row>
    <row r="275" spans="2:7" ht="15.6" hidden="1" x14ac:dyDescent="0.3">
      <c r="B275" s="531"/>
      <c r="C275" s="532"/>
      <c r="D275" s="533"/>
      <c r="E275" s="533"/>
      <c r="F275" s="533"/>
      <c r="G275" s="533"/>
    </row>
    <row r="276" spans="2:7" ht="15.6" hidden="1" x14ac:dyDescent="0.3">
      <c r="B276" s="531"/>
      <c r="C276" s="532"/>
      <c r="D276" s="533"/>
      <c r="E276" s="533"/>
      <c r="F276" s="533"/>
      <c r="G276" s="533"/>
    </row>
    <row r="277" spans="2:7" ht="15.6" hidden="1" x14ac:dyDescent="0.3">
      <c r="B277" s="531"/>
      <c r="C277" s="532"/>
      <c r="D277" s="533"/>
      <c r="E277" s="533"/>
      <c r="F277" s="533"/>
      <c r="G277" s="533"/>
    </row>
    <row r="278" spans="2:7" ht="15.6" hidden="1" x14ac:dyDescent="0.3">
      <c r="B278" s="531"/>
      <c r="C278" s="532"/>
      <c r="D278" s="533"/>
      <c r="E278" s="533"/>
      <c r="F278" s="533"/>
      <c r="G278" s="533"/>
    </row>
    <row r="279" spans="2:7" ht="15.6" hidden="1" x14ac:dyDescent="0.3">
      <c r="B279" s="531"/>
      <c r="C279" s="532"/>
      <c r="D279" s="533"/>
      <c r="E279" s="533"/>
      <c r="F279" s="533"/>
      <c r="G279" s="533"/>
    </row>
    <row r="280" spans="2:7" ht="15.6" hidden="1" x14ac:dyDescent="0.3">
      <c r="B280" s="531"/>
      <c r="C280" s="532"/>
      <c r="D280" s="533"/>
      <c r="E280" s="533"/>
      <c r="F280" s="533"/>
      <c r="G280" s="533"/>
    </row>
    <row r="281" spans="2:7" ht="15.6" hidden="1" x14ac:dyDescent="0.3">
      <c r="B281" s="531"/>
      <c r="C281" s="532"/>
      <c r="D281" s="533"/>
      <c r="E281" s="533"/>
      <c r="F281" s="533"/>
      <c r="G281" s="533"/>
    </row>
    <row r="282" spans="2:7" ht="15.6" hidden="1" x14ac:dyDescent="0.3">
      <c r="B282" s="531"/>
      <c r="C282" s="532"/>
      <c r="D282" s="533"/>
      <c r="E282" s="533"/>
      <c r="F282" s="533"/>
      <c r="G282" s="533"/>
    </row>
    <row r="283" spans="2:7" ht="15.6" hidden="1" x14ac:dyDescent="0.3">
      <c r="B283" s="531"/>
      <c r="C283" s="532"/>
      <c r="D283" s="533"/>
      <c r="E283" s="533"/>
      <c r="F283" s="533"/>
      <c r="G283" s="533"/>
    </row>
    <row r="284" spans="2:7" ht="15.6" hidden="1" x14ac:dyDescent="0.3">
      <c r="B284" s="531"/>
      <c r="C284" s="532"/>
      <c r="D284" s="533"/>
      <c r="E284" s="533"/>
      <c r="F284" s="533"/>
      <c r="G284" s="533"/>
    </row>
    <row r="285" spans="2:7" ht="15.6" hidden="1" x14ac:dyDescent="0.3">
      <c r="B285" s="531"/>
      <c r="C285" s="532"/>
      <c r="D285" s="533"/>
      <c r="E285" s="533"/>
      <c r="F285" s="533"/>
      <c r="G285" s="533"/>
    </row>
    <row r="286" spans="2:7" ht="15.6" hidden="1" x14ac:dyDescent="0.3">
      <c r="B286" s="531"/>
      <c r="C286" s="532"/>
      <c r="D286" s="533"/>
      <c r="E286" s="533"/>
      <c r="F286" s="533"/>
      <c r="G286" s="533"/>
    </row>
    <row r="287" spans="2:7" ht="15.6" hidden="1" x14ac:dyDescent="0.3">
      <c r="B287" s="531"/>
      <c r="C287" s="532"/>
      <c r="D287" s="533"/>
      <c r="E287" s="533"/>
      <c r="F287" s="533"/>
      <c r="G287" s="533"/>
    </row>
    <row r="288" spans="2:7" ht="15.6" hidden="1" x14ac:dyDescent="0.3">
      <c r="B288" s="531"/>
      <c r="C288" s="532"/>
      <c r="D288" s="533"/>
      <c r="E288" s="533"/>
      <c r="F288" s="533"/>
      <c r="G288" s="533"/>
    </row>
    <row r="289" spans="2:7" ht="15.6" hidden="1" x14ac:dyDescent="0.3">
      <c r="B289" s="531"/>
      <c r="C289" s="532"/>
      <c r="D289" s="533"/>
      <c r="E289" s="533"/>
      <c r="F289" s="533"/>
      <c r="G289" s="533"/>
    </row>
    <row r="290" spans="2:7" ht="15.6" hidden="1" x14ac:dyDescent="0.3">
      <c r="B290" s="531"/>
      <c r="C290" s="532"/>
      <c r="D290" s="533"/>
      <c r="E290" s="533"/>
      <c r="F290" s="533"/>
      <c r="G290" s="533"/>
    </row>
    <row r="291" spans="2:7" ht="15.6" hidden="1" x14ac:dyDescent="0.3">
      <c r="B291" s="531"/>
      <c r="C291" s="532"/>
      <c r="D291" s="533"/>
      <c r="E291" s="533"/>
      <c r="F291" s="533"/>
      <c r="G291" s="533"/>
    </row>
    <row r="292" spans="2:7" ht="15.6" hidden="1" x14ac:dyDescent="0.3">
      <c r="B292" s="531"/>
      <c r="C292" s="532"/>
      <c r="D292" s="533"/>
      <c r="E292" s="533"/>
      <c r="F292" s="533"/>
      <c r="G292" s="533"/>
    </row>
    <row r="293" spans="2:7" ht="15.6" hidden="1" x14ac:dyDescent="0.3">
      <c r="B293" s="531"/>
      <c r="C293" s="532"/>
      <c r="D293" s="533"/>
      <c r="E293" s="533"/>
      <c r="F293" s="533"/>
      <c r="G293" s="533"/>
    </row>
    <row r="294" spans="2:7" ht="15.6" hidden="1" x14ac:dyDescent="0.3">
      <c r="B294" s="531"/>
      <c r="C294" s="532"/>
      <c r="D294" s="533"/>
      <c r="E294" s="533"/>
      <c r="F294" s="533"/>
      <c r="G294" s="533"/>
    </row>
    <row r="295" spans="2:7" ht="15.6" hidden="1" x14ac:dyDescent="0.3">
      <c r="B295" s="531"/>
      <c r="C295" s="532"/>
      <c r="D295" s="533"/>
      <c r="E295" s="533"/>
      <c r="F295" s="533"/>
      <c r="G295" s="533"/>
    </row>
    <row r="296" spans="2:7" ht="15.6" hidden="1" x14ac:dyDescent="0.3">
      <c r="B296" s="531"/>
      <c r="C296" s="532"/>
      <c r="D296" s="533"/>
      <c r="E296" s="533"/>
      <c r="F296" s="533"/>
      <c r="G296" s="533"/>
    </row>
    <row r="297" spans="2:7" ht="15.6" hidden="1" x14ac:dyDescent="0.3">
      <c r="B297" s="531"/>
      <c r="C297" s="532"/>
      <c r="D297" s="533"/>
      <c r="E297" s="533"/>
      <c r="F297" s="533"/>
      <c r="G297" s="533"/>
    </row>
    <row r="298" spans="2:7" ht="15.6" hidden="1" x14ac:dyDescent="0.3">
      <c r="B298" s="531"/>
      <c r="C298" s="532"/>
      <c r="D298" s="533"/>
      <c r="E298" s="533"/>
      <c r="F298" s="533"/>
      <c r="G298" s="533"/>
    </row>
    <row r="299" spans="2:7" ht="15.6" hidden="1" x14ac:dyDescent="0.3">
      <c r="B299" s="531"/>
      <c r="C299" s="532"/>
      <c r="D299" s="533"/>
      <c r="E299" s="533"/>
      <c r="F299" s="533"/>
      <c r="G299" s="533"/>
    </row>
    <row r="300" spans="2:7" ht="15.6" hidden="1" x14ac:dyDescent="0.3">
      <c r="B300" s="531"/>
      <c r="C300" s="532"/>
      <c r="D300" s="533"/>
      <c r="E300" s="533"/>
      <c r="F300" s="533"/>
      <c r="G300" s="533"/>
    </row>
    <row r="301" spans="2:7" ht="15.6" hidden="1" x14ac:dyDescent="0.3">
      <c r="B301" s="531"/>
      <c r="C301" s="532"/>
      <c r="D301" s="533"/>
      <c r="E301" s="533"/>
      <c r="F301" s="533"/>
      <c r="G301" s="533"/>
    </row>
    <row r="302" spans="2:7" ht="15.6" hidden="1" x14ac:dyDescent="0.3">
      <c r="B302" s="531"/>
      <c r="C302" s="532"/>
      <c r="D302" s="533"/>
      <c r="E302" s="533"/>
      <c r="F302" s="533"/>
      <c r="G302" s="533"/>
    </row>
    <row r="303" spans="2:7" ht="15.6" hidden="1" x14ac:dyDescent="0.3">
      <c r="B303" s="531"/>
      <c r="C303" s="532"/>
      <c r="D303" s="533"/>
      <c r="E303" s="533"/>
      <c r="F303" s="533"/>
      <c r="G303" s="533"/>
    </row>
    <row r="304" spans="2:7" ht="15.6" hidden="1" x14ac:dyDescent="0.3">
      <c r="B304" s="531"/>
      <c r="C304" s="532"/>
      <c r="D304" s="533"/>
      <c r="E304" s="533"/>
      <c r="F304" s="533"/>
      <c r="G304" s="533"/>
    </row>
    <row r="305" spans="2:7" ht="15.6" hidden="1" x14ac:dyDescent="0.3">
      <c r="B305" s="531"/>
      <c r="C305" s="532"/>
      <c r="D305" s="533"/>
      <c r="E305" s="533"/>
      <c r="F305" s="533"/>
      <c r="G305" s="533"/>
    </row>
    <row r="306" spans="2:7" ht="15.6" hidden="1" x14ac:dyDescent="0.3">
      <c r="B306" s="531"/>
      <c r="C306" s="532"/>
      <c r="D306" s="533"/>
      <c r="E306" s="533"/>
      <c r="F306" s="533"/>
      <c r="G306" s="533"/>
    </row>
    <row r="307" spans="2:7" ht="15.6" hidden="1" x14ac:dyDescent="0.3">
      <c r="B307" s="531"/>
      <c r="C307" s="532"/>
      <c r="D307" s="533"/>
      <c r="E307" s="533"/>
      <c r="F307" s="533"/>
      <c r="G307" s="533"/>
    </row>
    <row r="308" spans="2:7" ht="15.6" hidden="1" x14ac:dyDescent="0.3">
      <c r="B308" s="531"/>
      <c r="C308" s="532"/>
      <c r="D308" s="533"/>
      <c r="E308" s="533"/>
      <c r="F308" s="533"/>
      <c r="G308" s="533"/>
    </row>
    <row r="309" spans="2:7" ht="15.6" hidden="1" x14ac:dyDescent="0.3">
      <c r="B309" s="531"/>
      <c r="C309" s="532"/>
      <c r="D309" s="533"/>
      <c r="E309" s="533"/>
      <c r="F309" s="533"/>
      <c r="G309" s="533"/>
    </row>
    <row r="310" spans="2:7" ht="15.6" hidden="1" x14ac:dyDescent="0.3">
      <c r="B310" s="531"/>
      <c r="C310" s="532"/>
      <c r="D310" s="533"/>
      <c r="E310" s="533"/>
      <c r="F310" s="533"/>
      <c r="G310" s="533"/>
    </row>
    <row r="311" spans="2:7" ht="15.6" hidden="1" x14ac:dyDescent="0.3">
      <c r="B311" s="531"/>
      <c r="C311" s="532"/>
      <c r="D311" s="533"/>
      <c r="E311" s="533"/>
      <c r="F311" s="533"/>
      <c r="G311" s="533"/>
    </row>
    <row r="312" spans="2:7" ht="15.6" hidden="1" x14ac:dyDescent="0.3">
      <c r="B312" s="531"/>
      <c r="C312" s="532"/>
      <c r="D312" s="533"/>
      <c r="E312" s="533"/>
      <c r="F312" s="533"/>
      <c r="G312" s="533"/>
    </row>
    <row r="313" spans="2:7" ht="15.6" hidden="1" x14ac:dyDescent="0.3">
      <c r="B313" s="531"/>
      <c r="C313" s="532"/>
      <c r="D313" s="533"/>
      <c r="E313" s="533"/>
      <c r="F313" s="533"/>
      <c r="G313" s="533"/>
    </row>
    <row r="314" spans="2:7" ht="15.6" hidden="1" x14ac:dyDescent="0.3">
      <c r="B314" s="531"/>
      <c r="C314" s="532"/>
      <c r="D314" s="533"/>
      <c r="E314" s="533"/>
      <c r="F314" s="533"/>
      <c r="G314" s="533"/>
    </row>
    <row r="315" spans="2:7" ht="15.6" hidden="1" x14ac:dyDescent="0.3">
      <c r="B315" s="531"/>
      <c r="C315" s="532"/>
      <c r="D315" s="533"/>
      <c r="E315" s="533"/>
      <c r="F315" s="533"/>
      <c r="G315" s="533"/>
    </row>
    <row r="316" spans="2:7" ht="15.6" hidden="1" x14ac:dyDescent="0.3">
      <c r="B316" s="531"/>
      <c r="C316" s="532"/>
      <c r="D316" s="533"/>
      <c r="E316" s="533"/>
      <c r="F316" s="533"/>
      <c r="G316" s="533"/>
    </row>
    <row r="317" spans="2:7" ht="15.6" hidden="1" x14ac:dyDescent="0.3">
      <c r="B317" s="531"/>
      <c r="C317" s="532"/>
      <c r="D317" s="533"/>
      <c r="E317" s="533"/>
      <c r="F317" s="533"/>
      <c r="G317" s="533"/>
    </row>
    <row r="318" spans="2:7" ht="15.6" hidden="1" x14ac:dyDescent="0.3">
      <c r="B318" s="531"/>
      <c r="C318" s="532"/>
      <c r="D318" s="533"/>
      <c r="E318" s="533"/>
      <c r="F318" s="533"/>
      <c r="G318" s="533"/>
    </row>
    <row r="319" spans="2:7" ht="15.6" hidden="1" x14ac:dyDescent="0.3">
      <c r="B319" s="531"/>
      <c r="C319" s="532"/>
      <c r="D319" s="533"/>
      <c r="E319" s="533"/>
      <c r="F319" s="533"/>
      <c r="G319" s="533"/>
    </row>
    <row r="320" spans="2:7" ht="15.6" hidden="1" x14ac:dyDescent="0.3">
      <c r="B320" s="531"/>
      <c r="C320" s="532"/>
      <c r="D320" s="533"/>
      <c r="E320" s="533"/>
      <c r="F320" s="533"/>
      <c r="G320" s="533"/>
    </row>
    <row r="321" spans="2:7" ht="15.6" hidden="1" x14ac:dyDescent="0.3">
      <c r="B321" s="531"/>
      <c r="C321" s="532"/>
      <c r="D321" s="533"/>
      <c r="E321" s="533"/>
      <c r="F321" s="533"/>
      <c r="G321" s="533"/>
    </row>
    <row r="322" spans="2:7" ht="15.6" hidden="1" x14ac:dyDescent="0.3">
      <c r="B322" s="531"/>
      <c r="C322" s="532"/>
      <c r="D322" s="533"/>
      <c r="E322" s="533"/>
      <c r="F322" s="533"/>
      <c r="G322" s="533"/>
    </row>
    <row r="323" spans="2:7" ht="15.6" hidden="1" x14ac:dyDescent="0.3">
      <c r="B323" s="531"/>
      <c r="C323" s="532"/>
      <c r="D323" s="533"/>
      <c r="E323" s="533"/>
      <c r="F323" s="533"/>
      <c r="G323" s="533"/>
    </row>
    <row r="324" spans="2:7" ht="15.6" hidden="1" x14ac:dyDescent="0.3">
      <c r="B324" s="531"/>
      <c r="C324" s="532"/>
      <c r="D324" s="533"/>
      <c r="E324" s="533"/>
      <c r="F324" s="533"/>
      <c r="G324" s="533"/>
    </row>
    <row r="325" spans="2:7" ht="15.6" hidden="1" x14ac:dyDescent="0.3">
      <c r="B325" s="531"/>
      <c r="C325" s="532"/>
      <c r="D325" s="533"/>
      <c r="E325" s="533"/>
      <c r="F325" s="533"/>
      <c r="G325" s="533"/>
    </row>
    <row r="326" spans="2:7" ht="15.6" hidden="1" x14ac:dyDescent="0.3">
      <c r="B326" s="531"/>
      <c r="C326" s="532"/>
      <c r="D326" s="533"/>
      <c r="E326" s="533"/>
      <c r="F326" s="533"/>
      <c r="G326" s="533"/>
    </row>
    <row r="327" spans="2:7" ht="15.6" hidden="1" x14ac:dyDescent="0.3">
      <c r="B327" s="531"/>
      <c r="C327" s="532"/>
      <c r="D327" s="533"/>
      <c r="E327" s="533"/>
      <c r="F327" s="533"/>
      <c r="G327" s="533"/>
    </row>
    <row r="328" spans="2:7" ht="15.6" hidden="1" x14ac:dyDescent="0.3">
      <c r="B328" s="531"/>
      <c r="C328" s="532"/>
      <c r="D328" s="533"/>
      <c r="E328" s="533"/>
      <c r="F328" s="533"/>
      <c r="G328" s="533"/>
    </row>
    <row r="329" spans="2:7" ht="15.6" hidden="1" x14ac:dyDescent="0.3">
      <c r="B329" s="531"/>
      <c r="C329" s="532"/>
      <c r="D329" s="533"/>
      <c r="E329" s="533"/>
      <c r="F329" s="533"/>
      <c r="G329" s="533"/>
    </row>
    <row r="330" spans="2:7" ht="15.6" hidden="1" x14ac:dyDescent="0.3">
      <c r="B330" s="531"/>
      <c r="C330" s="532"/>
      <c r="D330" s="533"/>
      <c r="E330" s="533"/>
      <c r="F330" s="533"/>
      <c r="G330" s="533"/>
    </row>
    <row r="331" spans="2:7" ht="15.6" hidden="1" x14ac:dyDescent="0.3">
      <c r="B331" s="531"/>
      <c r="C331" s="532"/>
      <c r="D331" s="533"/>
      <c r="E331" s="533"/>
      <c r="F331" s="533"/>
      <c r="G331" s="533"/>
    </row>
    <row r="332" spans="2:7" ht="15.6" hidden="1" x14ac:dyDescent="0.3">
      <c r="B332" s="531"/>
      <c r="C332" s="532"/>
      <c r="D332" s="533"/>
      <c r="E332" s="533"/>
      <c r="F332" s="533"/>
      <c r="G332" s="533"/>
    </row>
    <row r="333" spans="2:7" ht="15.6" hidden="1" x14ac:dyDescent="0.3">
      <c r="B333" s="531"/>
      <c r="C333" s="532"/>
      <c r="D333" s="533"/>
      <c r="E333" s="533"/>
      <c r="F333" s="533"/>
      <c r="G333" s="533"/>
    </row>
    <row r="334" spans="2:7" ht="15.6" hidden="1" x14ac:dyDescent="0.3">
      <c r="B334" s="531"/>
      <c r="C334" s="532"/>
      <c r="D334" s="533"/>
      <c r="E334" s="533"/>
      <c r="F334" s="533"/>
      <c r="G334" s="533"/>
    </row>
    <row r="335" spans="2:7" ht="15.6" hidden="1" x14ac:dyDescent="0.3">
      <c r="B335" s="531"/>
      <c r="C335" s="532"/>
      <c r="D335" s="533"/>
      <c r="E335" s="533"/>
      <c r="F335" s="533"/>
      <c r="G335" s="533"/>
    </row>
    <row r="336" spans="2:7" ht="15.6" hidden="1" x14ac:dyDescent="0.3">
      <c r="B336" s="531"/>
      <c r="C336" s="532"/>
      <c r="D336" s="533"/>
      <c r="E336" s="533"/>
      <c r="F336" s="533"/>
      <c r="G336" s="533"/>
    </row>
    <row r="337" spans="2:7" ht="15.6" hidden="1" x14ac:dyDescent="0.3">
      <c r="B337" s="531"/>
      <c r="C337" s="532"/>
      <c r="D337" s="533"/>
      <c r="E337" s="533"/>
      <c r="F337" s="533"/>
      <c r="G337" s="533"/>
    </row>
    <row r="338" spans="2:7" ht="15.6" hidden="1" x14ac:dyDescent="0.3">
      <c r="B338" s="531"/>
      <c r="C338" s="532"/>
      <c r="D338" s="533"/>
      <c r="E338" s="533"/>
      <c r="F338" s="533"/>
      <c r="G338" s="533"/>
    </row>
    <row r="339" spans="2:7" ht="15.6" hidden="1" x14ac:dyDescent="0.3">
      <c r="B339" s="531"/>
      <c r="C339" s="532"/>
      <c r="D339" s="533"/>
      <c r="E339" s="533"/>
      <c r="F339" s="533"/>
      <c r="G339" s="533"/>
    </row>
    <row r="340" spans="2:7" ht="15.6" hidden="1" x14ac:dyDescent="0.3">
      <c r="B340" s="531"/>
      <c r="C340" s="532"/>
      <c r="D340" s="533"/>
      <c r="E340" s="533"/>
      <c r="F340" s="533"/>
      <c r="G340" s="533"/>
    </row>
    <row r="341" spans="2:7" ht="15.6" hidden="1" x14ac:dyDescent="0.3">
      <c r="B341" s="531"/>
      <c r="C341" s="532"/>
      <c r="D341" s="533"/>
      <c r="E341" s="533"/>
      <c r="F341" s="533"/>
      <c r="G341" s="533"/>
    </row>
    <row r="342" spans="2:7" ht="15.6" hidden="1" x14ac:dyDescent="0.3">
      <c r="B342" s="531"/>
      <c r="C342" s="532"/>
      <c r="D342" s="533"/>
      <c r="E342" s="533"/>
      <c r="F342" s="533"/>
      <c r="G342" s="533"/>
    </row>
    <row r="343" spans="2:7" ht="15.6" hidden="1" x14ac:dyDescent="0.3">
      <c r="B343" s="531"/>
      <c r="C343" s="532"/>
      <c r="D343" s="533"/>
      <c r="E343" s="533"/>
      <c r="F343" s="533"/>
      <c r="G343" s="533"/>
    </row>
    <row r="344" spans="2:7" ht="15.6" hidden="1" x14ac:dyDescent="0.3">
      <c r="B344" s="531"/>
      <c r="C344" s="532"/>
      <c r="D344" s="533"/>
      <c r="E344" s="533"/>
      <c r="F344" s="533"/>
      <c r="G344" s="533"/>
    </row>
    <row r="345" spans="2:7" ht="15.6" hidden="1" x14ac:dyDescent="0.3">
      <c r="B345" s="531"/>
      <c r="C345" s="532"/>
      <c r="D345" s="533"/>
      <c r="E345" s="533"/>
      <c r="F345" s="533"/>
      <c r="G345" s="533"/>
    </row>
    <row r="346" spans="2:7" ht="15.6" hidden="1" x14ac:dyDescent="0.3">
      <c r="B346" s="531"/>
      <c r="C346" s="532"/>
      <c r="D346" s="533"/>
      <c r="E346" s="533"/>
      <c r="F346" s="533"/>
      <c r="G346" s="533"/>
    </row>
    <row r="347" spans="2:7" ht="15.6" hidden="1" x14ac:dyDescent="0.3">
      <c r="B347" s="531"/>
      <c r="C347" s="532"/>
      <c r="D347" s="533"/>
      <c r="E347" s="533"/>
      <c r="F347" s="533"/>
      <c r="G347" s="533"/>
    </row>
    <row r="348" spans="2:7" ht="15.6" hidden="1" x14ac:dyDescent="0.3">
      <c r="B348" s="531"/>
      <c r="C348" s="532"/>
      <c r="D348" s="533"/>
      <c r="E348" s="533"/>
      <c r="F348" s="533"/>
      <c r="G348" s="533"/>
    </row>
    <row r="349" spans="2:7" ht="15.6" hidden="1" x14ac:dyDescent="0.3">
      <c r="B349" s="531"/>
      <c r="C349" s="532"/>
      <c r="D349" s="533"/>
      <c r="E349" s="533"/>
      <c r="F349" s="533"/>
      <c r="G349" s="533"/>
    </row>
    <row r="350" spans="2:7" ht="15.6" hidden="1" x14ac:dyDescent="0.3">
      <c r="B350" s="531"/>
      <c r="C350" s="532"/>
      <c r="D350" s="533"/>
      <c r="E350" s="533"/>
      <c r="F350" s="533"/>
      <c r="G350" s="533"/>
    </row>
    <row r="351" spans="2:7" ht="15.6" hidden="1" x14ac:dyDescent="0.3">
      <c r="B351" s="531"/>
      <c r="C351" s="532"/>
      <c r="D351" s="533"/>
      <c r="E351" s="533"/>
      <c r="F351" s="533"/>
      <c r="G351" s="533"/>
    </row>
    <row r="352" spans="2:7" ht="15.6" hidden="1" x14ac:dyDescent="0.3">
      <c r="B352" s="531"/>
      <c r="C352" s="532"/>
      <c r="D352" s="533"/>
      <c r="E352" s="533"/>
      <c r="F352" s="533"/>
      <c r="G352" s="533"/>
    </row>
    <row r="353" spans="2:7" ht="15.6" hidden="1" x14ac:dyDescent="0.3">
      <c r="B353" s="531"/>
      <c r="C353" s="532"/>
      <c r="D353" s="533"/>
      <c r="E353" s="533"/>
      <c r="F353" s="533"/>
      <c r="G353" s="533"/>
    </row>
    <row r="354" spans="2:7" ht="15.6" hidden="1" x14ac:dyDescent="0.3">
      <c r="B354" s="531"/>
      <c r="C354" s="532"/>
      <c r="D354" s="533"/>
      <c r="E354" s="533"/>
      <c r="F354" s="533"/>
      <c r="G354" s="533"/>
    </row>
    <row r="355" spans="2:7" ht="15.6" hidden="1" x14ac:dyDescent="0.3">
      <c r="B355" s="531"/>
      <c r="C355" s="532"/>
      <c r="D355" s="533"/>
      <c r="E355" s="533"/>
      <c r="F355" s="533"/>
      <c r="G355" s="533"/>
    </row>
    <row r="356" spans="2:7" ht="15.6" hidden="1" x14ac:dyDescent="0.3">
      <c r="B356" s="531"/>
      <c r="C356" s="532"/>
      <c r="D356" s="533"/>
      <c r="E356" s="533"/>
      <c r="F356" s="533"/>
      <c r="G356" s="533"/>
    </row>
    <row r="357" spans="2:7" ht="15.6" hidden="1" x14ac:dyDescent="0.3">
      <c r="B357" s="531"/>
      <c r="C357" s="532"/>
      <c r="D357" s="533"/>
      <c r="E357" s="533"/>
      <c r="F357" s="533"/>
      <c r="G357" s="533"/>
    </row>
    <row r="358" spans="2:7" ht="15.6" hidden="1" x14ac:dyDescent="0.3">
      <c r="B358" s="531"/>
      <c r="C358" s="532"/>
      <c r="D358" s="533"/>
      <c r="E358" s="533"/>
      <c r="F358" s="533"/>
      <c r="G358" s="533"/>
    </row>
    <row r="359" spans="2:7" ht="15.6" hidden="1" x14ac:dyDescent="0.3">
      <c r="B359" s="531"/>
      <c r="C359" s="532"/>
      <c r="D359" s="533"/>
      <c r="E359" s="533"/>
      <c r="F359" s="533"/>
      <c r="G359" s="533"/>
    </row>
    <row r="360" spans="2:7" ht="15.6" hidden="1" x14ac:dyDescent="0.3">
      <c r="B360" s="531"/>
      <c r="C360" s="532"/>
      <c r="D360" s="533"/>
      <c r="E360" s="533"/>
      <c r="F360" s="533"/>
      <c r="G360" s="533"/>
    </row>
    <row r="361" spans="2:7" ht="15.6" hidden="1" x14ac:dyDescent="0.3">
      <c r="B361" s="531"/>
      <c r="C361" s="532"/>
      <c r="D361" s="533"/>
      <c r="E361" s="533"/>
      <c r="F361" s="533"/>
      <c r="G361" s="533"/>
    </row>
    <row r="362" spans="2:7" ht="15.6" hidden="1" x14ac:dyDescent="0.3">
      <c r="B362" s="531"/>
      <c r="C362" s="532"/>
      <c r="D362" s="533"/>
      <c r="E362" s="533"/>
      <c r="F362" s="533"/>
      <c r="G362" s="533"/>
    </row>
    <row r="363" spans="2:7" ht="15.6" hidden="1" x14ac:dyDescent="0.3">
      <c r="B363" s="531"/>
      <c r="C363" s="532"/>
      <c r="D363" s="533"/>
      <c r="E363" s="533"/>
      <c r="F363" s="533"/>
      <c r="G363" s="533"/>
    </row>
    <row r="364" spans="2:7" ht="15.6" hidden="1" x14ac:dyDescent="0.3">
      <c r="B364" s="531"/>
      <c r="C364" s="532"/>
      <c r="D364" s="533"/>
      <c r="E364" s="533"/>
      <c r="F364" s="533"/>
      <c r="G364" s="533"/>
    </row>
    <row r="365" spans="2:7" ht="15.6" hidden="1" x14ac:dyDescent="0.3">
      <c r="B365" s="531"/>
      <c r="C365" s="532"/>
      <c r="D365" s="533"/>
      <c r="E365" s="533"/>
      <c r="F365" s="533"/>
      <c r="G365" s="533"/>
    </row>
    <row r="366" spans="2:7" ht="15.6" hidden="1" x14ac:dyDescent="0.3">
      <c r="B366" s="531"/>
      <c r="C366" s="532"/>
      <c r="D366" s="533"/>
      <c r="E366" s="533"/>
      <c r="F366" s="533"/>
      <c r="G366" s="533"/>
    </row>
    <row r="367" spans="2:7" ht="15.6" hidden="1" x14ac:dyDescent="0.3">
      <c r="B367" s="531"/>
      <c r="C367" s="532"/>
      <c r="D367" s="533"/>
      <c r="E367" s="533"/>
      <c r="F367" s="533"/>
      <c r="G367" s="533"/>
    </row>
    <row r="368" spans="2:7" ht="15.6" hidden="1" x14ac:dyDescent="0.3">
      <c r="B368" s="531"/>
      <c r="C368" s="532"/>
      <c r="D368" s="533"/>
      <c r="E368" s="533"/>
      <c r="F368" s="533"/>
      <c r="G368" s="533"/>
    </row>
    <row r="369" spans="2:7" ht="15.6" hidden="1" x14ac:dyDescent="0.3">
      <c r="B369" s="531"/>
      <c r="C369" s="532"/>
      <c r="D369" s="533"/>
      <c r="E369" s="533"/>
      <c r="F369" s="533"/>
      <c r="G369" s="533"/>
    </row>
    <row r="370" spans="2:7" ht="15.6" hidden="1" x14ac:dyDescent="0.3">
      <c r="B370" s="531"/>
      <c r="C370" s="532"/>
      <c r="D370" s="533"/>
      <c r="E370" s="533"/>
      <c r="F370" s="533"/>
      <c r="G370" s="533"/>
    </row>
    <row r="371" spans="2:7" ht="15.6" hidden="1" x14ac:dyDescent="0.3">
      <c r="B371" s="531"/>
      <c r="C371" s="532"/>
      <c r="D371" s="533"/>
      <c r="E371" s="533"/>
      <c r="F371" s="533"/>
      <c r="G371" s="533"/>
    </row>
    <row r="372" spans="2:7" ht="15.6" hidden="1" x14ac:dyDescent="0.3">
      <c r="B372" s="531"/>
      <c r="C372" s="532"/>
      <c r="D372" s="533"/>
      <c r="E372" s="533"/>
      <c r="F372" s="533"/>
      <c r="G372" s="533"/>
    </row>
    <row r="373" spans="2:7" ht="15.6" hidden="1" x14ac:dyDescent="0.3">
      <c r="B373" s="531"/>
      <c r="C373" s="532"/>
      <c r="D373" s="533"/>
      <c r="E373" s="533"/>
      <c r="F373" s="533"/>
      <c r="G373" s="533"/>
    </row>
    <row r="374" spans="2:7" ht="15.6" hidden="1" x14ac:dyDescent="0.3">
      <c r="B374" s="531"/>
      <c r="C374" s="532"/>
      <c r="D374" s="533"/>
      <c r="E374" s="533"/>
      <c r="F374" s="533"/>
      <c r="G374" s="533"/>
    </row>
    <row r="375" spans="2:7" ht="15.6" hidden="1" x14ac:dyDescent="0.3">
      <c r="B375" s="531"/>
      <c r="C375" s="532"/>
      <c r="D375" s="533"/>
      <c r="E375" s="533"/>
      <c r="F375" s="533"/>
      <c r="G375" s="533"/>
    </row>
    <row r="376" spans="2:7" ht="15.6" hidden="1" x14ac:dyDescent="0.3">
      <c r="B376" s="531"/>
      <c r="C376" s="532"/>
      <c r="D376" s="533"/>
      <c r="E376" s="533"/>
      <c r="F376" s="533"/>
      <c r="G376" s="533"/>
    </row>
    <row r="377" spans="2:7" ht="15.6" hidden="1" x14ac:dyDescent="0.3">
      <c r="B377" s="531"/>
      <c r="C377" s="532"/>
      <c r="D377" s="533"/>
      <c r="E377" s="533"/>
      <c r="F377" s="533"/>
      <c r="G377" s="533"/>
    </row>
    <row r="378" spans="2:7" ht="15.6" hidden="1" x14ac:dyDescent="0.3">
      <c r="B378" s="531"/>
      <c r="C378" s="532"/>
      <c r="D378" s="533"/>
      <c r="E378" s="533"/>
      <c r="F378" s="533"/>
      <c r="G378" s="533"/>
    </row>
    <row r="379" spans="2:7" ht="15.6" hidden="1" x14ac:dyDescent="0.3">
      <c r="B379" s="531"/>
      <c r="C379" s="532"/>
      <c r="D379" s="533"/>
      <c r="E379" s="533"/>
      <c r="F379" s="533"/>
      <c r="G379" s="533"/>
    </row>
    <row r="380" spans="2:7" ht="15.6" hidden="1" x14ac:dyDescent="0.3">
      <c r="B380" s="531"/>
      <c r="C380" s="532"/>
      <c r="D380" s="533"/>
      <c r="E380" s="533"/>
      <c r="F380" s="533"/>
      <c r="G380" s="533"/>
    </row>
    <row r="381" spans="2:7" ht="15.6" hidden="1" x14ac:dyDescent="0.3">
      <c r="B381" s="531"/>
      <c r="C381" s="532"/>
      <c r="D381" s="533"/>
      <c r="E381" s="533"/>
      <c r="F381" s="533"/>
      <c r="G381" s="533"/>
    </row>
    <row r="382" spans="2:7" ht="15.6" hidden="1" x14ac:dyDescent="0.3">
      <c r="B382" s="531"/>
      <c r="C382" s="532"/>
      <c r="D382" s="533"/>
      <c r="E382" s="533"/>
      <c r="F382" s="533"/>
      <c r="G382" s="533"/>
    </row>
    <row r="383" spans="2:7" ht="15.6" hidden="1" x14ac:dyDescent="0.3">
      <c r="B383" s="531"/>
      <c r="C383" s="532"/>
      <c r="D383" s="533"/>
      <c r="E383" s="533"/>
      <c r="F383" s="533"/>
      <c r="G383" s="533"/>
    </row>
    <row r="384" spans="2:7" ht="15.6" hidden="1" x14ac:dyDescent="0.3">
      <c r="B384" s="531"/>
      <c r="C384" s="532"/>
      <c r="D384" s="533"/>
      <c r="E384" s="533"/>
      <c r="F384" s="533"/>
      <c r="G384" s="533"/>
    </row>
    <row r="385" spans="2:7" ht="15.6" hidden="1" x14ac:dyDescent="0.3">
      <c r="B385" s="531"/>
      <c r="C385" s="532"/>
      <c r="D385" s="533"/>
      <c r="E385" s="533"/>
      <c r="F385" s="533"/>
      <c r="G385" s="533"/>
    </row>
    <row r="386" spans="2:7" ht="15.6" hidden="1" x14ac:dyDescent="0.3">
      <c r="B386" s="531"/>
      <c r="C386" s="532"/>
      <c r="D386" s="533"/>
      <c r="E386" s="533"/>
      <c r="F386" s="533"/>
      <c r="G386" s="533"/>
    </row>
    <row r="387" spans="2:7" ht="15.6" hidden="1" x14ac:dyDescent="0.3">
      <c r="B387" s="531"/>
      <c r="C387" s="532"/>
      <c r="D387" s="533"/>
      <c r="E387" s="533"/>
      <c r="F387" s="533"/>
      <c r="G387" s="533"/>
    </row>
    <row r="388" spans="2:7" ht="15.6" hidden="1" x14ac:dyDescent="0.3">
      <c r="B388" s="531"/>
      <c r="C388" s="532"/>
      <c r="D388" s="533"/>
      <c r="E388" s="533"/>
      <c r="F388" s="533"/>
      <c r="G388" s="533"/>
    </row>
    <row r="389" spans="2:7" ht="15.6" hidden="1" x14ac:dyDescent="0.3">
      <c r="B389" s="531"/>
      <c r="C389" s="532"/>
      <c r="D389" s="533"/>
      <c r="E389" s="533"/>
      <c r="F389" s="533"/>
      <c r="G389" s="533"/>
    </row>
    <row r="390" spans="2:7" ht="15.6" hidden="1" x14ac:dyDescent="0.3">
      <c r="B390" s="531"/>
      <c r="C390" s="532"/>
      <c r="D390" s="533"/>
      <c r="E390" s="533"/>
      <c r="F390" s="533"/>
      <c r="G390" s="533"/>
    </row>
    <row r="391" spans="2:7" ht="15.6" hidden="1" x14ac:dyDescent="0.3">
      <c r="B391" s="531"/>
      <c r="C391" s="532"/>
      <c r="D391" s="533"/>
      <c r="E391" s="533"/>
      <c r="F391" s="533"/>
      <c r="G391" s="533"/>
    </row>
    <row r="392" spans="2:7" ht="15.6" hidden="1" x14ac:dyDescent="0.3">
      <c r="B392" s="531"/>
      <c r="C392" s="532"/>
      <c r="D392" s="533"/>
      <c r="E392" s="533"/>
      <c r="F392" s="533"/>
      <c r="G392" s="533"/>
    </row>
    <row r="393" spans="2:7" ht="15.6" hidden="1" x14ac:dyDescent="0.3">
      <c r="B393" s="531"/>
      <c r="C393" s="532"/>
      <c r="D393" s="533"/>
      <c r="E393" s="533"/>
      <c r="F393" s="533"/>
      <c r="G393" s="533"/>
    </row>
    <row r="394" spans="2:7" ht="15.6" hidden="1" x14ac:dyDescent="0.3">
      <c r="B394" s="531"/>
      <c r="C394" s="532"/>
      <c r="D394" s="533"/>
      <c r="E394" s="533"/>
      <c r="F394" s="533"/>
      <c r="G394" s="533"/>
    </row>
    <row r="395" spans="2:7" ht="15.6" hidden="1" x14ac:dyDescent="0.3">
      <c r="B395" s="531"/>
      <c r="C395" s="532"/>
      <c r="D395" s="533"/>
      <c r="E395" s="533"/>
      <c r="F395" s="533"/>
      <c r="G395" s="533"/>
    </row>
    <row r="396" spans="2:7" ht="15.6" hidden="1" x14ac:dyDescent="0.3">
      <c r="B396" s="531"/>
      <c r="C396" s="532"/>
      <c r="D396" s="533"/>
      <c r="E396" s="533"/>
      <c r="F396" s="533"/>
      <c r="G396" s="533"/>
    </row>
    <row r="397" spans="2:7" ht="15.6" hidden="1" x14ac:dyDescent="0.3">
      <c r="B397" s="531"/>
      <c r="C397" s="532"/>
      <c r="D397" s="533"/>
      <c r="E397" s="533"/>
      <c r="F397" s="533"/>
      <c r="G397" s="533"/>
    </row>
    <row r="398" spans="2:7" ht="15.6" hidden="1" x14ac:dyDescent="0.3">
      <c r="B398" s="531"/>
      <c r="C398" s="532"/>
      <c r="D398" s="533"/>
      <c r="E398" s="533"/>
      <c r="F398" s="533"/>
      <c r="G398" s="533"/>
    </row>
    <row r="399" spans="2:7" ht="15.6" hidden="1" x14ac:dyDescent="0.3">
      <c r="B399" s="531"/>
      <c r="C399" s="532"/>
      <c r="D399" s="533"/>
      <c r="E399" s="533"/>
      <c r="F399" s="533"/>
      <c r="G399" s="533"/>
    </row>
    <row r="400" spans="2:7" ht="15.6" hidden="1" x14ac:dyDescent="0.3">
      <c r="B400" s="531"/>
      <c r="C400" s="532"/>
      <c r="D400" s="533"/>
      <c r="E400" s="533"/>
      <c r="F400" s="533"/>
      <c r="G400" s="533"/>
    </row>
    <row r="401" spans="2:7" ht="15.6" hidden="1" x14ac:dyDescent="0.3">
      <c r="B401" s="531"/>
      <c r="C401" s="532"/>
      <c r="D401" s="533"/>
      <c r="E401" s="533"/>
      <c r="F401" s="533"/>
      <c r="G401" s="533"/>
    </row>
    <row r="402" spans="2:7" ht="15.6" hidden="1" x14ac:dyDescent="0.3">
      <c r="B402" s="531"/>
      <c r="C402" s="532"/>
      <c r="D402" s="533"/>
      <c r="E402" s="533"/>
      <c r="F402" s="533"/>
      <c r="G402" s="533"/>
    </row>
    <row r="403" spans="2:7" ht="15.6" hidden="1" x14ac:dyDescent="0.3">
      <c r="B403" s="531"/>
      <c r="C403" s="532"/>
      <c r="D403" s="533"/>
      <c r="E403" s="533"/>
      <c r="F403" s="533"/>
      <c r="G403" s="533"/>
    </row>
    <row r="404" spans="2:7" ht="15.6" hidden="1" x14ac:dyDescent="0.3">
      <c r="B404" s="531"/>
      <c r="C404" s="532"/>
      <c r="D404" s="533"/>
      <c r="E404" s="533"/>
      <c r="F404" s="533"/>
      <c r="G404" s="533"/>
    </row>
    <row r="405" spans="2:7" ht="15.6" hidden="1" x14ac:dyDescent="0.3">
      <c r="B405" s="531"/>
      <c r="C405" s="532"/>
      <c r="D405" s="533"/>
      <c r="E405" s="533"/>
      <c r="F405" s="533"/>
      <c r="G405" s="533"/>
    </row>
    <row r="406" spans="2:7" ht="15.6" hidden="1" x14ac:dyDescent="0.3">
      <c r="B406" s="531"/>
      <c r="C406" s="532"/>
      <c r="D406" s="533"/>
      <c r="E406" s="533"/>
      <c r="F406" s="533"/>
      <c r="G406" s="533"/>
    </row>
    <row r="407" spans="2:7" ht="15.6" hidden="1" x14ac:dyDescent="0.3">
      <c r="B407" s="531"/>
      <c r="C407" s="532"/>
      <c r="D407" s="533"/>
      <c r="E407" s="533"/>
      <c r="F407" s="533"/>
      <c r="G407" s="533"/>
    </row>
    <row r="408" spans="2:7" ht="15.6" hidden="1" x14ac:dyDescent="0.3">
      <c r="B408" s="531"/>
      <c r="C408" s="532"/>
      <c r="D408" s="533"/>
      <c r="E408" s="533"/>
      <c r="F408" s="533"/>
      <c r="G408" s="533"/>
    </row>
    <row r="409" spans="2:7" ht="15.6" hidden="1" x14ac:dyDescent="0.3">
      <c r="B409" s="531"/>
      <c r="C409" s="532"/>
      <c r="D409" s="533"/>
      <c r="E409" s="533"/>
      <c r="F409" s="533"/>
      <c r="G409" s="533"/>
    </row>
    <row r="410" spans="2:7" ht="15.6" hidden="1" x14ac:dyDescent="0.3">
      <c r="B410" s="531"/>
      <c r="C410" s="532"/>
      <c r="D410" s="533"/>
      <c r="E410" s="533"/>
      <c r="F410" s="533"/>
      <c r="G410" s="533"/>
    </row>
    <row r="411" spans="2:7" ht="15.6" hidden="1" x14ac:dyDescent="0.3">
      <c r="B411" s="531"/>
      <c r="C411" s="532"/>
      <c r="D411" s="533"/>
      <c r="E411" s="533"/>
      <c r="F411" s="533"/>
      <c r="G411" s="533"/>
    </row>
    <row r="412" spans="2:7" ht="15.6" hidden="1" x14ac:dyDescent="0.3">
      <c r="B412" s="531"/>
      <c r="C412" s="532"/>
      <c r="D412" s="533"/>
      <c r="E412" s="533"/>
      <c r="F412" s="533"/>
      <c r="G412" s="533"/>
    </row>
    <row r="413" spans="2:7" ht="15.6" hidden="1" x14ac:dyDescent="0.3">
      <c r="B413" s="531"/>
      <c r="C413" s="532"/>
      <c r="D413" s="533"/>
      <c r="E413" s="533"/>
      <c r="F413" s="533"/>
      <c r="G413" s="533"/>
    </row>
    <row r="414" spans="2:7" ht="15.6" hidden="1" x14ac:dyDescent="0.3">
      <c r="B414" s="531"/>
      <c r="C414" s="532"/>
      <c r="D414" s="533"/>
      <c r="E414" s="533"/>
      <c r="F414" s="533"/>
      <c r="G414" s="533"/>
    </row>
    <row r="415" spans="2:7" ht="15.6" hidden="1" x14ac:dyDescent="0.3">
      <c r="B415" s="531"/>
      <c r="C415" s="532"/>
      <c r="D415" s="533"/>
      <c r="E415" s="533"/>
      <c r="F415" s="533"/>
      <c r="G415" s="533"/>
    </row>
    <row r="416" spans="2:7" ht="15.6" hidden="1" x14ac:dyDescent="0.3">
      <c r="B416" s="531"/>
      <c r="C416" s="532"/>
      <c r="D416" s="533"/>
      <c r="E416" s="533"/>
      <c r="F416" s="533"/>
      <c r="G416" s="533"/>
    </row>
    <row r="417" spans="2:7" ht="15.6" hidden="1" x14ac:dyDescent="0.3">
      <c r="B417" s="531"/>
      <c r="C417" s="532"/>
      <c r="D417" s="533"/>
      <c r="E417" s="533"/>
      <c r="F417" s="533"/>
      <c r="G417" s="533"/>
    </row>
    <row r="418" spans="2:7" ht="15.6" hidden="1" x14ac:dyDescent="0.3">
      <c r="B418" s="531"/>
      <c r="C418" s="532"/>
      <c r="D418" s="533"/>
      <c r="E418" s="533"/>
      <c r="F418" s="533"/>
      <c r="G418" s="533"/>
    </row>
    <row r="419" spans="2:7" ht="15.6" hidden="1" x14ac:dyDescent="0.3">
      <c r="B419" s="531"/>
      <c r="C419" s="532"/>
      <c r="D419" s="533"/>
      <c r="E419" s="533"/>
      <c r="F419" s="533"/>
      <c r="G419" s="533"/>
    </row>
    <row r="420" spans="2:7" ht="15.6" hidden="1" x14ac:dyDescent="0.3">
      <c r="B420" s="531"/>
      <c r="C420" s="532"/>
      <c r="D420" s="533"/>
      <c r="E420" s="533"/>
      <c r="F420" s="533"/>
      <c r="G420" s="533"/>
    </row>
    <row r="421" spans="2:7" ht="15.6" hidden="1" x14ac:dyDescent="0.3">
      <c r="B421" s="531"/>
      <c r="C421" s="532"/>
      <c r="D421" s="533"/>
      <c r="E421" s="533"/>
      <c r="F421" s="533"/>
      <c r="G421" s="533"/>
    </row>
    <row r="422" spans="2:7" ht="15.6" hidden="1" x14ac:dyDescent="0.3">
      <c r="B422" s="531"/>
      <c r="C422" s="532"/>
      <c r="D422" s="533"/>
      <c r="E422" s="533"/>
      <c r="F422" s="533"/>
      <c r="G422" s="533"/>
    </row>
    <row r="423" spans="2:7" ht="15.6" hidden="1" x14ac:dyDescent="0.3">
      <c r="B423" s="531"/>
      <c r="C423" s="532"/>
      <c r="D423" s="533"/>
      <c r="E423" s="533"/>
      <c r="F423" s="533"/>
      <c r="G423" s="533"/>
    </row>
    <row r="424" spans="2:7" ht="15.6" hidden="1" x14ac:dyDescent="0.3">
      <c r="B424" s="531"/>
      <c r="C424" s="532"/>
      <c r="D424" s="533"/>
      <c r="E424" s="533"/>
      <c r="F424" s="533"/>
      <c r="G424" s="533"/>
    </row>
    <row r="425" spans="2:7" ht="15.6" hidden="1" x14ac:dyDescent="0.3">
      <c r="B425" s="531"/>
      <c r="C425" s="532"/>
      <c r="D425" s="533"/>
      <c r="E425" s="533"/>
      <c r="F425" s="533"/>
      <c r="G425" s="533"/>
    </row>
    <row r="426" spans="2:7" ht="15.6" hidden="1" x14ac:dyDescent="0.3">
      <c r="B426" s="531"/>
      <c r="C426" s="532"/>
      <c r="D426" s="533"/>
      <c r="E426" s="533"/>
      <c r="F426" s="533"/>
      <c r="G426" s="533"/>
    </row>
    <row r="427" spans="2:7" ht="15.6" hidden="1" x14ac:dyDescent="0.3">
      <c r="B427" s="531"/>
      <c r="C427" s="532"/>
      <c r="D427" s="533"/>
      <c r="E427" s="533"/>
      <c r="F427" s="533"/>
      <c r="G427" s="533"/>
    </row>
    <row r="428" spans="2:7" ht="15.6" hidden="1" x14ac:dyDescent="0.3">
      <c r="B428" s="531"/>
      <c r="C428" s="532"/>
      <c r="D428" s="533"/>
      <c r="E428" s="533"/>
      <c r="F428" s="533"/>
      <c r="G428" s="533"/>
    </row>
    <row r="429" spans="2:7" ht="15.6" hidden="1" x14ac:dyDescent="0.3">
      <c r="B429" s="531"/>
      <c r="C429" s="532"/>
      <c r="D429" s="533"/>
      <c r="E429" s="533"/>
      <c r="F429" s="533"/>
      <c r="G429" s="533"/>
    </row>
    <row r="430" spans="2:7" ht="15.6" hidden="1" x14ac:dyDescent="0.3">
      <c r="B430" s="531"/>
      <c r="C430" s="532"/>
      <c r="D430" s="533"/>
      <c r="E430" s="533"/>
      <c r="F430" s="533"/>
      <c r="G430" s="533"/>
    </row>
    <row r="431" spans="2:7" ht="15.6" hidden="1" x14ac:dyDescent="0.3">
      <c r="B431" s="531"/>
      <c r="C431" s="532"/>
      <c r="D431" s="533"/>
      <c r="E431" s="533"/>
      <c r="F431" s="533"/>
      <c r="G431" s="533"/>
    </row>
    <row r="432" spans="2:7" ht="15.6" hidden="1" x14ac:dyDescent="0.3">
      <c r="B432" s="531"/>
      <c r="C432" s="532"/>
      <c r="D432" s="533"/>
      <c r="E432" s="533"/>
      <c r="F432" s="533"/>
      <c r="G432" s="533"/>
    </row>
    <row r="433" spans="2:7" ht="15.6" hidden="1" x14ac:dyDescent="0.3">
      <c r="B433" s="531"/>
      <c r="C433" s="532"/>
      <c r="D433" s="533"/>
      <c r="E433" s="533"/>
      <c r="F433" s="533"/>
      <c r="G433" s="533"/>
    </row>
    <row r="434" spans="2:7" ht="15.6" hidden="1" x14ac:dyDescent="0.3">
      <c r="B434" s="531"/>
      <c r="C434" s="532"/>
      <c r="D434" s="533"/>
      <c r="E434" s="533"/>
      <c r="F434" s="533"/>
      <c r="G434" s="533"/>
    </row>
    <row r="435" spans="2:7" ht="15.6" hidden="1" x14ac:dyDescent="0.3">
      <c r="B435" s="531"/>
      <c r="C435" s="532"/>
      <c r="D435" s="533"/>
      <c r="E435" s="533"/>
      <c r="F435" s="533"/>
      <c r="G435" s="533"/>
    </row>
    <row r="436" spans="2:7" ht="15.6" hidden="1" x14ac:dyDescent="0.3">
      <c r="B436" s="531"/>
      <c r="C436" s="532"/>
      <c r="D436" s="533"/>
      <c r="E436" s="533"/>
      <c r="F436" s="533"/>
      <c r="G436" s="533"/>
    </row>
    <row r="437" spans="2:7" ht="15.6" hidden="1" x14ac:dyDescent="0.3">
      <c r="B437" s="531"/>
      <c r="C437" s="532"/>
      <c r="D437" s="533"/>
      <c r="E437" s="533"/>
      <c r="F437" s="533"/>
      <c r="G437" s="533"/>
    </row>
    <row r="438" spans="2:7" ht="15.6" hidden="1" x14ac:dyDescent="0.3">
      <c r="B438" s="531"/>
      <c r="C438" s="532"/>
      <c r="D438" s="533"/>
      <c r="E438" s="533"/>
      <c r="F438" s="533"/>
      <c r="G438" s="533"/>
    </row>
    <row r="439" spans="2:7" ht="15.6" hidden="1" x14ac:dyDescent="0.3">
      <c r="B439" s="531"/>
      <c r="C439" s="532"/>
      <c r="D439" s="533"/>
      <c r="E439" s="533"/>
      <c r="F439" s="533"/>
      <c r="G439" s="533"/>
    </row>
    <row r="440" spans="2:7" ht="15.6" hidden="1" x14ac:dyDescent="0.3">
      <c r="B440" s="531"/>
      <c r="C440" s="532"/>
      <c r="D440" s="533"/>
      <c r="E440" s="533"/>
      <c r="F440" s="533"/>
      <c r="G440" s="533"/>
    </row>
    <row r="441" spans="2:7" ht="15.6" hidden="1" x14ac:dyDescent="0.3">
      <c r="B441" s="531"/>
      <c r="C441" s="532"/>
      <c r="D441" s="533"/>
      <c r="E441" s="533"/>
      <c r="F441" s="533"/>
      <c r="G441" s="533"/>
    </row>
    <row r="442" spans="2:7" ht="15.6" hidden="1" x14ac:dyDescent="0.3">
      <c r="B442" s="531"/>
      <c r="C442" s="532"/>
      <c r="D442" s="533"/>
      <c r="E442" s="533"/>
      <c r="F442" s="533"/>
      <c r="G442" s="533"/>
    </row>
    <row r="443" spans="2:7" ht="15.6" hidden="1" x14ac:dyDescent="0.3">
      <c r="B443" s="531"/>
      <c r="C443" s="532"/>
      <c r="D443" s="533"/>
      <c r="E443" s="533"/>
      <c r="F443" s="533"/>
      <c r="G443" s="533"/>
    </row>
    <row r="444" spans="2:7" ht="15.6" hidden="1" x14ac:dyDescent="0.3">
      <c r="B444" s="531"/>
      <c r="C444" s="532"/>
      <c r="D444" s="533"/>
      <c r="E444" s="533"/>
      <c r="F444" s="533"/>
      <c r="G444" s="533"/>
    </row>
    <row r="445" spans="2:7" ht="15.6" hidden="1" x14ac:dyDescent="0.3">
      <c r="B445" s="531"/>
      <c r="C445" s="532"/>
      <c r="D445" s="533"/>
      <c r="E445" s="533"/>
      <c r="F445" s="533"/>
      <c r="G445" s="533"/>
    </row>
    <row r="446" spans="2:7" ht="15.6" hidden="1" x14ac:dyDescent="0.3">
      <c r="B446" s="531"/>
      <c r="C446" s="532"/>
      <c r="D446" s="533"/>
      <c r="E446" s="533"/>
      <c r="F446" s="533"/>
      <c r="G446" s="533"/>
    </row>
    <row r="447" spans="2:7" ht="15.6" hidden="1" x14ac:dyDescent="0.3">
      <c r="B447" s="531"/>
      <c r="C447" s="532"/>
      <c r="D447" s="533"/>
      <c r="E447" s="533"/>
      <c r="F447" s="533"/>
      <c r="G447" s="533"/>
    </row>
    <row r="448" spans="2:7" ht="15.6" hidden="1" x14ac:dyDescent="0.3">
      <c r="B448" s="531"/>
      <c r="C448" s="532"/>
      <c r="D448" s="533"/>
      <c r="E448" s="533"/>
      <c r="F448" s="533"/>
      <c r="G448" s="533"/>
    </row>
    <row r="449" spans="2:7" ht="15.6" hidden="1" x14ac:dyDescent="0.3">
      <c r="B449" s="531"/>
      <c r="C449" s="532"/>
      <c r="D449" s="533"/>
      <c r="E449" s="533"/>
      <c r="F449" s="533"/>
      <c r="G449" s="533"/>
    </row>
    <row r="450" spans="2:7" ht="15.6" hidden="1" x14ac:dyDescent="0.3">
      <c r="B450" s="531"/>
      <c r="C450" s="532"/>
      <c r="D450" s="533"/>
      <c r="E450" s="533"/>
      <c r="F450" s="533"/>
      <c r="G450" s="533"/>
    </row>
    <row r="451" spans="2:7" ht="15.6" hidden="1" x14ac:dyDescent="0.3">
      <c r="B451" s="531"/>
      <c r="C451" s="532"/>
      <c r="D451" s="533"/>
      <c r="E451" s="533"/>
      <c r="F451" s="533"/>
      <c r="G451" s="533"/>
    </row>
    <row r="452" spans="2:7" ht="15.6" hidden="1" x14ac:dyDescent="0.3">
      <c r="B452" s="531"/>
      <c r="C452" s="532"/>
      <c r="D452" s="533"/>
      <c r="E452" s="533"/>
      <c r="F452" s="533"/>
      <c r="G452" s="533"/>
    </row>
    <row r="453" spans="2:7" ht="15.6" hidden="1" x14ac:dyDescent="0.3">
      <c r="B453" s="531"/>
      <c r="C453" s="532"/>
      <c r="D453" s="533"/>
      <c r="E453" s="533"/>
      <c r="F453" s="533"/>
      <c r="G453" s="533"/>
    </row>
    <row r="454" spans="2:7" ht="15.6" hidden="1" x14ac:dyDescent="0.3">
      <c r="B454" s="531"/>
      <c r="C454" s="532"/>
      <c r="D454" s="533"/>
      <c r="E454" s="533"/>
      <c r="F454" s="533"/>
      <c r="G454" s="533"/>
    </row>
    <row r="455" spans="2:7" ht="15.6" hidden="1" x14ac:dyDescent="0.3">
      <c r="B455" s="531"/>
      <c r="C455" s="532"/>
      <c r="D455" s="533"/>
      <c r="E455" s="533"/>
      <c r="F455" s="533"/>
      <c r="G455" s="533"/>
    </row>
    <row r="456" spans="2:7" ht="15.6" hidden="1" x14ac:dyDescent="0.3">
      <c r="B456" s="531"/>
      <c r="C456" s="532"/>
      <c r="D456" s="533"/>
      <c r="E456" s="533"/>
      <c r="F456" s="533"/>
      <c r="G456" s="533"/>
    </row>
    <row r="457" spans="2:7" ht="15.6" hidden="1" x14ac:dyDescent="0.3">
      <c r="B457" s="531"/>
      <c r="C457" s="532"/>
      <c r="D457" s="533"/>
      <c r="E457" s="533"/>
      <c r="F457" s="533"/>
      <c r="G457" s="533"/>
    </row>
    <row r="458" spans="2:7" ht="15.6" hidden="1" x14ac:dyDescent="0.3">
      <c r="B458" s="531"/>
      <c r="C458" s="532"/>
      <c r="D458" s="533"/>
      <c r="E458" s="533"/>
      <c r="F458" s="533"/>
      <c r="G458" s="533"/>
    </row>
    <row r="459" spans="2:7" ht="15.6" hidden="1" x14ac:dyDescent="0.3">
      <c r="B459" s="531"/>
      <c r="C459" s="532"/>
      <c r="D459" s="533"/>
      <c r="E459" s="533"/>
      <c r="F459" s="533"/>
      <c r="G459" s="533"/>
    </row>
    <row r="460" spans="2:7" ht="15.6" hidden="1" x14ac:dyDescent="0.3">
      <c r="B460" s="531"/>
      <c r="C460" s="532"/>
      <c r="D460" s="533"/>
      <c r="E460" s="533"/>
      <c r="F460" s="533"/>
      <c r="G460" s="533"/>
    </row>
    <row r="461" spans="2:7" ht="15.6" hidden="1" x14ac:dyDescent="0.3">
      <c r="B461" s="531"/>
      <c r="C461" s="532"/>
      <c r="D461" s="533"/>
      <c r="E461" s="533"/>
      <c r="F461" s="533"/>
      <c r="G461" s="533"/>
    </row>
    <row r="462" spans="2:7" ht="15.6" hidden="1" x14ac:dyDescent="0.3">
      <c r="B462" s="531"/>
      <c r="C462" s="532"/>
      <c r="D462" s="533"/>
      <c r="E462" s="533"/>
      <c r="F462" s="533"/>
      <c r="G462" s="533"/>
    </row>
    <row r="463" spans="2:7" ht="15.6" hidden="1" x14ac:dyDescent="0.3">
      <c r="B463" s="531"/>
      <c r="C463" s="532"/>
      <c r="D463" s="533"/>
      <c r="E463" s="533"/>
      <c r="F463" s="533"/>
      <c r="G463" s="533"/>
    </row>
    <row r="464" spans="2:7" ht="15.6" hidden="1" x14ac:dyDescent="0.3">
      <c r="B464" s="531"/>
      <c r="C464" s="532"/>
      <c r="D464" s="533"/>
      <c r="E464" s="533"/>
      <c r="F464" s="533"/>
      <c r="G464" s="533"/>
    </row>
    <row r="465" spans="2:7" ht="15.6" hidden="1" x14ac:dyDescent="0.3">
      <c r="B465" s="531"/>
      <c r="C465" s="532"/>
      <c r="D465" s="533"/>
      <c r="E465" s="533"/>
      <c r="F465" s="533"/>
      <c r="G465" s="533"/>
    </row>
    <row r="466" spans="2:7" ht="15.6" hidden="1" x14ac:dyDescent="0.3">
      <c r="B466" s="531"/>
      <c r="C466" s="532"/>
      <c r="D466" s="533"/>
      <c r="E466" s="533"/>
      <c r="F466" s="533"/>
      <c r="G466" s="533"/>
    </row>
    <row r="467" spans="2:7" ht="15.6" hidden="1" x14ac:dyDescent="0.3">
      <c r="B467" s="531"/>
      <c r="C467" s="532"/>
      <c r="D467" s="533"/>
      <c r="E467" s="533"/>
      <c r="F467" s="533"/>
      <c r="G467" s="533"/>
    </row>
    <row r="468" spans="2:7" ht="15.6" hidden="1" x14ac:dyDescent="0.3">
      <c r="B468" s="531"/>
      <c r="C468" s="532"/>
      <c r="D468" s="533"/>
      <c r="E468" s="533"/>
      <c r="F468" s="533"/>
      <c r="G468" s="533"/>
    </row>
    <row r="469" spans="2:7" ht="15.6" hidden="1" x14ac:dyDescent="0.3">
      <c r="B469" s="531"/>
      <c r="C469" s="532"/>
      <c r="D469" s="533"/>
      <c r="E469" s="533"/>
      <c r="F469" s="533"/>
      <c r="G469" s="533"/>
    </row>
    <row r="470" spans="2:7" ht="15.6" hidden="1" x14ac:dyDescent="0.3">
      <c r="B470" s="531"/>
      <c r="C470" s="532"/>
      <c r="D470" s="533"/>
      <c r="E470" s="533"/>
      <c r="F470" s="533"/>
      <c r="G470" s="533"/>
    </row>
    <row r="471" spans="2:7" ht="15.6" hidden="1" x14ac:dyDescent="0.3">
      <c r="B471" s="531"/>
      <c r="C471" s="532"/>
      <c r="D471" s="533"/>
      <c r="E471" s="533"/>
      <c r="F471" s="533"/>
      <c r="G471" s="533"/>
    </row>
    <row r="472" spans="2:7" ht="15.6" hidden="1" x14ac:dyDescent="0.3">
      <c r="B472" s="531"/>
      <c r="C472" s="532"/>
      <c r="D472" s="533"/>
      <c r="E472" s="533"/>
      <c r="F472" s="533"/>
      <c r="G472" s="533"/>
    </row>
    <row r="473" spans="2:7" ht="15.6" hidden="1" x14ac:dyDescent="0.3">
      <c r="B473" s="531"/>
      <c r="C473" s="532"/>
      <c r="D473" s="533"/>
      <c r="E473" s="533"/>
      <c r="F473" s="533"/>
      <c r="G473" s="533"/>
    </row>
    <row r="474" spans="2:7" ht="15.6" hidden="1" x14ac:dyDescent="0.3">
      <c r="B474" s="531"/>
      <c r="C474" s="532"/>
      <c r="D474" s="533"/>
      <c r="E474" s="533"/>
      <c r="F474" s="533"/>
      <c r="G474" s="533"/>
    </row>
    <row r="475" spans="2:7" ht="15.6" hidden="1" x14ac:dyDescent="0.3">
      <c r="B475" s="531"/>
      <c r="C475" s="532"/>
      <c r="D475" s="533"/>
      <c r="E475" s="533"/>
      <c r="F475" s="533"/>
      <c r="G475" s="533"/>
    </row>
    <row r="476" spans="2:7" ht="15.6" hidden="1" x14ac:dyDescent="0.3">
      <c r="B476" s="531"/>
      <c r="C476" s="532"/>
      <c r="D476" s="533"/>
      <c r="E476" s="533"/>
      <c r="F476" s="533"/>
      <c r="G476" s="533"/>
    </row>
    <row r="477" spans="2:7" ht="15.6" hidden="1" x14ac:dyDescent="0.3">
      <c r="B477" s="531"/>
      <c r="C477" s="532"/>
      <c r="D477" s="533"/>
      <c r="E477" s="533"/>
      <c r="F477" s="533"/>
      <c r="G477" s="533"/>
    </row>
    <row r="478" spans="2:7" ht="15.6" hidden="1" x14ac:dyDescent="0.3">
      <c r="B478" s="531"/>
      <c r="C478" s="532"/>
      <c r="D478" s="533"/>
      <c r="E478" s="533"/>
      <c r="F478" s="533"/>
      <c r="G478" s="533"/>
    </row>
    <row r="479" spans="2:7" ht="15.6" hidden="1" x14ac:dyDescent="0.3">
      <c r="B479" s="531"/>
      <c r="C479" s="532"/>
      <c r="D479" s="533"/>
      <c r="E479" s="533"/>
      <c r="F479" s="533"/>
      <c r="G479" s="533"/>
    </row>
    <row r="480" spans="2:7" ht="15.6" hidden="1" x14ac:dyDescent="0.3">
      <c r="B480" s="531"/>
      <c r="C480" s="532"/>
      <c r="D480" s="533"/>
      <c r="E480" s="533"/>
      <c r="F480" s="533"/>
      <c r="G480" s="533"/>
    </row>
    <row r="481" spans="2:7" ht="15.6" hidden="1" x14ac:dyDescent="0.3">
      <c r="B481" s="531"/>
      <c r="C481" s="532"/>
      <c r="D481" s="533"/>
      <c r="E481" s="533"/>
      <c r="F481" s="533"/>
      <c r="G481" s="533"/>
    </row>
    <row r="482" spans="2:7" ht="15.6" hidden="1" x14ac:dyDescent="0.3">
      <c r="B482" s="531"/>
      <c r="C482" s="532"/>
      <c r="D482" s="533"/>
      <c r="E482" s="533"/>
      <c r="F482" s="533"/>
      <c r="G482" s="533"/>
    </row>
    <row r="483" spans="2:7" ht="15.6" hidden="1" x14ac:dyDescent="0.3">
      <c r="B483" s="531"/>
      <c r="C483" s="532"/>
      <c r="D483" s="533"/>
      <c r="E483" s="533"/>
      <c r="F483" s="533"/>
      <c r="G483" s="533"/>
    </row>
    <row r="484" spans="2:7" ht="15.6" hidden="1" x14ac:dyDescent="0.3">
      <c r="B484" s="531"/>
      <c r="C484" s="532"/>
      <c r="D484" s="533"/>
      <c r="E484" s="533"/>
      <c r="F484" s="533"/>
      <c r="G484" s="533"/>
    </row>
    <row r="485" spans="2:7" ht="15.6" hidden="1" x14ac:dyDescent="0.3">
      <c r="B485" s="531"/>
      <c r="C485" s="532"/>
      <c r="D485" s="533"/>
      <c r="E485" s="533"/>
      <c r="F485" s="533"/>
      <c r="G485" s="533"/>
    </row>
    <row r="486" spans="2:7" ht="15.6" hidden="1" x14ac:dyDescent="0.3">
      <c r="B486" s="531"/>
      <c r="C486" s="532"/>
      <c r="D486" s="533"/>
      <c r="E486" s="533"/>
      <c r="F486" s="533"/>
      <c r="G486" s="533"/>
    </row>
    <row r="487" spans="2:7" ht="15.6" hidden="1" x14ac:dyDescent="0.3">
      <c r="B487" s="531"/>
      <c r="C487" s="532"/>
      <c r="D487" s="533"/>
      <c r="E487" s="533"/>
      <c r="F487" s="533"/>
      <c r="G487" s="533"/>
    </row>
    <row r="488" spans="2:7" ht="15.6" hidden="1" x14ac:dyDescent="0.3">
      <c r="B488" s="531"/>
      <c r="C488" s="532"/>
      <c r="D488" s="533"/>
      <c r="E488" s="533"/>
      <c r="F488" s="533"/>
      <c r="G488" s="533"/>
    </row>
    <row r="489" spans="2:7" ht="15.6" hidden="1" x14ac:dyDescent="0.3">
      <c r="B489" s="531"/>
      <c r="C489" s="532"/>
      <c r="D489" s="533"/>
      <c r="E489" s="533"/>
      <c r="F489" s="533"/>
      <c r="G489" s="533"/>
    </row>
    <row r="490" spans="2:7" ht="15.6" hidden="1" x14ac:dyDescent="0.3">
      <c r="B490" s="531"/>
      <c r="C490" s="532"/>
      <c r="D490" s="533"/>
      <c r="E490" s="533"/>
      <c r="F490" s="533"/>
      <c r="G490" s="533"/>
    </row>
    <row r="491" spans="2:7" ht="15.6" hidden="1" x14ac:dyDescent="0.3">
      <c r="B491" s="531"/>
      <c r="C491" s="532"/>
      <c r="D491" s="533"/>
      <c r="E491" s="533"/>
      <c r="F491" s="533"/>
      <c r="G491" s="533"/>
    </row>
    <row r="492" spans="2:7" ht="15.6" hidden="1" x14ac:dyDescent="0.3">
      <c r="B492" s="531"/>
      <c r="C492" s="532"/>
      <c r="D492" s="533"/>
      <c r="E492" s="533"/>
      <c r="F492" s="533"/>
      <c r="G492" s="533"/>
    </row>
    <row r="493" spans="2:7" ht="15.6" hidden="1" x14ac:dyDescent="0.3">
      <c r="B493" s="531"/>
      <c r="C493" s="532"/>
      <c r="D493" s="533"/>
      <c r="E493" s="533"/>
      <c r="F493" s="533"/>
      <c r="G493" s="533"/>
    </row>
    <row r="494" spans="2:7" ht="15.6" hidden="1" x14ac:dyDescent="0.3">
      <c r="B494" s="531"/>
      <c r="C494" s="532"/>
      <c r="D494" s="533"/>
      <c r="E494" s="533"/>
      <c r="F494" s="533"/>
      <c r="G494" s="533"/>
    </row>
    <row r="495" spans="2:7" ht="15.6" hidden="1" x14ac:dyDescent="0.3">
      <c r="B495" s="531"/>
      <c r="C495" s="532"/>
      <c r="D495" s="533"/>
      <c r="E495" s="533"/>
      <c r="F495" s="533"/>
      <c r="G495" s="533"/>
    </row>
    <row r="496" spans="2:7" ht="15.6" hidden="1" x14ac:dyDescent="0.3">
      <c r="B496" s="531"/>
      <c r="C496" s="532"/>
      <c r="D496" s="533"/>
      <c r="E496" s="533"/>
      <c r="F496" s="533"/>
      <c r="G496" s="533"/>
    </row>
    <row r="497" spans="2:7" ht="15.6" hidden="1" x14ac:dyDescent="0.3">
      <c r="B497" s="531"/>
      <c r="C497" s="532"/>
      <c r="D497" s="533"/>
      <c r="E497" s="533"/>
      <c r="F497" s="533"/>
      <c r="G497" s="533"/>
    </row>
    <row r="498" spans="2:7" ht="15.6" hidden="1" x14ac:dyDescent="0.3">
      <c r="B498" s="531"/>
      <c r="C498" s="532"/>
      <c r="D498" s="533"/>
      <c r="E498" s="533"/>
      <c r="F498" s="533"/>
      <c r="G498" s="533"/>
    </row>
    <row r="499" spans="2:7" ht="15.6" hidden="1" x14ac:dyDescent="0.3">
      <c r="B499" s="531"/>
      <c r="C499" s="532"/>
      <c r="D499" s="533"/>
      <c r="E499" s="533"/>
      <c r="F499" s="533"/>
      <c r="G499" s="533"/>
    </row>
    <row r="500" spans="2:7" ht="15.6" hidden="1" x14ac:dyDescent="0.3">
      <c r="B500" s="531"/>
      <c r="C500" s="532"/>
      <c r="D500" s="533"/>
      <c r="E500" s="533"/>
      <c r="F500" s="533"/>
      <c r="G500" s="533"/>
    </row>
    <row r="501" spans="2:7" ht="15.6" hidden="1" x14ac:dyDescent="0.3">
      <c r="B501" s="531"/>
      <c r="C501" s="532"/>
      <c r="D501" s="533"/>
      <c r="E501" s="533"/>
      <c r="F501" s="533"/>
      <c r="G501" s="533"/>
    </row>
    <row r="502" spans="2:7" ht="15.6" hidden="1" x14ac:dyDescent="0.3">
      <c r="B502" s="531"/>
      <c r="C502" s="532"/>
      <c r="D502" s="533"/>
      <c r="E502" s="533"/>
      <c r="F502" s="533"/>
      <c r="G502" s="533"/>
    </row>
    <row r="503" spans="2:7" ht="15.6" hidden="1" x14ac:dyDescent="0.3">
      <c r="B503" s="531"/>
      <c r="C503" s="532"/>
      <c r="D503" s="533"/>
      <c r="E503" s="533"/>
      <c r="F503" s="533"/>
      <c r="G503" s="533"/>
    </row>
    <row r="504" spans="2:7" ht="15.6" hidden="1" x14ac:dyDescent="0.3">
      <c r="B504" s="531"/>
      <c r="C504" s="532"/>
      <c r="D504" s="533"/>
      <c r="E504" s="533"/>
      <c r="F504" s="533"/>
      <c r="G504" s="533"/>
    </row>
    <row r="505" spans="2:7" ht="15.6" hidden="1" x14ac:dyDescent="0.3">
      <c r="B505" s="531"/>
      <c r="C505" s="532"/>
      <c r="D505" s="533"/>
      <c r="E505" s="533"/>
      <c r="F505" s="533"/>
      <c r="G505" s="533"/>
    </row>
    <row r="506" spans="2:7" ht="15.6" hidden="1" x14ac:dyDescent="0.3">
      <c r="B506" s="531"/>
      <c r="C506" s="532"/>
      <c r="D506" s="533"/>
      <c r="E506" s="533"/>
      <c r="F506" s="533"/>
      <c r="G506" s="533"/>
    </row>
    <row r="507" spans="2:7" ht="15.6" hidden="1" x14ac:dyDescent="0.3">
      <c r="B507" s="531"/>
      <c r="C507" s="532"/>
      <c r="D507" s="533"/>
      <c r="E507" s="533"/>
      <c r="F507" s="533"/>
      <c r="G507" s="533"/>
    </row>
    <row r="508" spans="2:7" ht="15.6" hidden="1" x14ac:dyDescent="0.3">
      <c r="B508" s="531"/>
      <c r="C508" s="532"/>
      <c r="D508" s="533"/>
      <c r="E508" s="533"/>
      <c r="F508" s="533"/>
      <c r="G508" s="533"/>
    </row>
    <row r="509" spans="2:7" ht="15.6" hidden="1" x14ac:dyDescent="0.3">
      <c r="B509" s="531"/>
      <c r="C509" s="532"/>
      <c r="D509" s="533"/>
      <c r="E509" s="533"/>
      <c r="F509" s="533"/>
      <c r="G509" s="533"/>
    </row>
    <row r="510" spans="2:7" ht="15.6" hidden="1" x14ac:dyDescent="0.3">
      <c r="B510" s="531"/>
      <c r="C510" s="532"/>
      <c r="D510" s="533"/>
      <c r="E510" s="533"/>
      <c r="F510" s="533"/>
      <c r="G510" s="533"/>
    </row>
    <row r="511" spans="2:7" ht="15.6" hidden="1" x14ac:dyDescent="0.3">
      <c r="B511" s="531"/>
      <c r="C511" s="532"/>
      <c r="D511" s="533"/>
      <c r="E511" s="533"/>
      <c r="F511" s="533"/>
      <c r="G511" s="533"/>
    </row>
    <row r="512" spans="2:7" ht="15.6" hidden="1" x14ac:dyDescent="0.3">
      <c r="B512" s="531"/>
      <c r="C512" s="532"/>
      <c r="D512" s="533"/>
      <c r="E512" s="533"/>
      <c r="F512" s="533"/>
      <c r="G512" s="533"/>
    </row>
    <row r="513" spans="2:7" ht="15.6" hidden="1" x14ac:dyDescent="0.3">
      <c r="B513" s="531"/>
      <c r="C513" s="532"/>
      <c r="D513" s="533"/>
      <c r="E513" s="533"/>
      <c r="F513" s="533"/>
      <c r="G513" s="533"/>
    </row>
    <row r="514" spans="2:7" ht="15.6" hidden="1" x14ac:dyDescent="0.3">
      <c r="B514" s="531"/>
      <c r="C514" s="532"/>
      <c r="D514" s="533"/>
      <c r="E514" s="533"/>
      <c r="F514" s="533"/>
      <c r="G514" s="533"/>
    </row>
    <row r="515" spans="2:7" ht="15.6" hidden="1" x14ac:dyDescent="0.3">
      <c r="B515" s="531"/>
      <c r="C515" s="532"/>
      <c r="D515" s="533"/>
      <c r="E515" s="533"/>
      <c r="F515" s="533"/>
      <c r="G515" s="533"/>
    </row>
    <row r="516" spans="2:7" ht="15.6" hidden="1" x14ac:dyDescent="0.3">
      <c r="B516" s="531"/>
      <c r="C516" s="532"/>
      <c r="D516" s="533"/>
      <c r="E516" s="533"/>
      <c r="F516" s="533"/>
      <c r="G516" s="533"/>
    </row>
    <row r="517" spans="2:7" ht="15.6" hidden="1" x14ac:dyDescent="0.3">
      <c r="B517" s="531"/>
      <c r="C517" s="532"/>
      <c r="D517" s="533"/>
      <c r="E517" s="533"/>
      <c r="F517" s="533"/>
      <c r="G517" s="533"/>
    </row>
    <row r="518" spans="2:7" ht="15.6" hidden="1" x14ac:dyDescent="0.3">
      <c r="B518" s="531"/>
      <c r="C518" s="532"/>
      <c r="D518" s="533"/>
      <c r="E518" s="533"/>
      <c r="F518" s="533"/>
      <c r="G518" s="533"/>
    </row>
    <row r="519" spans="2:7" ht="15.6" hidden="1" x14ac:dyDescent="0.3">
      <c r="B519" s="531"/>
      <c r="C519" s="532"/>
      <c r="D519" s="533"/>
      <c r="E519" s="533"/>
      <c r="F519" s="533"/>
      <c r="G519" s="533"/>
    </row>
    <row r="520" spans="2:7" ht="15.6" hidden="1" x14ac:dyDescent="0.3">
      <c r="B520" s="531"/>
      <c r="C520" s="532"/>
      <c r="D520" s="533"/>
      <c r="E520" s="533"/>
      <c r="F520" s="533"/>
      <c r="G520" s="533"/>
    </row>
    <row r="521" spans="2:7" ht="15.6" hidden="1" x14ac:dyDescent="0.3">
      <c r="B521" s="531"/>
      <c r="C521" s="532"/>
      <c r="D521" s="533"/>
      <c r="E521" s="533"/>
      <c r="F521" s="533"/>
      <c r="G521" s="533"/>
    </row>
    <row r="522" spans="2:7" ht="15.6" hidden="1" x14ac:dyDescent="0.3">
      <c r="B522" s="531"/>
      <c r="C522" s="532"/>
      <c r="D522" s="533"/>
      <c r="E522" s="533"/>
      <c r="F522" s="533"/>
      <c r="G522" s="533"/>
    </row>
    <row r="523" spans="2:7" ht="15.6" hidden="1" x14ac:dyDescent="0.3">
      <c r="B523" s="531"/>
      <c r="C523" s="532"/>
      <c r="D523" s="533"/>
      <c r="E523" s="533"/>
      <c r="F523" s="533"/>
      <c r="G523" s="533"/>
    </row>
    <row r="524" spans="2:7" ht="15.6" hidden="1" x14ac:dyDescent="0.3">
      <c r="B524" s="531"/>
      <c r="C524" s="532"/>
      <c r="D524" s="533"/>
      <c r="E524" s="533"/>
      <c r="F524" s="533"/>
      <c r="G524" s="533"/>
    </row>
    <row r="525" spans="2:7" ht="15.6" hidden="1" x14ac:dyDescent="0.3">
      <c r="B525" s="531"/>
      <c r="C525" s="532"/>
      <c r="D525" s="533"/>
      <c r="E525" s="533"/>
      <c r="F525" s="533"/>
      <c r="G525" s="533"/>
    </row>
    <row r="526" spans="2:7" ht="15.6" hidden="1" x14ac:dyDescent="0.3">
      <c r="B526" s="531"/>
      <c r="C526" s="532"/>
      <c r="D526" s="533"/>
      <c r="E526" s="533"/>
      <c r="F526" s="533"/>
      <c r="G526" s="533"/>
    </row>
    <row r="527" spans="2:7" ht="15.6" hidden="1" x14ac:dyDescent="0.3">
      <c r="B527" s="531"/>
      <c r="C527" s="532"/>
      <c r="D527" s="533"/>
      <c r="E527" s="533"/>
      <c r="F527" s="533"/>
      <c r="G527" s="533"/>
    </row>
    <row r="528" spans="2:7" ht="15.6" hidden="1" x14ac:dyDescent="0.3">
      <c r="B528" s="531"/>
      <c r="C528" s="532"/>
      <c r="D528" s="533"/>
      <c r="E528" s="533"/>
      <c r="F528" s="533"/>
      <c r="G528" s="533"/>
    </row>
    <row r="529" spans="2:7" ht="15.6" hidden="1" x14ac:dyDescent="0.3">
      <c r="B529" s="531"/>
      <c r="C529" s="532"/>
      <c r="D529" s="533"/>
      <c r="E529" s="533"/>
      <c r="F529" s="533"/>
      <c r="G529" s="533"/>
    </row>
    <row r="530" spans="2:7" ht="15.6" hidden="1" x14ac:dyDescent="0.3">
      <c r="B530" s="531"/>
      <c r="C530" s="532"/>
      <c r="D530" s="533"/>
      <c r="E530" s="533"/>
      <c r="F530" s="533"/>
      <c r="G530" s="533"/>
    </row>
    <row r="531" spans="2:7" ht="15.6" hidden="1" x14ac:dyDescent="0.3">
      <c r="B531" s="531"/>
      <c r="C531" s="532"/>
      <c r="D531" s="533"/>
      <c r="E531" s="533"/>
      <c r="F531" s="533"/>
      <c r="G531" s="533"/>
    </row>
    <row r="532" spans="2:7" ht="15.6" hidden="1" x14ac:dyDescent="0.3">
      <c r="B532" s="531"/>
      <c r="C532" s="532"/>
      <c r="D532" s="533"/>
      <c r="E532" s="533"/>
      <c r="F532" s="533"/>
      <c r="G532" s="533"/>
    </row>
    <row r="533" spans="2:7" ht="15.6" hidden="1" x14ac:dyDescent="0.3">
      <c r="B533" s="531"/>
      <c r="C533" s="532"/>
      <c r="D533" s="533"/>
      <c r="E533" s="533"/>
      <c r="F533" s="533"/>
      <c r="G533" s="533"/>
    </row>
    <row r="534" spans="2:7" ht="15.6" hidden="1" x14ac:dyDescent="0.3">
      <c r="B534" s="531"/>
      <c r="C534" s="532"/>
      <c r="D534" s="533"/>
      <c r="E534" s="533"/>
      <c r="F534" s="533"/>
      <c r="G534" s="533"/>
    </row>
    <row r="535" spans="2:7" ht="15.6" hidden="1" x14ac:dyDescent="0.3">
      <c r="B535" s="531"/>
      <c r="C535" s="532"/>
      <c r="D535" s="533"/>
      <c r="E535" s="533"/>
      <c r="F535" s="533"/>
      <c r="G535" s="533"/>
    </row>
    <row r="536" spans="2:7" ht="15.6" hidden="1" x14ac:dyDescent="0.3">
      <c r="B536" s="531"/>
      <c r="C536" s="532"/>
      <c r="D536" s="533"/>
      <c r="E536" s="533"/>
      <c r="F536" s="533"/>
      <c r="G536" s="533"/>
    </row>
    <row r="537" spans="2:7" ht="15.6" hidden="1" x14ac:dyDescent="0.3">
      <c r="B537" s="531"/>
      <c r="C537" s="532"/>
      <c r="D537" s="533"/>
      <c r="E537" s="533"/>
      <c r="F537" s="533"/>
      <c r="G537" s="533"/>
    </row>
    <row r="538" spans="2:7" ht="15.6" hidden="1" x14ac:dyDescent="0.3">
      <c r="B538" s="531"/>
      <c r="C538" s="532"/>
      <c r="D538" s="533"/>
      <c r="E538" s="533"/>
      <c r="F538" s="533"/>
      <c r="G538" s="533"/>
    </row>
    <row r="539" spans="2:7" ht="15.6" hidden="1" x14ac:dyDescent="0.3">
      <c r="B539" s="531"/>
      <c r="C539" s="532"/>
      <c r="D539" s="533"/>
      <c r="E539" s="533"/>
      <c r="F539" s="533"/>
      <c r="G539" s="533"/>
    </row>
    <row r="540" spans="2:7" ht="15.6" hidden="1" x14ac:dyDescent="0.3">
      <c r="B540" s="531"/>
      <c r="C540" s="532"/>
      <c r="D540" s="533"/>
      <c r="E540" s="533"/>
      <c r="F540" s="533"/>
      <c r="G540" s="533"/>
    </row>
    <row r="541" spans="2:7" ht="15.6" hidden="1" x14ac:dyDescent="0.3">
      <c r="B541" s="531"/>
      <c r="C541" s="532"/>
      <c r="D541" s="533"/>
      <c r="E541" s="533"/>
      <c r="F541" s="533"/>
      <c r="G541" s="533"/>
    </row>
    <row r="542" spans="2:7" ht="15.6" hidden="1" x14ac:dyDescent="0.3">
      <c r="B542" s="531"/>
      <c r="C542" s="532"/>
      <c r="D542" s="533"/>
      <c r="E542" s="533"/>
      <c r="F542" s="533"/>
      <c r="G542" s="533"/>
    </row>
    <row r="543" spans="2:7" ht="15.6" hidden="1" x14ac:dyDescent="0.3">
      <c r="B543" s="531"/>
      <c r="C543" s="532"/>
      <c r="D543" s="533"/>
      <c r="E543" s="533"/>
      <c r="F543" s="533"/>
      <c r="G543" s="533"/>
    </row>
    <row r="544" spans="2:7" ht="15.6" hidden="1" x14ac:dyDescent="0.3">
      <c r="B544" s="531"/>
      <c r="C544" s="532"/>
      <c r="D544" s="533"/>
      <c r="E544" s="533"/>
      <c r="F544" s="533"/>
      <c r="G544" s="533"/>
    </row>
    <row r="545" spans="2:7" ht="15.6" hidden="1" x14ac:dyDescent="0.3">
      <c r="B545" s="531"/>
      <c r="C545" s="532"/>
      <c r="D545" s="533"/>
      <c r="E545" s="533"/>
      <c r="F545" s="533"/>
      <c r="G545" s="533"/>
    </row>
    <row r="546" spans="2:7" ht="15.6" hidden="1" x14ac:dyDescent="0.3">
      <c r="B546" s="531"/>
      <c r="C546" s="532"/>
      <c r="D546" s="533"/>
      <c r="E546" s="533"/>
      <c r="F546" s="533"/>
      <c r="G546" s="533"/>
    </row>
    <row r="547" spans="2:7" ht="15.6" hidden="1" x14ac:dyDescent="0.3">
      <c r="B547" s="531"/>
      <c r="C547" s="532"/>
      <c r="D547" s="533"/>
      <c r="E547" s="533"/>
      <c r="F547" s="533"/>
      <c r="G547" s="533"/>
    </row>
    <row r="548" spans="2:7" ht="15.6" hidden="1" x14ac:dyDescent="0.3">
      <c r="B548" s="531"/>
      <c r="C548" s="532"/>
      <c r="D548" s="533"/>
      <c r="E548" s="533"/>
      <c r="F548" s="533"/>
      <c r="G548" s="533"/>
    </row>
    <row r="549" spans="2:7" ht="15.6" hidden="1" x14ac:dyDescent="0.3">
      <c r="B549" s="531"/>
      <c r="C549" s="532"/>
      <c r="D549" s="533"/>
      <c r="E549" s="533"/>
      <c r="F549" s="533"/>
      <c r="G549" s="533"/>
    </row>
    <row r="550" spans="2:7" ht="15.6" hidden="1" x14ac:dyDescent="0.3">
      <c r="B550" s="531"/>
      <c r="C550" s="532"/>
      <c r="D550" s="533"/>
      <c r="E550" s="533"/>
      <c r="F550" s="533"/>
      <c r="G550" s="533"/>
    </row>
    <row r="551" spans="2:7" ht="15.6" hidden="1" x14ac:dyDescent="0.3">
      <c r="B551" s="531"/>
      <c r="C551" s="532"/>
      <c r="D551" s="533"/>
      <c r="E551" s="533"/>
      <c r="F551" s="533"/>
      <c r="G551" s="533"/>
    </row>
    <row r="552" spans="2:7" ht="15.6" hidden="1" x14ac:dyDescent="0.3">
      <c r="B552" s="531"/>
      <c r="C552" s="532"/>
      <c r="D552" s="533"/>
      <c r="E552" s="533"/>
      <c r="F552" s="533"/>
      <c r="G552" s="533"/>
    </row>
    <row r="553" spans="2:7" ht="15.6" hidden="1" x14ac:dyDescent="0.3">
      <c r="B553" s="531"/>
      <c r="C553" s="532"/>
      <c r="D553" s="533"/>
      <c r="E553" s="533"/>
      <c r="F553" s="533"/>
      <c r="G553" s="533"/>
    </row>
    <row r="554" spans="2:7" ht="15.6" hidden="1" x14ac:dyDescent="0.3">
      <c r="B554" s="531"/>
      <c r="C554" s="532"/>
      <c r="D554" s="533"/>
      <c r="E554" s="533"/>
      <c r="F554" s="533"/>
      <c r="G554" s="533"/>
    </row>
    <row r="555" spans="2:7" ht="15.6" hidden="1" x14ac:dyDescent="0.3">
      <c r="B555" s="531"/>
      <c r="C555" s="532"/>
      <c r="D555" s="533"/>
      <c r="E555" s="533"/>
      <c r="F555" s="533"/>
      <c r="G555" s="533"/>
    </row>
    <row r="556" spans="2:7" ht="15.6" hidden="1" x14ac:dyDescent="0.3">
      <c r="B556" s="531"/>
      <c r="C556" s="532"/>
      <c r="D556" s="533"/>
      <c r="E556" s="533"/>
      <c r="F556" s="533"/>
      <c r="G556" s="533"/>
    </row>
    <row r="557" spans="2:7" ht="15.6" hidden="1" x14ac:dyDescent="0.3">
      <c r="B557" s="531"/>
      <c r="C557" s="532"/>
      <c r="D557" s="533"/>
      <c r="E557" s="533"/>
      <c r="F557" s="533"/>
      <c r="G557" s="533"/>
    </row>
    <row r="558" spans="2:7" ht="15.6" hidden="1" x14ac:dyDescent="0.3">
      <c r="B558" s="531"/>
      <c r="C558" s="532"/>
      <c r="D558" s="533"/>
      <c r="E558" s="533"/>
      <c r="F558" s="533"/>
      <c r="G558" s="533"/>
    </row>
    <row r="559" spans="2:7" ht="15.6" hidden="1" x14ac:dyDescent="0.3">
      <c r="B559" s="531"/>
      <c r="C559" s="532"/>
      <c r="D559" s="533"/>
      <c r="E559" s="533"/>
      <c r="F559" s="533"/>
      <c r="G559" s="533"/>
    </row>
    <row r="560" spans="2:7" ht="15.6" hidden="1" x14ac:dyDescent="0.3">
      <c r="B560" s="531"/>
      <c r="C560" s="532"/>
      <c r="D560" s="533"/>
      <c r="E560" s="533"/>
      <c r="F560" s="533"/>
      <c r="G560" s="533"/>
    </row>
    <row r="561" spans="2:7" ht="15.6" hidden="1" x14ac:dyDescent="0.3">
      <c r="B561" s="531"/>
      <c r="C561" s="532"/>
      <c r="D561" s="533"/>
      <c r="E561" s="533"/>
      <c r="F561" s="533"/>
      <c r="G561" s="533"/>
    </row>
    <row r="562" spans="2:7" ht="15.6" hidden="1" x14ac:dyDescent="0.3">
      <c r="B562" s="531"/>
      <c r="C562" s="532"/>
      <c r="D562" s="533"/>
      <c r="E562" s="533"/>
      <c r="F562" s="533"/>
      <c r="G562" s="533"/>
    </row>
    <row r="563" spans="2:7" ht="15.6" hidden="1" x14ac:dyDescent="0.3">
      <c r="B563" s="531"/>
      <c r="C563" s="532"/>
      <c r="D563" s="533"/>
      <c r="E563" s="533"/>
      <c r="F563" s="533"/>
      <c r="G563" s="533"/>
    </row>
    <row r="564" spans="2:7" ht="15.6" hidden="1" x14ac:dyDescent="0.3">
      <c r="B564" s="531"/>
      <c r="C564" s="532"/>
      <c r="D564" s="533"/>
      <c r="E564" s="533"/>
      <c r="F564" s="533"/>
      <c r="G564" s="533"/>
    </row>
    <row r="565" spans="2:7" ht="15.6" hidden="1" x14ac:dyDescent="0.3">
      <c r="B565" s="531"/>
      <c r="C565" s="532"/>
      <c r="D565" s="533"/>
      <c r="E565" s="533"/>
      <c r="F565" s="533"/>
      <c r="G565" s="533"/>
    </row>
    <row r="566" spans="2:7" ht="15.6" hidden="1" x14ac:dyDescent="0.3">
      <c r="B566" s="531"/>
      <c r="C566" s="532"/>
      <c r="D566" s="533"/>
      <c r="E566" s="533"/>
      <c r="F566" s="533"/>
      <c r="G566" s="533"/>
    </row>
    <row r="567" spans="2:7" ht="15.6" hidden="1" x14ac:dyDescent="0.3">
      <c r="B567" s="531"/>
      <c r="C567" s="532"/>
      <c r="D567" s="533"/>
      <c r="E567" s="533"/>
      <c r="F567" s="533"/>
      <c r="G567" s="533"/>
    </row>
    <row r="568" spans="2:7" ht="15.6" hidden="1" x14ac:dyDescent="0.3">
      <c r="B568" s="531"/>
      <c r="C568" s="532"/>
      <c r="D568" s="533"/>
      <c r="E568" s="533"/>
      <c r="F568" s="533"/>
      <c r="G568" s="533"/>
    </row>
    <row r="569" spans="2:7" ht="15.6" hidden="1" x14ac:dyDescent="0.3">
      <c r="B569" s="531"/>
      <c r="C569" s="532"/>
      <c r="D569" s="533"/>
      <c r="E569" s="533"/>
      <c r="F569" s="533"/>
      <c r="G569" s="533"/>
    </row>
    <row r="570" spans="2:7" ht="15.6" hidden="1" x14ac:dyDescent="0.3">
      <c r="B570" s="531"/>
      <c r="C570" s="532"/>
      <c r="D570" s="533"/>
      <c r="E570" s="533"/>
      <c r="F570" s="533"/>
      <c r="G570" s="533"/>
    </row>
    <row r="571" spans="2:7" ht="15.6" hidden="1" x14ac:dyDescent="0.3">
      <c r="B571" s="531"/>
      <c r="C571" s="532"/>
      <c r="D571" s="533"/>
      <c r="E571" s="533"/>
      <c r="F571" s="533"/>
      <c r="G571" s="533"/>
    </row>
    <row r="572" spans="2:7" ht="15.6" hidden="1" x14ac:dyDescent="0.3">
      <c r="B572" s="531"/>
      <c r="C572" s="532"/>
      <c r="D572" s="533"/>
      <c r="E572" s="533"/>
      <c r="F572" s="533"/>
      <c r="G572" s="533"/>
    </row>
    <row r="573" spans="2:7" ht="15.6" hidden="1" x14ac:dyDescent="0.3">
      <c r="B573" s="531"/>
      <c r="C573" s="532"/>
      <c r="D573" s="533"/>
      <c r="E573" s="533"/>
      <c r="F573" s="533"/>
      <c r="G573" s="533"/>
    </row>
    <row r="574" spans="2:7" ht="15.6" hidden="1" x14ac:dyDescent="0.3">
      <c r="B574" s="531"/>
      <c r="C574" s="532"/>
      <c r="D574" s="533"/>
      <c r="E574" s="533"/>
      <c r="F574" s="533"/>
      <c r="G574" s="533"/>
    </row>
    <row r="575" spans="2:7" ht="15.6" hidden="1" x14ac:dyDescent="0.3">
      <c r="B575" s="531"/>
      <c r="C575" s="532"/>
      <c r="D575" s="533"/>
      <c r="E575" s="533"/>
      <c r="F575" s="533"/>
      <c r="G575" s="533"/>
    </row>
    <row r="576" spans="2:7" ht="15.6" hidden="1" x14ac:dyDescent="0.3">
      <c r="B576" s="531"/>
      <c r="C576" s="532"/>
      <c r="D576" s="533"/>
      <c r="E576" s="533"/>
      <c r="F576" s="533"/>
      <c r="G576" s="533"/>
    </row>
    <row r="577" spans="2:7" ht="15.6" hidden="1" x14ac:dyDescent="0.3">
      <c r="B577" s="531"/>
      <c r="C577" s="532"/>
      <c r="D577" s="533"/>
      <c r="E577" s="533"/>
      <c r="F577" s="533"/>
      <c r="G577" s="533"/>
    </row>
    <row r="578" spans="2:7" ht="15.6" hidden="1" x14ac:dyDescent="0.3">
      <c r="B578" s="531"/>
      <c r="C578" s="532"/>
      <c r="D578" s="533"/>
      <c r="E578" s="533"/>
      <c r="F578" s="533"/>
      <c r="G578" s="533"/>
    </row>
    <row r="579" spans="2:7" ht="15.6" hidden="1" x14ac:dyDescent="0.3">
      <c r="B579" s="531"/>
      <c r="C579" s="532"/>
      <c r="D579" s="533"/>
      <c r="E579" s="533"/>
      <c r="F579" s="533"/>
      <c r="G579" s="533"/>
    </row>
    <row r="580" spans="2:7" ht="15.6" hidden="1" x14ac:dyDescent="0.3">
      <c r="B580" s="531"/>
      <c r="C580" s="532"/>
      <c r="D580" s="533"/>
      <c r="E580" s="533"/>
      <c r="F580" s="533"/>
      <c r="G580" s="533"/>
    </row>
    <row r="581" spans="2:7" ht="15.6" hidden="1" x14ac:dyDescent="0.3">
      <c r="B581" s="531"/>
      <c r="C581" s="532"/>
      <c r="D581" s="533"/>
      <c r="E581" s="533"/>
      <c r="F581" s="533"/>
      <c r="G581" s="533"/>
    </row>
    <row r="582" spans="2:7" ht="15.6" hidden="1" x14ac:dyDescent="0.3">
      <c r="B582" s="531"/>
      <c r="C582" s="532"/>
      <c r="D582" s="533"/>
      <c r="E582" s="533"/>
      <c r="F582" s="533"/>
      <c r="G582" s="533"/>
    </row>
    <row r="583" spans="2:7" ht="15.6" hidden="1" x14ac:dyDescent="0.3">
      <c r="B583" s="531"/>
      <c r="C583" s="532"/>
      <c r="D583" s="533"/>
      <c r="E583" s="533"/>
      <c r="F583" s="533"/>
      <c r="G583" s="533"/>
    </row>
    <row r="584" spans="2:7" ht="15.6" hidden="1" x14ac:dyDescent="0.3">
      <c r="B584" s="531"/>
      <c r="C584" s="532"/>
      <c r="D584" s="533"/>
      <c r="E584" s="533"/>
      <c r="F584" s="533"/>
      <c r="G584" s="533"/>
    </row>
    <row r="585" spans="2:7" ht="15.6" hidden="1" x14ac:dyDescent="0.3">
      <c r="B585" s="531"/>
      <c r="C585" s="532"/>
      <c r="D585" s="533"/>
      <c r="E585" s="533"/>
      <c r="F585" s="533"/>
      <c r="G585" s="533"/>
    </row>
    <row r="586" spans="2:7" ht="15.6" hidden="1" x14ac:dyDescent="0.3">
      <c r="B586" s="531"/>
      <c r="C586" s="532"/>
      <c r="D586" s="533"/>
      <c r="E586" s="533"/>
      <c r="F586" s="533"/>
      <c r="G586" s="533"/>
    </row>
    <row r="587" spans="2:7" ht="15.6" hidden="1" x14ac:dyDescent="0.3">
      <c r="B587" s="531"/>
      <c r="C587" s="532"/>
      <c r="D587" s="533"/>
      <c r="E587" s="533"/>
      <c r="F587" s="533"/>
      <c r="G587" s="533"/>
    </row>
    <row r="588" spans="2:7" ht="15.6" hidden="1" x14ac:dyDescent="0.3">
      <c r="B588" s="531"/>
      <c r="C588" s="532"/>
      <c r="D588" s="533"/>
      <c r="E588" s="533"/>
      <c r="F588" s="533"/>
      <c r="G588" s="533"/>
    </row>
    <row r="589" spans="2:7" ht="15.6" hidden="1" x14ac:dyDescent="0.3">
      <c r="B589" s="531"/>
      <c r="C589" s="532"/>
      <c r="D589" s="533"/>
      <c r="E589" s="533"/>
      <c r="F589" s="533"/>
      <c r="G589" s="533"/>
    </row>
    <row r="590" spans="2:7" ht="15.6" hidden="1" x14ac:dyDescent="0.3">
      <c r="B590" s="531"/>
      <c r="C590" s="532"/>
      <c r="D590" s="533"/>
      <c r="E590" s="533"/>
      <c r="F590" s="533"/>
      <c r="G590" s="533"/>
    </row>
    <row r="591" spans="2:7" ht="15.6" hidden="1" x14ac:dyDescent="0.3">
      <c r="B591" s="531"/>
      <c r="C591" s="532"/>
      <c r="D591" s="533"/>
      <c r="E591" s="533"/>
      <c r="F591" s="533"/>
      <c r="G591" s="533"/>
    </row>
    <row r="592" spans="2:7" ht="15.6" hidden="1" x14ac:dyDescent="0.3">
      <c r="B592" s="531"/>
      <c r="C592" s="532"/>
      <c r="D592" s="533"/>
      <c r="E592" s="533"/>
      <c r="F592" s="533"/>
      <c r="G592" s="533"/>
    </row>
    <row r="593" spans="2:7" ht="15.6" hidden="1" x14ac:dyDescent="0.3">
      <c r="B593" s="531"/>
      <c r="C593" s="532"/>
      <c r="D593" s="533"/>
      <c r="E593" s="533"/>
      <c r="F593" s="533"/>
      <c r="G593" s="533"/>
    </row>
    <row r="594" spans="2:7" ht="15.6" hidden="1" x14ac:dyDescent="0.3">
      <c r="B594" s="531"/>
      <c r="C594" s="532"/>
      <c r="D594" s="533"/>
      <c r="E594" s="533"/>
      <c r="F594" s="533"/>
      <c r="G594" s="533"/>
    </row>
    <row r="595" spans="2:7" ht="15.6" hidden="1" x14ac:dyDescent="0.3">
      <c r="B595" s="531"/>
      <c r="C595" s="532"/>
      <c r="D595" s="533"/>
      <c r="E595" s="533"/>
      <c r="F595" s="533"/>
      <c r="G595" s="533"/>
    </row>
    <row r="596" spans="2:7" ht="15.6" hidden="1" x14ac:dyDescent="0.3">
      <c r="B596" s="531"/>
      <c r="C596" s="532"/>
      <c r="D596" s="533"/>
      <c r="E596" s="533"/>
      <c r="F596" s="533"/>
      <c r="G596" s="533"/>
    </row>
    <row r="597" spans="2:7" ht="15.6" hidden="1" x14ac:dyDescent="0.3">
      <c r="B597" s="531"/>
      <c r="C597" s="532"/>
      <c r="D597" s="533"/>
      <c r="E597" s="533"/>
      <c r="F597" s="533"/>
      <c r="G597" s="533"/>
    </row>
    <row r="598" spans="2:7" ht="15.6" hidden="1" x14ac:dyDescent="0.3">
      <c r="B598" s="531"/>
      <c r="C598" s="532"/>
      <c r="D598" s="533"/>
      <c r="E598" s="533"/>
      <c r="F598" s="533"/>
      <c r="G598" s="533"/>
    </row>
    <row r="599" spans="2:7" ht="15.6" hidden="1" x14ac:dyDescent="0.3">
      <c r="B599" s="531"/>
      <c r="C599" s="532"/>
      <c r="D599" s="533"/>
      <c r="E599" s="533"/>
      <c r="F599" s="533"/>
      <c r="G599" s="533"/>
    </row>
    <row r="600" spans="2:7" ht="15.6" hidden="1" x14ac:dyDescent="0.3">
      <c r="B600" s="531"/>
      <c r="C600" s="532"/>
      <c r="D600" s="533"/>
      <c r="E600" s="533"/>
      <c r="F600" s="533"/>
      <c r="G600" s="533"/>
    </row>
    <row r="601" spans="2:7" ht="15.6" hidden="1" x14ac:dyDescent="0.3">
      <c r="B601" s="531"/>
      <c r="C601" s="532"/>
      <c r="D601" s="533"/>
      <c r="E601" s="533"/>
      <c r="F601" s="533"/>
      <c r="G601" s="533"/>
    </row>
    <row r="602" spans="2:7" ht="15.6" hidden="1" x14ac:dyDescent="0.3">
      <c r="B602" s="531"/>
      <c r="C602" s="532"/>
      <c r="D602" s="533"/>
      <c r="E602" s="533"/>
      <c r="F602" s="533"/>
      <c r="G602" s="533"/>
    </row>
    <row r="603" spans="2:7" ht="15.6" hidden="1" x14ac:dyDescent="0.3">
      <c r="B603" s="531"/>
      <c r="C603" s="532"/>
      <c r="D603" s="533"/>
      <c r="E603" s="533"/>
      <c r="F603" s="533"/>
      <c r="G603" s="533"/>
    </row>
    <row r="604" spans="2:7" ht="15.6" hidden="1" x14ac:dyDescent="0.3">
      <c r="B604" s="531"/>
      <c r="C604" s="532"/>
      <c r="D604" s="533"/>
      <c r="E604" s="533"/>
      <c r="F604" s="533"/>
      <c r="G604" s="533"/>
    </row>
    <row r="605" spans="2:7" ht="15.6" hidden="1" x14ac:dyDescent="0.3">
      <c r="B605" s="531"/>
      <c r="C605" s="532"/>
      <c r="D605" s="533"/>
      <c r="E605" s="533"/>
      <c r="F605" s="533"/>
      <c r="G605" s="533"/>
    </row>
    <row r="606" spans="2:7" ht="15.6" hidden="1" x14ac:dyDescent="0.3">
      <c r="B606" s="531"/>
      <c r="C606" s="532"/>
      <c r="D606" s="533"/>
      <c r="E606" s="533"/>
      <c r="F606" s="533"/>
      <c r="G606" s="533"/>
    </row>
    <row r="607" spans="2:7" ht="15.6" hidden="1" x14ac:dyDescent="0.3">
      <c r="B607" s="531"/>
      <c r="C607" s="532"/>
      <c r="D607" s="533"/>
      <c r="E607" s="533"/>
      <c r="F607" s="533"/>
      <c r="G607" s="533"/>
    </row>
    <row r="608" spans="2:7" ht="15.6" hidden="1" x14ac:dyDescent="0.3">
      <c r="B608" s="531"/>
      <c r="C608" s="532"/>
      <c r="D608" s="533"/>
      <c r="E608" s="533"/>
      <c r="F608" s="533"/>
      <c r="G608" s="533"/>
    </row>
    <row r="609" spans="2:7" ht="15.6" hidden="1" x14ac:dyDescent="0.3">
      <c r="B609" s="531"/>
      <c r="C609" s="532"/>
      <c r="D609" s="533"/>
      <c r="E609" s="533"/>
      <c r="F609" s="533"/>
      <c r="G609" s="533"/>
    </row>
    <row r="610" spans="2:7" ht="15.6" hidden="1" x14ac:dyDescent="0.3">
      <c r="B610" s="531"/>
      <c r="C610" s="532"/>
      <c r="D610" s="533"/>
      <c r="E610" s="533"/>
      <c r="F610" s="533"/>
      <c r="G610" s="533"/>
    </row>
    <row r="611" spans="2:7" ht="15.6" hidden="1" x14ac:dyDescent="0.3">
      <c r="B611" s="531"/>
      <c r="C611" s="532"/>
      <c r="D611" s="533"/>
      <c r="E611" s="533"/>
      <c r="F611" s="533"/>
      <c r="G611" s="533"/>
    </row>
    <row r="612" spans="2:7" ht="15.6" hidden="1" x14ac:dyDescent="0.3">
      <c r="B612" s="531"/>
      <c r="C612" s="532"/>
      <c r="D612" s="533"/>
      <c r="E612" s="533"/>
      <c r="F612" s="533"/>
      <c r="G612" s="533"/>
    </row>
    <row r="613" spans="2:7" ht="15.6" hidden="1" x14ac:dyDescent="0.3">
      <c r="B613" s="531"/>
      <c r="C613" s="532"/>
      <c r="D613" s="533"/>
      <c r="E613" s="533"/>
      <c r="F613" s="533"/>
      <c r="G613" s="533"/>
    </row>
    <row r="614" spans="2:7" ht="15.6" hidden="1" x14ac:dyDescent="0.3">
      <c r="B614" s="531"/>
      <c r="C614" s="532"/>
      <c r="D614" s="533"/>
      <c r="E614" s="533"/>
      <c r="F614" s="533"/>
      <c r="G614" s="533"/>
    </row>
    <row r="615" spans="2:7" ht="15.6" hidden="1" x14ac:dyDescent="0.3">
      <c r="B615" s="531"/>
      <c r="C615" s="532"/>
      <c r="D615" s="533"/>
      <c r="E615" s="533"/>
      <c r="F615" s="533"/>
      <c r="G615" s="533"/>
    </row>
    <row r="616" spans="2:7" ht="15.6" hidden="1" x14ac:dyDescent="0.3">
      <c r="B616" s="531"/>
      <c r="C616" s="532"/>
      <c r="D616" s="533"/>
      <c r="E616" s="533"/>
      <c r="F616" s="533"/>
      <c r="G616" s="533"/>
    </row>
    <row r="617" spans="2:7" ht="15.6" hidden="1" x14ac:dyDescent="0.3">
      <c r="B617" s="531"/>
      <c r="C617" s="532"/>
      <c r="D617" s="533"/>
      <c r="E617" s="533"/>
      <c r="F617" s="533"/>
      <c r="G617" s="533"/>
    </row>
    <row r="618" spans="2:7" ht="15.6" hidden="1" x14ac:dyDescent="0.3">
      <c r="B618" s="531"/>
      <c r="C618" s="532"/>
      <c r="D618" s="533"/>
      <c r="E618" s="533"/>
      <c r="F618" s="533"/>
      <c r="G618" s="533"/>
    </row>
    <row r="619" spans="2:7" ht="15.6" hidden="1" x14ac:dyDescent="0.3">
      <c r="B619" s="531"/>
      <c r="C619" s="532"/>
      <c r="D619" s="533"/>
      <c r="E619" s="533"/>
      <c r="F619" s="533"/>
      <c r="G619" s="533"/>
    </row>
    <row r="620" spans="2:7" ht="15.6" hidden="1" x14ac:dyDescent="0.3">
      <c r="B620" s="531"/>
      <c r="C620" s="532"/>
      <c r="D620" s="533"/>
      <c r="E620" s="533"/>
      <c r="F620" s="533"/>
      <c r="G620" s="533"/>
    </row>
    <row r="621" spans="2:7" ht="15.6" hidden="1" x14ac:dyDescent="0.3">
      <c r="B621" s="531"/>
      <c r="C621" s="532"/>
      <c r="D621" s="533"/>
      <c r="E621" s="533"/>
      <c r="F621" s="533"/>
      <c r="G621" s="533"/>
    </row>
    <row r="622" spans="2:7" ht="15.6" hidden="1" x14ac:dyDescent="0.3">
      <c r="B622" s="531"/>
      <c r="C622" s="532"/>
      <c r="D622" s="533"/>
      <c r="E622" s="533"/>
      <c r="F622" s="533"/>
      <c r="G622" s="533"/>
    </row>
    <row r="623" spans="2:7" ht="15.6" hidden="1" x14ac:dyDescent="0.3">
      <c r="B623" s="531"/>
      <c r="C623" s="532"/>
      <c r="D623" s="533"/>
      <c r="E623" s="533"/>
      <c r="F623" s="533"/>
      <c r="G623" s="533"/>
    </row>
    <row r="624" spans="2:7" ht="15.6" hidden="1" x14ac:dyDescent="0.3">
      <c r="B624" s="531"/>
      <c r="C624" s="532"/>
      <c r="D624" s="533"/>
      <c r="E624" s="533"/>
      <c r="F624" s="533"/>
      <c r="G624" s="533"/>
    </row>
    <row r="625" spans="2:7" ht="15.6" hidden="1" x14ac:dyDescent="0.3">
      <c r="B625" s="531"/>
      <c r="C625" s="532"/>
      <c r="D625" s="533"/>
      <c r="E625" s="533"/>
      <c r="F625" s="533"/>
      <c r="G625" s="533"/>
    </row>
    <row r="626" spans="2:7" ht="15.6" hidden="1" x14ac:dyDescent="0.3">
      <c r="B626" s="531"/>
      <c r="C626" s="532"/>
      <c r="D626" s="533"/>
      <c r="E626" s="533"/>
      <c r="F626" s="533"/>
      <c r="G626" s="533"/>
    </row>
    <row r="627" spans="2:7" ht="15.6" hidden="1" x14ac:dyDescent="0.3">
      <c r="B627" s="531"/>
      <c r="C627" s="532"/>
      <c r="D627" s="533"/>
      <c r="E627" s="533"/>
      <c r="F627" s="533"/>
      <c r="G627" s="533"/>
    </row>
    <row r="628" spans="2:7" ht="15.6" hidden="1" x14ac:dyDescent="0.3">
      <c r="B628" s="531"/>
      <c r="C628" s="532"/>
      <c r="D628" s="533"/>
      <c r="E628" s="533"/>
      <c r="F628" s="533"/>
      <c r="G628" s="533"/>
    </row>
    <row r="629" spans="2:7" ht="15.6" hidden="1" x14ac:dyDescent="0.3">
      <c r="B629" s="531"/>
      <c r="C629" s="532"/>
      <c r="D629" s="533"/>
      <c r="E629" s="533"/>
      <c r="F629" s="533"/>
      <c r="G629" s="533"/>
    </row>
    <row r="630" spans="2:7" ht="15.6" hidden="1" x14ac:dyDescent="0.3">
      <c r="B630" s="531"/>
      <c r="C630" s="532"/>
      <c r="D630" s="533"/>
      <c r="E630" s="533"/>
      <c r="F630" s="533"/>
      <c r="G630" s="533"/>
    </row>
    <row r="631" spans="2:7" ht="15.6" hidden="1" x14ac:dyDescent="0.3">
      <c r="B631" s="531"/>
      <c r="C631" s="532"/>
      <c r="D631" s="533"/>
      <c r="E631" s="533"/>
      <c r="F631" s="533"/>
      <c r="G631" s="533"/>
    </row>
    <row r="632" spans="2:7" ht="15.6" hidden="1" x14ac:dyDescent="0.3">
      <c r="B632" s="531"/>
      <c r="C632" s="532"/>
      <c r="D632" s="533"/>
      <c r="E632" s="533"/>
      <c r="F632" s="533"/>
      <c r="G632" s="533"/>
    </row>
    <row r="633" spans="2:7" ht="15.6" hidden="1" x14ac:dyDescent="0.3">
      <c r="B633" s="531"/>
      <c r="C633" s="532"/>
      <c r="D633" s="533"/>
      <c r="E633" s="533"/>
      <c r="F633" s="533"/>
      <c r="G633" s="533"/>
    </row>
    <row r="634" spans="2:7" ht="15.6" hidden="1" x14ac:dyDescent="0.3">
      <c r="B634" s="531"/>
      <c r="C634" s="532"/>
      <c r="D634" s="533"/>
      <c r="E634" s="533"/>
      <c r="F634" s="533"/>
      <c r="G634" s="533"/>
    </row>
    <row r="635" spans="2:7" ht="15.6" hidden="1" x14ac:dyDescent="0.3">
      <c r="B635" s="531"/>
      <c r="C635" s="532"/>
      <c r="D635" s="533"/>
      <c r="E635" s="533"/>
      <c r="F635" s="533"/>
      <c r="G635" s="533"/>
    </row>
    <row r="636" spans="2:7" ht="15.6" hidden="1" x14ac:dyDescent="0.3">
      <c r="B636" s="531"/>
      <c r="C636" s="532"/>
      <c r="D636" s="533"/>
      <c r="E636" s="533"/>
      <c r="F636" s="533"/>
      <c r="G636" s="533"/>
    </row>
    <row r="637" spans="2:7" ht="15.6" hidden="1" x14ac:dyDescent="0.3">
      <c r="B637" s="531"/>
      <c r="C637" s="532"/>
      <c r="D637" s="533"/>
      <c r="E637" s="533"/>
      <c r="F637" s="533"/>
      <c r="G637" s="533"/>
    </row>
    <row r="638" spans="2:7" ht="15.6" hidden="1" x14ac:dyDescent="0.3">
      <c r="B638" s="531"/>
      <c r="C638" s="532"/>
      <c r="D638" s="533"/>
      <c r="E638" s="533"/>
      <c r="F638" s="533"/>
      <c r="G638" s="533"/>
    </row>
    <row r="639" spans="2:7" ht="15.6" hidden="1" x14ac:dyDescent="0.3">
      <c r="B639" s="531"/>
      <c r="C639" s="532"/>
      <c r="D639" s="533"/>
      <c r="E639" s="533"/>
      <c r="F639" s="533"/>
      <c r="G639" s="533"/>
    </row>
    <row r="640" spans="2:7" ht="15.6" hidden="1" x14ac:dyDescent="0.3">
      <c r="B640" s="531"/>
      <c r="C640" s="532"/>
      <c r="D640" s="533"/>
      <c r="E640" s="533"/>
      <c r="F640" s="533"/>
      <c r="G640" s="533"/>
    </row>
    <row r="641" spans="2:7" ht="15.6" hidden="1" x14ac:dyDescent="0.3">
      <c r="B641" s="531"/>
      <c r="C641" s="532"/>
      <c r="D641" s="533"/>
      <c r="E641" s="533"/>
      <c r="F641" s="533"/>
      <c r="G641" s="533"/>
    </row>
    <row r="642" spans="2:7" ht="15.6" hidden="1" x14ac:dyDescent="0.3">
      <c r="B642" s="531"/>
      <c r="C642" s="532"/>
      <c r="D642" s="533"/>
      <c r="E642" s="533"/>
      <c r="F642" s="533"/>
      <c r="G642" s="533"/>
    </row>
    <row r="643" spans="2:7" ht="15.6" hidden="1" x14ac:dyDescent="0.3">
      <c r="B643" s="531"/>
      <c r="C643" s="532"/>
      <c r="D643" s="533"/>
      <c r="E643" s="533"/>
      <c r="F643" s="533"/>
      <c r="G643" s="533"/>
    </row>
    <row r="644" spans="2:7" ht="15.6" hidden="1" x14ac:dyDescent="0.3">
      <c r="B644" s="531"/>
      <c r="C644" s="532"/>
      <c r="D644" s="533"/>
      <c r="E644" s="533"/>
      <c r="F644" s="533"/>
      <c r="G644" s="533"/>
    </row>
    <row r="645" spans="2:7" ht="15.6" hidden="1" x14ac:dyDescent="0.3">
      <c r="B645" s="531"/>
      <c r="C645" s="532"/>
      <c r="D645" s="533"/>
      <c r="E645" s="533"/>
      <c r="F645" s="533"/>
      <c r="G645" s="533"/>
    </row>
    <row r="646" spans="2:7" ht="15.6" hidden="1" x14ac:dyDescent="0.3">
      <c r="B646" s="531"/>
      <c r="C646" s="532"/>
      <c r="D646" s="533"/>
      <c r="E646" s="533"/>
      <c r="F646" s="533"/>
      <c r="G646" s="533"/>
    </row>
    <row r="647" spans="2:7" ht="15.6" hidden="1" x14ac:dyDescent="0.3">
      <c r="B647" s="531"/>
      <c r="C647" s="532"/>
      <c r="D647" s="533"/>
      <c r="E647" s="533"/>
      <c r="F647" s="533"/>
      <c r="G647" s="533"/>
    </row>
    <row r="648" spans="2:7" ht="15.6" hidden="1" x14ac:dyDescent="0.3">
      <c r="B648" s="531"/>
      <c r="C648" s="532"/>
      <c r="D648" s="533"/>
      <c r="E648" s="533"/>
      <c r="F648" s="533"/>
      <c r="G648" s="533"/>
    </row>
    <row r="649" spans="2:7" ht="15.6" hidden="1" x14ac:dyDescent="0.3">
      <c r="B649" s="531"/>
      <c r="C649" s="532"/>
      <c r="D649" s="533"/>
      <c r="E649" s="533"/>
      <c r="F649" s="533"/>
      <c r="G649" s="533"/>
    </row>
    <row r="650" spans="2:7" ht="15.6" hidden="1" x14ac:dyDescent="0.3">
      <c r="B650" s="531"/>
      <c r="C650" s="532"/>
      <c r="D650" s="533"/>
      <c r="E650" s="533"/>
      <c r="F650" s="533"/>
      <c r="G650" s="533"/>
    </row>
    <row r="651" spans="2:7" ht="15.6" hidden="1" x14ac:dyDescent="0.3">
      <c r="B651" s="531"/>
      <c r="C651" s="532"/>
      <c r="D651" s="533"/>
      <c r="E651" s="533"/>
      <c r="F651" s="533"/>
      <c r="G651" s="533"/>
    </row>
    <row r="652" spans="2:7" ht="15.6" hidden="1" x14ac:dyDescent="0.3">
      <c r="B652" s="531"/>
      <c r="C652" s="532"/>
      <c r="D652" s="533"/>
      <c r="E652" s="533"/>
      <c r="F652" s="533"/>
      <c r="G652" s="533"/>
    </row>
    <row r="653" spans="2:7" ht="15.6" hidden="1" x14ac:dyDescent="0.3">
      <c r="B653" s="531"/>
      <c r="C653" s="532"/>
      <c r="D653" s="533"/>
      <c r="E653" s="533"/>
      <c r="F653" s="533"/>
      <c r="G653" s="533"/>
    </row>
    <row r="654" spans="2:7" ht="15.6" hidden="1" x14ac:dyDescent="0.3">
      <c r="B654" s="531"/>
      <c r="C654" s="532"/>
      <c r="D654" s="533"/>
      <c r="E654" s="533"/>
      <c r="F654" s="533"/>
      <c r="G654" s="533"/>
    </row>
    <row r="655" spans="2:7" ht="15.6" hidden="1" x14ac:dyDescent="0.3">
      <c r="B655" s="531"/>
      <c r="C655" s="532"/>
      <c r="D655" s="533"/>
      <c r="E655" s="533"/>
      <c r="F655" s="533"/>
      <c r="G655" s="533"/>
    </row>
    <row r="656" spans="2:7" ht="15.6" hidden="1" x14ac:dyDescent="0.3">
      <c r="B656" s="531"/>
      <c r="C656" s="532"/>
      <c r="D656" s="533"/>
      <c r="E656" s="533"/>
      <c r="F656" s="533"/>
      <c r="G656" s="533"/>
    </row>
    <row r="657" spans="2:7" ht="15.6" hidden="1" x14ac:dyDescent="0.3">
      <c r="B657" s="531"/>
      <c r="C657" s="532"/>
      <c r="D657" s="533"/>
      <c r="E657" s="533"/>
      <c r="F657" s="533"/>
      <c r="G657" s="533"/>
    </row>
    <row r="658" spans="2:7" ht="15.6" hidden="1" x14ac:dyDescent="0.3">
      <c r="B658" s="531"/>
      <c r="C658" s="532"/>
      <c r="D658" s="533"/>
      <c r="E658" s="533"/>
      <c r="F658" s="533"/>
      <c r="G658" s="533"/>
    </row>
    <row r="659" spans="2:7" ht="15.6" hidden="1" x14ac:dyDescent="0.3">
      <c r="B659" s="531"/>
      <c r="C659" s="532"/>
      <c r="D659" s="533"/>
      <c r="E659" s="533"/>
      <c r="F659" s="533"/>
      <c r="G659" s="533"/>
    </row>
    <row r="660" spans="2:7" ht="15.6" hidden="1" x14ac:dyDescent="0.3">
      <c r="B660" s="531"/>
      <c r="C660" s="532"/>
      <c r="D660" s="533"/>
      <c r="E660" s="533"/>
      <c r="F660" s="533"/>
      <c r="G660" s="533"/>
    </row>
    <row r="661" spans="2:7" ht="15.6" hidden="1" x14ac:dyDescent="0.3">
      <c r="B661" s="531"/>
      <c r="C661" s="532"/>
      <c r="D661" s="533"/>
      <c r="E661" s="533"/>
      <c r="F661" s="533"/>
      <c r="G661" s="533"/>
    </row>
    <row r="662" spans="2:7" ht="15.6" hidden="1" x14ac:dyDescent="0.3">
      <c r="B662" s="531"/>
      <c r="C662" s="532"/>
      <c r="D662" s="533"/>
      <c r="E662" s="533"/>
      <c r="F662" s="533"/>
      <c r="G662" s="533"/>
    </row>
    <row r="663" spans="2:7" ht="15.6" hidden="1" x14ac:dyDescent="0.3">
      <c r="B663" s="531"/>
      <c r="C663" s="532"/>
      <c r="D663" s="533"/>
      <c r="E663" s="533"/>
      <c r="F663" s="533"/>
      <c r="G663" s="533"/>
    </row>
    <row r="664" spans="2:7" ht="15.6" hidden="1" x14ac:dyDescent="0.3">
      <c r="B664" s="531"/>
      <c r="C664" s="532"/>
      <c r="D664" s="533"/>
      <c r="E664" s="533"/>
      <c r="F664" s="533"/>
      <c r="G664" s="533"/>
    </row>
    <row r="665" spans="2:7" ht="15.6" hidden="1" x14ac:dyDescent="0.3">
      <c r="B665" s="531"/>
      <c r="C665" s="532"/>
      <c r="D665" s="533"/>
      <c r="E665" s="533"/>
      <c r="F665" s="533"/>
      <c r="G665" s="533"/>
    </row>
    <row r="666" spans="2:7" ht="15.6" hidden="1" x14ac:dyDescent="0.3">
      <c r="B666" s="531"/>
      <c r="C666" s="532"/>
      <c r="D666" s="533"/>
      <c r="E666" s="533"/>
      <c r="F666" s="533"/>
      <c r="G666" s="533"/>
    </row>
    <row r="667" spans="2:7" ht="15.6" hidden="1" x14ac:dyDescent="0.3">
      <c r="B667" s="531"/>
      <c r="C667" s="532"/>
      <c r="D667" s="533"/>
      <c r="E667" s="533"/>
      <c r="F667" s="533"/>
      <c r="G667" s="533"/>
    </row>
    <row r="668" spans="2:7" ht="15.6" hidden="1" x14ac:dyDescent="0.3">
      <c r="B668" s="531"/>
      <c r="C668" s="532"/>
      <c r="D668" s="533"/>
      <c r="E668" s="533"/>
      <c r="F668" s="533"/>
      <c r="G668" s="533"/>
    </row>
    <row r="669" spans="2:7" ht="15.6" hidden="1" x14ac:dyDescent="0.3">
      <c r="B669" s="531"/>
      <c r="C669" s="532"/>
      <c r="D669" s="533"/>
      <c r="E669" s="533"/>
      <c r="F669" s="533"/>
      <c r="G669" s="533"/>
    </row>
    <row r="670" spans="2:7" ht="15.6" hidden="1" x14ac:dyDescent="0.3">
      <c r="B670" s="531"/>
      <c r="C670" s="532"/>
      <c r="D670" s="533"/>
      <c r="E670" s="533"/>
      <c r="F670" s="533"/>
      <c r="G670" s="533"/>
    </row>
    <row r="671" spans="2:7" ht="15.6" hidden="1" x14ac:dyDescent="0.3">
      <c r="B671" s="531"/>
      <c r="C671" s="532"/>
      <c r="D671" s="533"/>
      <c r="E671" s="533"/>
      <c r="F671" s="533"/>
      <c r="G671" s="533"/>
    </row>
    <row r="672" spans="2:7" ht="15.6" hidden="1" x14ac:dyDescent="0.3">
      <c r="B672" s="531"/>
      <c r="C672" s="532"/>
      <c r="D672" s="533"/>
      <c r="E672" s="533"/>
      <c r="F672" s="533"/>
      <c r="G672" s="533"/>
    </row>
    <row r="673" spans="2:7" ht="15.6" hidden="1" x14ac:dyDescent="0.3">
      <c r="B673" s="531"/>
      <c r="C673" s="532"/>
      <c r="D673" s="533"/>
      <c r="E673" s="533"/>
      <c r="F673" s="533"/>
      <c r="G673" s="533"/>
    </row>
    <row r="674" spans="2:7" ht="15.6" hidden="1" x14ac:dyDescent="0.3">
      <c r="B674" s="531"/>
      <c r="C674" s="532"/>
      <c r="D674" s="533"/>
      <c r="E674" s="533"/>
      <c r="F674" s="533"/>
      <c r="G674" s="533"/>
    </row>
    <row r="675" spans="2:7" ht="15.6" hidden="1" x14ac:dyDescent="0.3">
      <c r="B675" s="531"/>
      <c r="C675" s="532"/>
      <c r="D675" s="533"/>
      <c r="E675" s="533"/>
      <c r="F675" s="533"/>
      <c r="G675" s="533"/>
    </row>
    <row r="676" spans="2:7" ht="15.6" hidden="1" x14ac:dyDescent="0.3">
      <c r="B676" s="531"/>
      <c r="C676" s="532"/>
      <c r="D676" s="533"/>
      <c r="E676" s="533"/>
      <c r="F676" s="533"/>
      <c r="G676" s="533"/>
    </row>
    <row r="677" spans="2:7" ht="15.6" hidden="1" x14ac:dyDescent="0.3">
      <c r="B677" s="531"/>
      <c r="C677" s="532"/>
      <c r="D677" s="533"/>
      <c r="E677" s="533"/>
      <c r="F677" s="533"/>
      <c r="G677" s="533"/>
    </row>
    <row r="678" spans="2:7" ht="15.6" hidden="1" x14ac:dyDescent="0.3">
      <c r="B678" s="531"/>
      <c r="C678" s="532"/>
      <c r="D678" s="533"/>
      <c r="E678" s="533"/>
      <c r="F678" s="533"/>
      <c r="G678" s="533"/>
    </row>
    <row r="679" spans="2:7" ht="15.6" hidden="1" x14ac:dyDescent="0.3">
      <c r="B679" s="531"/>
      <c r="C679" s="532"/>
      <c r="D679" s="533"/>
      <c r="E679" s="533"/>
      <c r="F679" s="533"/>
      <c r="G679" s="533"/>
    </row>
    <row r="680" spans="2:7" ht="15.6" hidden="1" x14ac:dyDescent="0.3">
      <c r="B680" s="531"/>
      <c r="C680" s="532"/>
      <c r="D680" s="533"/>
      <c r="E680" s="533"/>
      <c r="F680" s="533"/>
      <c r="G680" s="533"/>
    </row>
    <row r="681" spans="2:7" ht="15.6" hidden="1" x14ac:dyDescent="0.3">
      <c r="B681" s="531"/>
      <c r="C681" s="532"/>
      <c r="D681" s="533"/>
      <c r="E681" s="533"/>
      <c r="F681" s="533"/>
      <c r="G681" s="533"/>
    </row>
    <row r="682" spans="2:7" ht="15.6" hidden="1" x14ac:dyDescent="0.3">
      <c r="B682" s="531"/>
      <c r="C682" s="532"/>
      <c r="D682" s="533"/>
      <c r="E682" s="533"/>
      <c r="F682" s="533"/>
      <c r="G682" s="533"/>
    </row>
    <row r="683" spans="2:7" ht="15.6" hidden="1" x14ac:dyDescent="0.3">
      <c r="B683" s="531"/>
      <c r="C683" s="532"/>
      <c r="D683" s="533"/>
      <c r="E683" s="533"/>
      <c r="F683" s="533"/>
      <c r="G683" s="533"/>
    </row>
    <row r="684" spans="2:7" ht="15.6" hidden="1" x14ac:dyDescent="0.3">
      <c r="B684" s="531"/>
      <c r="C684" s="532"/>
      <c r="D684" s="533"/>
      <c r="E684" s="533"/>
      <c r="F684" s="533"/>
      <c r="G684" s="533"/>
    </row>
    <row r="685" spans="2:7" ht="15.6" hidden="1" x14ac:dyDescent="0.3">
      <c r="B685" s="531"/>
      <c r="C685" s="532"/>
      <c r="D685" s="533"/>
      <c r="E685" s="533"/>
      <c r="F685" s="533"/>
      <c r="G685" s="533"/>
    </row>
    <row r="686" spans="2:7" ht="15.6" hidden="1" x14ac:dyDescent="0.3">
      <c r="B686" s="531"/>
      <c r="C686" s="532"/>
      <c r="D686" s="533"/>
      <c r="E686" s="533"/>
      <c r="F686" s="533"/>
      <c r="G686" s="533"/>
    </row>
    <row r="687" spans="2:7" ht="15.6" hidden="1" x14ac:dyDescent="0.3">
      <c r="B687" s="531"/>
      <c r="C687" s="532"/>
      <c r="D687" s="533"/>
      <c r="E687" s="533"/>
      <c r="F687" s="533"/>
      <c r="G687" s="533"/>
    </row>
    <row r="688" spans="2:7" ht="15.6" hidden="1" x14ac:dyDescent="0.3">
      <c r="B688" s="531"/>
      <c r="C688" s="532"/>
      <c r="D688" s="533"/>
      <c r="E688" s="533"/>
      <c r="F688" s="533"/>
      <c r="G688" s="533"/>
    </row>
    <row r="689" spans="2:7" ht="15.6" hidden="1" x14ac:dyDescent="0.3">
      <c r="B689" s="531"/>
      <c r="C689" s="532"/>
      <c r="D689" s="533"/>
      <c r="E689" s="533"/>
      <c r="F689" s="533"/>
      <c r="G689" s="533"/>
    </row>
    <row r="690" spans="2:7" ht="15.6" hidden="1" x14ac:dyDescent="0.3">
      <c r="B690" s="531"/>
      <c r="C690" s="532"/>
      <c r="D690" s="533"/>
      <c r="E690" s="533"/>
      <c r="F690" s="533"/>
      <c r="G690" s="533"/>
    </row>
    <row r="691" spans="2:7" ht="15.6" hidden="1" x14ac:dyDescent="0.3">
      <c r="B691" s="531"/>
      <c r="C691" s="532"/>
      <c r="D691" s="533"/>
      <c r="E691" s="533"/>
      <c r="F691" s="533"/>
      <c r="G691" s="533"/>
    </row>
    <row r="692" spans="2:7" ht="15.6" hidden="1" x14ac:dyDescent="0.3">
      <c r="B692" s="531"/>
      <c r="C692" s="532"/>
      <c r="D692" s="533"/>
      <c r="E692" s="533"/>
      <c r="F692" s="533"/>
      <c r="G692" s="533"/>
    </row>
    <row r="693" spans="2:7" ht="15.6" hidden="1" x14ac:dyDescent="0.3">
      <c r="B693" s="531"/>
      <c r="C693" s="532"/>
      <c r="D693" s="533"/>
      <c r="E693" s="533"/>
      <c r="F693" s="533"/>
      <c r="G693" s="533"/>
    </row>
    <row r="694" spans="2:7" ht="15.6" hidden="1" x14ac:dyDescent="0.3">
      <c r="B694" s="531"/>
      <c r="C694" s="532"/>
      <c r="D694" s="533"/>
      <c r="E694" s="533"/>
      <c r="F694" s="533"/>
      <c r="G694" s="533"/>
    </row>
    <row r="695" spans="2:7" ht="15.6" hidden="1" x14ac:dyDescent="0.3">
      <c r="B695" s="531"/>
      <c r="C695" s="532"/>
      <c r="D695" s="533"/>
      <c r="E695" s="533"/>
      <c r="F695" s="533"/>
      <c r="G695" s="533"/>
    </row>
    <row r="696" spans="2:7" ht="15.6" hidden="1" x14ac:dyDescent="0.3">
      <c r="B696" s="531"/>
      <c r="C696" s="532"/>
      <c r="D696" s="533"/>
      <c r="E696" s="533"/>
      <c r="F696" s="533"/>
      <c r="G696" s="533"/>
    </row>
    <row r="697" spans="2:7" ht="15.6" hidden="1" x14ac:dyDescent="0.3">
      <c r="B697" s="531"/>
      <c r="C697" s="532"/>
      <c r="D697" s="533"/>
      <c r="E697" s="533"/>
      <c r="F697" s="533"/>
      <c r="G697" s="533"/>
    </row>
    <row r="698" spans="2:7" ht="15.6" hidden="1" x14ac:dyDescent="0.3">
      <c r="B698" s="531"/>
      <c r="C698" s="532"/>
      <c r="D698" s="533"/>
      <c r="E698" s="533"/>
      <c r="F698" s="533"/>
      <c r="G698" s="533"/>
    </row>
    <row r="699" spans="2:7" ht="15.6" hidden="1" x14ac:dyDescent="0.3">
      <c r="B699" s="531"/>
      <c r="C699" s="532"/>
      <c r="D699" s="533"/>
      <c r="E699" s="533"/>
      <c r="F699" s="533"/>
      <c r="G699" s="533"/>
    </row>
    <row r="700" spans="2:7" ht="15.6" hidden="1" x14ac:dyDescent="0.3">
      <c r="B700" s="531"/>
      <c r="C700" s="532"/>
      <c r="D700" s="533"/>
      <c r="E700" s="533"/>
      <c r="F700" s="533"/>
      <c r="G700" s="533"/>
    </row>
    <row r="701" spans="2:7" ht="15.6" hidden="1" x14ac:dyDescent="0.3">
      <c r="B701" s="531"/>
      <c r="C701" s="532"/>
      <c r="D701" s="533"/>
      <c r="E701" s="533"/>
      <c r="F701" s="533"/>
      <c r="G701" s="533"/>
    </row>
    <row r="702" spans="2:7" ht="15.6" hidden="1" x14ac:dyDescent="0.3">
      <c r="B702" s="531"/>
      <c r="C702" s="532"/>
      <c r="D702" s="533"/>
      <c r="E702" s="533"/>
      <c r="F702" s="533"/>
      <c r="G702" s="533"/>
    </row>
    <row r="703" spans="2:7" ht="15.6" hidden="1" x14ac:dyDescent="0.3">
      <c r="B703" s="531"/>
      <c r="C703" s="532"/>
      <c r="D703" s="533"/>
      <c r="E703" s="533"/>
      <c r="F703" s="533"/>
      <c r="G703" s="533"/>
    </row>
    <row r="704" spans="2:7" ht="15.6" hidden="1" x14ac:dyDescent="0.3">
      <c r="B704" s="531"/>
      <c r="C704" s="532"/>
      <c r="D704" s="533"/>
      <c r="E704" s="533"/>
      <c r="F704" s="533"/>
      <c r="G704" s="533"/>
    </row>
    <row r="705" spans="2:7" ht="15.6" hidden="1" x14ac:dyDescent="0.3">
      <c r="B705" s="531"/>
      <c r="C705" s="532"/>
      <c r="D705" s="533"/>
      <c r="E705" s="533"/>
      <c r="F705" s="533"/>
      <c r="G705" s="533"/>
    </row>
    <row r="706" spans="2:7" ht="15.6" hidden="1" x14ac:dyDescent="0.3">
      <c r="B706" s="531"/>
      <c r="C706" s="532"/>
      <c r="D706" s="533"/>
      <c r="E706" s="533"/>
      <c r="F706" s="533"/>
      <c r="G706" s="533"/>
    </row>
    <row r="707" spans="2:7" ht="15.6" hidden="1" x14ac:dyDescent="0.3">
      <c r="B707" s="531"/>
      <c r="C707" s="532"/>
      <c r="D707" s="533"/>
      <c r="E707" s="533"/>
      <c r="F707" s="533"/>
      <c r="G707" s="533"/>
    </row>
    <row r="708" spans="2:7" ht="15.6" hidden="1" x14ac:dyDescent="0.3">
      <c r="B708" s="531"/>
      <c r="C708" s="532"/>
      <c r="D708" s="533"/>
      <c r="E708" s="533"/>
      <c r="F708" s="533"/>
      <c r="G708" s="533"/>
    </row>
    <row r="709" spans="2:7" ht="15.6" hidden="1" x14ac:dyDescent="0.3">
      <c r="B709" s="531"/>
      <c r="C709" s="532"/>
      <c r="D709" s="533"/>
      <c r="E709" s="533"/>
      <c r="F709" s="533"/>
      <c r="G709" s="533"/>
    </row>
    <row r="710" spans="2:7" ht="15.6" hidden="1" x14ac:dyDescent="0.3">
      <c r="B710" s="531"/>
      <c r="C710" s="532"/>
      <c r="D710" s="533"/>
      <c r="E710" s="533"/>
      <c r="F710" s="533"/>
      <c r="G710" s="533"/>
    </row>
    <row r="711" spans="2:7" ht="15.6" hidden="1" x14ac:dyDescent="0.3">
      <c r="B711" s="531"/>
      <c r="C711" s="532"/>
      <c r="D711" s="533"/>
      <c r="E711" s="533"/>
      <c r="F711" s="533"/>
      <c r="G711" s="533"/>
    </row>
    <row r="712" spans="2:7" ht="15.6" hidden="1" x14ac:dyDescent="0.3">
      <c r="B712" s="531"/>
      <c r="C712" s="532"/>
      <c r="D712" s="533"/>
      <c r="E712" s="533"/>
      <c r="F712" s="533"/>
      <c r="G712" s="533"/>
    </row>
    <row r="713" spans="2:7" ht="15.6" hidden="1" x14ac:dyDescent="0.3">
      <c r="B713" s="531"/>
      <c r="C713" s="532"/>
      <c r="D713" s="533"/>
      <c r="E713" s="533"/>
      <c r="F713" s="533"/>
      <c r="G713" s="533"/>
    </row>
    <row r="714" spans="2:7" ht="15.6" hidden="1" x14ac:dyDescent="0.3">
      <c r="B714" s="531"/>
      <c r="C714" s="532"/>
      <c r="D714" s="533"/>
      <c r="E714" s="533"/>
      <c r="F714" s="533"/>
      <c r="G714" s="533"/>
    </row>
    <row r="715" spans="2:7" ht="15.6" hidden="1" x14ac:dyDescent="0.3">
      <c r="B715" s="531"/>
      <c r="C715" s="532"/>
      <c r="D715" s="533"/>
      <c r="E715" s="533"/>
      <c r="F715" s="533"/>
      <c r="G715" s="533"/>
    </row>
    <row r="716" spans="2:7" ht="15.6" hidden="1" x14ac:dyDescent="0.3">
      <c r="B716" s="531"/>
      <c r="C716" s="532"/>
      <c r="D716" s="533"/>
      <c r="E716" s="533"/>
      <c r="F716" s="533"/>
      <c r="G716" s="533"/>
    </row>
    <row r="717" spans="2:7" ht="15.6" hidden="1" x14ac:dyDescent="0.3">
      <c r="B717" s="531"/>
      <c r="C717" s="532"/>
      <c r="D717" s="533"/>
      <c r="E717" s="533"/>
      <c r="F717" s="533"/>
      <c r="G717" s="533"/>
    </row>
    <row r="718" spans="2:7" ht="15.6" hidden="1" x14ac:dyDescent="0.3">
      <c r="B718" s="531"/>
      <c r="C718" s="532"/>
      <c r="D718" s="533"/>
      <c r="E718" s="533"/>
      <c r="F718" s="533"/>
      <c r="G718" s="533"/>
    </row>
    <row r="719" spans="2:7" ht="15.6" hidden="1" x14ac:dyDescent="0.3">
      <c r="B719" s="531"/>
      <c r="C719" s="532"/>
      <c r="D719" s="533"/>
      <c r="E719" s="533"/>
      <c r="F719" s="533"/>
      <c r="G719" s="533"/>
    </row>
    <row r="720" spans="2:7" ht="15.6" hidden="1" x14ac:dyDescent="0.3">
      <c r="B720" s="531"/>
      <c r="C720" s="532"/>
      <c r="D720" s="533"/>
      <c r="E720" s="533"/>
      <c r="F720" s="533"/>
      <c r="G720" s="533"/>
    </row>
    <row r="721" spans="2:7" ht="15.6" hidden="1" x14ac:dyDescent="0.3">
      <c r="B721" s="531"/>
      <c r="C721" s="532"/>
      <c r="D721" s="533"/>
      <c r="E721" s="533"/>
      <c r="F721" s="533"/>
      <c r="G721" s="533"/>
    </row>
    <row r="722" spans="2:7" ht="15.6" hidden="1" x14ac:dyDescent="0.3">
      <c r="B722" s="531"/>
      <c r="C722" s="532"/>
      <c r="D722" s="533"/>
      <c r="E722" s="533"/>
      <c r="F722" s="533"/>
      <c r="G722" s="533"/>
    </row>
    <row r="723" spans="2:7" ht="15.6" hidden="1" x14ac:dyDescent="0.3">
      <c r="B723" s="531"/>
      <c r="C723" s="532"/>
      <c r="D723" s="533"/>
      <c r="E723" s="533"/>
      <c r="F723" s="533"/>
      <c r="G723" s="533"/>
    </row>
    <row r="724" spans="2:7" ht="15.6" hidden="1" x14ac:dyDescent="0.3">
      <c r="B724" s="531"/>
      <c r="C724" s="532"/>
      <c r="D724" s="533"/>
      <c r="E724" s="533"/>
      <c r="F724" s="533"/>
      <c r="G724" s="533"/>
    </row>
    <row r="725" spans="2:7" ht="15.6" hidden="1" x14ac:dyDescent="0.3">
      <c r="B725" s="531"/>
      <c r="C725" s="532"/>
      <c r="D725" s="533"/>
      <c r="E725" s="533"/>
      <c r="F725" s="533"/>
      <c r="G725" s="533"/>
    </row>
    <row r="726" spans="2:7" ht="15.6" hidden="1" x14ac:dyDescent="0.3">
      <c r="B726" s="531"/>
      <c r="C726" s="532"/>
      <c r="D726" s="533"/>
      <c r="E726" s="533"/>
      <c r="F726" s="533"/>
      <c r="G726" s="533"/>
    </row>
    <row r="727" spans="2:7" ht="15.6" hidden="1" x14ac:dyDescent="0.3">
      <c r="B727" s="531"/>
      <c r="C727" s="532"/>
      <c r="D727" s="533"/>
      <c r="E727" s="533"/>
      <c r="F727" s="533"/>
      <c r="G727" s="533"/>
    </row>
    <row r="728" spans="2:7" ht="15.6" hidden="1" x14ac:dyDescent="0.3">
      <c r="B728" s="531"/>
      <c r="C728" s="532"/>
      <c r="D728" s="533"/>
      <c r="E728" s="533"/>
      <c r="F728" s="533"/>
      <c r="G728" s="533"/>
    </row>
    <row r="729" spans="2:7" ht="15.6" hidden="1" x14ac:dyDescent="0.3">
      <c r="B729" s="531"/>
      <c r="C729" s="532"/>
      <c r="D729" s="533"/>
      <c r="E729" s="533"/>
      <c r="F729" s="533"/>
      <c r="G729" s="533"/>
    </row>
    <row r="730" spans="2:7" ht="15.6" hidden="1" x14ac:dyDescent="0.3">
      <c r="B730" s="531"/>
      <c r="C730" s="532"/>
      <c r="D730" s="533"/>
      <c r="E730" s="533"/>
      <c r="F730" s="533"/>
      <c r="G730" s="533"/>
    </row>
    <row r="731" spans="2:7" ht="15.6" hidden="1" x14ac:dyDescent="0.3">
      <c r="B731" s="531"/>
      <c r="C731" s="532"/>
      <c r="D731" s="533"/>
      <c r="E731" s="533"/>
      <c r="F731" s="533"/>
      <c r="G731" s="533"/>
    </row>
    <row r="732" spans="2:7" ht="15.6" hidden="1" x14ac:dyDescent="0.3">
      <c r="B732" s="531"/>
      <c r="C732" s="532"/>
      <c r="D732" s="533"/>
      <c r="E732" s="533"/>
      <c r="F732" s="533"/>
      <c r="G732" s="533"/>
    </row>
    <row r="733" spans="2:7" ht="15.6" hidden="1" x14ac:dyDescent="0.3">
      <c r="B733" s="531"/>
      <c r="C733" s="532"/>
      <c r="D733" s="533"/>
      <c r="E733" s="533"/>
      <c r="F733" s="533"/>
      <c r="G733" s="533"/>
    </row>
    <row r="734" spans="2:7" ht="15.6" hidden="1" x14ac:dyDescent="0.3">
      <c r="B734" s="531"/>
      <c r="C734" s="532"/>
      <c r="D734" s="533"/>
      <c r="E734" s="533"/>
      <c r="F734" s="533"/>
      <c r="G734" s="533"/>
    </row>
    <row r="735" spans="2:7" ht="15.6" hidden="1" x14ac:dyDescent="0.3">
      <c r="B735" s="531"/>
      <c r="C735" s="532"/>
      <c r="D735" s="533"/>
      <c r="E735" s="533"/>
      <c r="F735" s="533"/>
      <c r="G735" s="533"/>
    </row>
    <row r="736" spans="2:7" ht="15.6" hidden="1" x14ac:dyDescent="0.3">
      <c r="B736" s="531"/>
      <c r="C736" s="532"/>
      <c r="D736" s="533"/>
      <c r="E736" s="533"/>
      <c r="F736" s="533"/>
      <c r="G736" s="533"/>
    </row>
    <row r="737" spans="2:7" ht="15.6" hidden="1" x14ac:dyDescent="0.3">
      <c r="B737" s="531"/>
      <c r="C737" s="532"/>
      <c r="D737" s="533"/>
      <c r="E737" s="533"/>
      <c r="F737" s="533"/>
      <c r="G737" s="533"/>
    </row>
    <row r="738" spans="2:7" ht="15.6" hidden="1" x14ac:dyDescent="0.3">
      <c r="B738" s="531"/>
      <c r="C738" s="532"/>
      <c r="D738" s="533"/>
      <c r="E738" s="533"/>
      <c r="F738" s="533"/>
      <c r="G738" s="533"/>
    </row>
    <row r="739" spans="2:7" ht="15.6" hidden="1" x14ac:dyDescent="0.3">
      <c r="B739" s="531"/>
      <c r="C739" s="532"/>
      <c r="D739" s="533"/>
      <c r="E739" s="533"/>
      <c r="F739" s="533"/>
      <c r="G739" s="533"/>
    </row>
    <row r="740" spans="2:7" ht="15.6" hidden="1" x14ac:dyDescent="0.3">
      <c r="B740" s="531"/>
      <c r="C740" s="532"/>
      <c r="D740" s="533"/>
      <c r="E740" s="533"/>
      <c r="F740" s="533"/>
      <c r="G740" s="533"/>
    </row>
    <row r="741" spans="2:7" ht="15.6" hidden="1" x14ac:dyDescent="0.3">
      <c r="B741" s="531"/>
      <c r="C741" s="532"/>
      <c r="D741" s="533"/>
      <c r="E741" s="533"/>
      <c r="F741" s="533"/>
      <c r="G741" s="533"/>
    </row>
    <row r="742" spans="2:7" ht="15.6" hidden="1" x14ac:dyDescent="0.3">
      <c r="B742" s="531"/>
      <c r="C742" s="532"/>
      <c r="D742" s="533"/>
      <c r="E742" s="533"/>
      <c r="F742" s="533"/>
      <c r="G742" s="533"/>
    </row>
    <row r="743" spans="2:7" ht="15.6" hidden="1" x14ac:dyDescent="0.3">
      <c r="B743" s="531"/>
      <c r="C743" s="532"/>
      <c r="D743" s="533"/>
      <c r="E743" s="533"/>
      <c r="F743" s="533"/>
      <c r="G743" s="533"/>
    </row>
    <row r="744" spans="2:7" ht="15.6" hidden="1" x14ac:dyDescent="0.3">
      <c r="B744" s="531"/>
      <c r="C744" s="532"/>
      <c r="D744" s="533"/>
      <c r="E744" s="533"/>
      <c r="F744" s="533"/>
      <c r="G744" s="533"/>
    </row>
    <row r="745" spans="2:7" ht="15.6" hidden="1" x14ac:dyDescent="0.3">
      <c r="B745" s="531"/>
      <c r="C745" s="532"/>
      <c r="D745" s="533"/>
      <c r="E745" s="533"/>
      <c r="F745" s="533"/>
      <c r="G745" s="533"/>
    </row>
    <row r="746" spans="2:7" ht="15.6" hidden="1" x14ac:dyDescent="0.3">
      <c r="B746" s="531"/>
      <c r="C746" s="532"/>
      <c r="D746" s="533"/>
      <c r="E746" s="533"/>
      <c r="F746" s="533"/>
      <c r="G746" s="533"/>
    </row>
    <row r="747" spans="2:7" ht="15.6" hidden="1" x14ac:dyDescent="0.3">
      <c r="B747" s="531"/>
      <c r="C747" s="532"/>
      <c r="D747" s="533"/>
      <c r="E747" s="533"/>
      <c r="F747" s="533"/>
      <c r="G747" s="533"/>
    </row>
    <row r="748" spans="2:7" ht="15.6" hidden="1" x14ac:dyDescent="0.3">
      <c r="B748" s="531"/>
      <c r="C748" s="532"/>
      <c r="D748" s="533"/>
      <c r="E748" s="533"/>
      <c r="F748" s="533"/>
      <c r="G748" s="533"/>
    </row>
    <row r="749" spans="2:7" ht="15.6" hidden="1" x14ac:dyDescent="0.3">
      <c r="B749" s="531"/>
      <c r="C749" s="532"/>
      <c r="D749" s="533"/>
      <c r="E749" s="533"/>
      <c r="F749" s="533"/>
      <c r="G749" s="533"/>
    </row>
    <row r="750" spans="2:7" ht="15.6" hidden="1" x14ac:dyDescent="0.3">
      <c r="B750" s="531"/>
      <c r="C750" s="532"/>
      <c r="D750" s="533"/>
      <c r="E750" s="533"/>
      <c r="F750" s="533"/>
      <c r="G750" s="533"/>
    </row>
    <row r="751" spans="2:7" ht="15.6" hidden="1" x14ac:dyDescent="0.3">
      <c r="B751" s="531"/>
      <c r="C751" s="532"/>
      <c r="D751" s="533"/>
      <c r="E751" s="533"/>
      <c r="F751" s="533"/>
      <c r="G751" s="533"/>
    </row>
    <row r="752" spans="2:7" ht="15.6" hidden="1" x14ac:dyDescent="0.3">
      <c r="B752" s="531"/>
      <c r="C752" s="532"/>
      <c r="D752" s="533"/>
      <c r="E752" s="533"/>
      <c r="F752" s="533"/>
      <c r="G752" s="533"/>
    </row>
    <row r="753" spans="2:7" ht="15.6" hidden="1" x14ac:dyDescent="0.3">
      <c r="B753" s="531"/>
      <c r="C753" s="532"/>
      <c r="D753" s="533"/>
      <c r="E753" s="533"/>
      <c r="F753" s="533"/>
      <c r="G753" s="533"/>
    </row>
    <row r="754" spans="2:7" ht="15.6" hidden="1" x14ac:dyDescent="0.3">
      <c r="B754" s="531"/>
      <c r="C754" s="532"/>
      <c r="D754" s="533"/>
      <c r="E754" s="533"/>
      <c r="F754" s="533"/>
      <c r="G754" s="533"/>
    </row>
    <row r="755" spans="2:7" ht="15.6" hidden="1" x14ac:dyDescent="0.3">
      <c r="B755" s="531"/>
      <c r="C755" s="532"/>
      <c r="D755" s="533"/>
      <c r="E755" s="533"/>
      <c r="F755" s="533"/>
      <c r="G755" s="533"/>
    </row>
    <row r="756" spans="2:7" ht="15.6" hidden="1" x14ac:dyDescent="0.3">
      <c r="B756" s="531"/>
      <c r="C756" s="532"/>
      <c r="D756" s="533"/>
      <c r="E756" s="533"/>
      <c r="F756" s="533"/>
      <c r="G756" s="533"/>
    </row>
    <row r="757" spans="2:7" ht="15.6" hidden="1" x14ac:dyDescent="0.3">
      <c r="B757" s="531"/>
      <c r="C757" s="532"/>
      <c r="D757" s="533"/>
      <c r="E757" s="533"/>
      <c r="F757" s="533"/>
      <c r="G757" s="533"/>
    </row>
    <row r="758" spans="2:7" ht="15.6" hidden="1" x14ac:dyDescent="0.3">
      <c r="B758" s="531"/>
      <c r="C758" s="532"/>
      <c r="D758" s="533"/>
      <c r="E758" s="533"/>
      <c r="F758" s="533"/>
      <c r="G758" s="533"/>
    </row>
    <row r="759" spans="2:7" ht="15.6" hidden="1" x14ac:dyDescent="0.3">
      <c r="B759" s="531"/>
      <c r="C759" s="532"/>
      <c r="D759" s="533"/>
      <c r="E759" s="533"/>
      <c r="F759" s="533"/>
      <c r="G759" s="533"/>
    </row>
    <row r="760" spans="2:7" ht="15.6" hidden="1" x14ac:dyDescent="0.3">
      <c r="B760" s="531"/>
      <c r="C760" s="532"/>
      <c r="D760" s="533"/>
      <c r="E760" s="533"/>
      <c r="F760" s="533"/>
      <c r="G760" s="533"/>
    </row>
    <row r="761" spans="2:7" ht="15.6" hidden="1" x14ac:dyDescent="0.3">
      <c r="B761" s="531"/>
      <c r="C761" s="532"/>
      <c r="D761" s="533"/>
      <c r="E761" s="533"/>
      <c r="F761" s="533"/>
      <c r="G761" s="533"/>
    </row>
    <row r="762" spans="2:7" ht="15.6" hidden="1" x14ac:dyDescent="0.3">
      <c r="B762" s="531"/>
      <c r="C762" s="532"/>
      <c r="D762" s="533"/>
      <c r="E762" s="533"/>
      <c r="F762" s="533"/>
      <c r="G762" s="533"/>
    </row>
    <row r="763" spans="2:7" ht="15.6" hidden="1" x14ac:dyDescent="0.3">
      <c r="B763" s="531"/>
      <c r="C763" s="532"/>
      <c r="D763" s="533"/>
      <c r="E763" s="533"/>
      <c r="F763" s="533"/>
      <c r="G763" s="533"/>
    </row>
    <row r="764" spans="2:7" ht="15.6" hidden="1" x14ac:dyDescent="0.3">
      <c r="B764" s="531"/>
      <c r="C764" s="532"/>
      <c r="D764" s="533"/>
      <c r="E764" s="533"/>
      <c r="F764" s="533"/>
      <c r="G764" s="533"/>
    </row>
    <row r="765" spans="2:7" ht="15.6" hidden="1" x14ac:dyDescent="0.3">
      <c r="B765" s="531"/>
      <c r="C765" s="532"/>
      <c r="D765" s="533"/>
      <c r="E765" s="533"/>
      <c r="F765" s="533"/>
      <c r="G765" s="533"/>
    </row>
    <row r="766" spans="2:7" ht="15.6" hidden="1" x14ac:dyDescent="0.3">
      <c r="B766" s="531"/>
      <c r="C766" s="532"/>
      <c r="D766" s="533"/>
      <c r="E766" s="533"/>
      <c r="F766" s="533"/>
      <c r="G766" s="533"/>
    </row>
    <row r="767" spans="2:7" ht="15.6" hidden="1" x14ac:dyDescent="0.3">
      <c r="B767" s="531"/>
      <c r="C767" s="532"/>
      <c r="D767" s="533"/>
      <c r="E767" s="533"/>
      <c r="F767" s="533"/>
      <c r="G767" s="533"/>
    </row>
    <row r="768" spans="2:7" ht="15.6" hidden="1" x14ac:dyDescent="0.3">
      <c r="B768" s="531"/>
      <c r="C768" s="532"/>
      <c r="D768" s="533"/>
      <c r="E768" s="533"/>
      <c r="F768" s="533"/>
      <c r="G768" s="533"/>
    </row>
    <row r="769" spans="2:7" ht="15.6" hidden="1" x14ac:dyDescent="0.3">
      <c r="B769" s="531"/>
      <c r="C769" s="532"/>
      <c r="D769" s="533"/>
      <c r="E769" s="533"/>
      <c r="F769" s="533"/>
      <c r="G769" s="533"/>
    </row>
    <row r="770" spans="2:7" ht="15.6" hidden="1" x14ac:dyDescent="0.3">
      <c r="B770" s="531"/>
      <c r="C770" s="532"/>
      <c r="D770" s="533"/>
      <c r="E770" s="533"/>
      <c r="F770" s="533"/>
      <c r="G770" s="533"/>
    </row>
    <row r="771" spans="2:7" ht="15.6" hidden="1" x14ac:dyDescent="0.3">
      <c r="B771" s="531"/>
      <c r="C771" s="532"/>
      <c r="D771" s="533"/>
      <c r="E771" s="533"/>
      <c r="F771" s="533"/>
      <c r="G771" s="533"/>
    </row>
    <row r="772" spans="2:7" ht="15.6" hidden="1" x14ac:dyDescent="0.3">
      <c r="B772" s="531"/>
      <c r="C772" s="532"/>
      <c r="D772" s="533"/>
      <c r="E772" s="533"/>
      <c r="F772" s="533"/>
      <c r="G772" s="533"/>
    </row>
    <row r="773" spans="2:7" ht="15.6" hidden="1" x14ac:dyDescent="0.3">
      <c r="B773" s="531"/>
      <c r="C773" s="532"/>
      <c r="D773" s="533"/>
      <c r="E773" s="533"/>
      <c r="F773" s="533"/>
      <c r="G773" s="533"/>
    </row>
    <row r="774" spans="2:7" ht="15.6" hidden="1" x14ac:dyDescent="0.3">
      <c r="B774" s="531"/>
      <c r="C774" s="532"/>
      <c r="D774" s="533"/>
      <c r="E774" s="533"/>
      <c r="F774" s="533"/>
      <c r="G774" s="533"/>
    </row>
    <row r="775" spans="2:7" ht="15.6" hidden="1" x14ac:dyDescent="0.3">
      <c r="B775" s="531"/>
      <c r="C775" s="532"/>
      <c r="D775" s="533"/>
      <c r="E775" s="533"/>
      <c r="F775" s="533"/>
      <c r="G775" s="533"/>
    </row>
    <row r="776" spans="2:7" ht="15.6" hidden="1" x14ac:dyDescent="0.3">
      <c r="B776" s="531"/>
      <c r="C776" s="532"/>
      <c r="D776" s="533"/>
      <c r="E776" s="533"/>
      <c r="F776" s="533"/>
      <c r="G776" s="533"/>
    </row>
    <row r="777" spans="2:7" ht="15.6" hidden="1" x14ac:dyDescent="0.3">
      <c r="B777" s="531"/>
      <c r="C777" s="532"/>
      <c r="D777" s="533"/>
      <c r="E777" s="533"/>
      <c r="F777" s="533"/>
      <c r="G777" s="533"/>
    </row>
    <row r="778" spans="2:7" ht="15.6" hidden="1" x14ac:dyDescent="0.3">
      <c r="B778" s="531"/>
      <c r="C778" s="532"/>
      <c r="D778" s="533"/>
      <c r="E778" s="533"/>
      <c r="F778" s="533"/>
      <c r="G778" s="533"/>
    </row>
    <row r="779" spans="2:7" ht="15.6" hidden="1" x14ac:dyDescent="0.3">
      <c r="B779" s="531"/>
      <c r="C779" s="532"/>
      <c r="D779" s="533"/>
      <c r="E779" s="533"/>
      <c r="F779" s="533"/>
      <c r="G779" s="533"/>
    </row>
    <row r="780" spans="2:7" ht="15.6" hidden="1" x14ac:dyDescent="0.3">
      <c r="B780" s="531"/>
      <c r="C780" s="532"/>
      <c r="D780" s="533"/>
      <c r="E780" s="533"/>
      <c r="F780" s="533"/>
      <c r="G780" s="533"/>
    </row>
    <row r="781" spans="2:7" ht="15.6" hidden="1" x14ac:dyDescent="0.3">
      <c r="B781" s="531"/>
      <c r="C781" s="532"/>
      <c r="D781" s="533"/>
      <c r="E781" s="533"/>
      <c r="F781" s="533"/>
      <c r="G781" s="533"/>
    </row>
    <row r="782" spans="2:7" ht="15.6" hidden="1" x14ac:dyDescent="0.3">
      <c r="B782" s="531"/>
      <c r="C782" s="532"/>
      <c r="D782" s="533"/>
      <c r="E782" s="533"/>
      <c r="F782" s="533"/>
      <c r="G782" s="533"/>
    </row>
    <row r="783" spans="2:7" ht="15.6" hidden="1" x14ac:dyDescent="0.3">
      <c r="B783" s="531"/>
      <c r="C783" s="532"/>
      <c r="D783" s="533"/>
      <c r="E783" s="533"/>
      <c r="F783" s="533"/>
      <c r="G783" s="533"/>
    </row>
    <row r="784" spans="2:7" ht="15.6" hidden="1" x14ac:dyDescent="0.3">
      <c r="B784" s="531"/>
      <c r="C784" s="532"/>
      <c r="D784" s="533"/>
      <c r="E784" s="533"/>
      <c r="F784" s="533"/>
      <c r="G784" s="533"/>
    </row>
    <row r="785" spans="2:7" ht="15.6" hidden="1" x14ac:dyDescent="0.3">
      <c r="B785" s="531"/>
      <c r="C785" s="532"/>
      <c r="D785" s="533"/>
      <c r="E785" s="533"/>
      <c r="F785" s="533"/>
      <c r="G785" s="533"/>
    </row>
    <row r="786" spans="2:7" ht="15.6" hidden="1" x14ac:dyDescent="0.3">
      <c r="B786" s="531"/>
      <c r="C786" s="532"/>
      <c r="D786" s="533"/>
      <c r="E786" s="533"/>
      <c r="F786" s="533"/>
      <c r="G786" s="533"/>
    </row>
    <row r="787" spans="2:7" ht="15.6" hidden="1" x14ac:dyDescent="0.3">
      <c r="B787" s="531"/>
      <c r="C787" s="532"/>
      <c r="D787" s="533"/>
      <c r="E787" s="533"/>
      <c r="F787" s="533"/>
      <c r="G787" s="533"/>
    </row>
    <row r="788" spans="2:7" ht="15.6" hidden="1" x14ac:dyDescent="0.3">
      <c r="B788" s="531"/>
      <c r="C788" s="532"/>
      <c r="D788" s="533"/>
      <c r="E788" s="533"/>
      <c r="F788" s="533"/>
      <c r="G788" s="533"/>
    </row>
    <row r="789" spans="2:7" ht="15.6" hidden="1" x14ac:dyDescent="0.3">
      <c r="B789" s="531"/>
      <c r="C789" s="532"/>
      <c r="D789" s="533"/>
      <c r="E789" s="533"/>
      <c r="F789" s="533"/>
      <c r="G789" s="533"/>
    </row>
    <row r="790" spans="2:7" ht="15.6" hidden="1" x14ac:dyDescent="0.3">
      <c r="B790" s="531"/>
      <c r="C790" s="532"/>
      <c r="D790" s="533"/>
      <c r="E790" s="533"/>
      <c r="F790" s="533"/>
      <c r="G790" s="533"/>
    </row>
    <row r="791" spans="2:7" ht="15.6" hidden="1" x14ac:dyDescent="0.3">
      <c r="B791" s="531"/>
      <c r="C791" s="532"/>
      <c r="D791" s="533"/>
      <c r="E791" s="533"/>
      <c r="F791" s="533"/>
      <c r="G791" s="533"/>
    </row>
    <row r="792" spans="2:7" ht="15.6" hidden="1" x14ac:dyDescent="0.3">
      <c r="B792" s="531"/>
      <c r="C792" s="532"/>
      <c r="D792" s="533"/>
      <c r="E792" s="533"/>
      <c r="F792" s="533"/>
      <c r="G792" s="533"/>
    </row>
    <row r="793" spans="2:7" ht="15.6" hidden="1" x14ac:dyDescent="0.3">
      <c r="B793" s="531"/>
      <c r="C793" s="532"/>
      <c r="D793" s="533"/>
      <c r="E793" s="533"/>
      <c r="F793" s="533"/>
      <c r="G793" s="533"/>
    </row>
    <row r="794" spans="2:7" ht="15.6" hidden="1" x14ac:dyDescent="0.3">
      <c r="B794" s="531"/>
      <c r="C794" s="532"/>
      <c r="D794" s="533"/>
      <c r="E794" s="533"/>
      <c r="F794" s="533"/>
      <c r="G794" s="533"/>
    </row>
    <row r="795" spans="2:7" ht="15.6" hidden="1" x14ac:dyDescent="0.3">
      <c r="B795" s="531"/>
      <c r="C795" s="532"/>
      <c r="D795" s="533"/>
      <c r="E795" s="533"/>
      <c r="F795" s="533"/>
      <c r="G795" s="533"/>
    </row>
    <row r="796" spans="2:7" ht="15.6" hidden="1" x14ac:dyDescent="0.3">
      <c r="B796" s="531"/>
      <c r="C796" s="532"/>
      <c r="D796" s="533"/>
      <c r="E796" s="533"/>
      <c r="F796" s="533"/>
      <c r="G796" s="533"/>
    </row>
    <row r="797" spans="2:7" ht="15.6" hidden="1" x14ac:dyDescent="0.3">
      <c r="B797" s="531"/>
      <c r="C797" s="532"/>
      <c r="D797" s="533"/>
      <c r="E797" s="533"/>
      <c r="F797" s="533"/>
      <c r="G797" s="533"/>
    </row>
    <row r="798" spans="2:7" ht="15.6" hidden="1" x14ac:dyDescent="0.3">
      <c r="B798" s="531"/>
      <c r="C798" s="532"/>
      <c r="D798" s="533"/>
      <c r="E798" s="533"/>
      <c r="F798" s="533"/>
      <c r="G798" s="533"/>
    </row>
    <row r="799" spans="2:7" ht="15.6" hidden="1" x14ac:dyDescent="0.3">
      <c r="B799" s="531"/>
      <c r="C799" s="532"/>
      <c r="D799" s="533"/>
      <c r="E799" s="533"/>
      <c r="F799" s="533"/>
      <c r="G799" s="533"/>
    </row>
    <row r="800" spans="2:7" ht="15.6" hidden="1" x14ac:dyDescent="0.3">
      <c r="B800" s="531"/>
      <c r="C800" s="532"/>
      <c r="D800" s="533"/>
      <c r="E800" s="533"/>
      <c r="F800" s="533"/>
      <c r="G800" s="533"/>
    </row>
    <row r="801" spans="2:7" ht="15.6" hidden="1" x14ac:dyDescent="0.3">
      <c r="B801" s="531"/>
      <c r="C801" s="532"/>
      <c r="D801" s="533"/>
      <c r="E801" s="533"/>
      <c r="F801" s="533"/>
      <c r="G801" s="533"/>
    </row>
    <row r="802" spans="2:7" ht="15.6" hidden="1" x14ac:dyDescent="0.3">
      <c r="B802" s="531"/>
      <c r="C802" s="532"/>
      <c r="D802" s="533"/>
      <c r="E802" s="533"/>
      <c r="F802" s="533"/>
      <c r="G802" s="533"/>
    </row>
    <row r="803" spans="2:7" ht="15.6" hidden="1" x14ac:dyDescent="0.3">
      <c r="B803" s="531"/>
      <c r="C803" s="532"/>
      <c r="D803" s="533"/>
      <c r="E803" s="533"/>
      <c r="F803" s="533"/>
      <c r="G803" s="533"/>
    </row>
    <row r="804" spans="2:7" ht="15.6" hidden="1" x14ac:dyDescent="0.3">
      <c r="B804" s="531"/>
      <c r="C804" s="532"/>
      <c r="D804" s="533"/>
      <c r="E804" s="533"/>
      <c r="F804" s="533"/>
      <c r="G804" s="533"/>
    </row>
    <row r="805" spans="2:7" ht="15.6" hidden="1" x14ac:dyDescent="0.3">
      <c r="B805" s="531"/>
      <c r="C805" s="532"/>
      <c r="D805" s="533"/>
      <c r="E805" s="533"/>
      <c r="F805" s="533"/>
      <c r="G805" s="533"/>
    </row>
    <row r="806" spans="2:7" ht="15.6" hidden="1" x14ac:dyDescent="0.3">
      <c r="B806" s="531"/>
      <c r="C806" s="532"/>
      <c r="D806" s="533"/>
      <c r="E806" s="533"/>
      <c r="F806" s="533"/>
      <c r="G806" s="533"/>
    </row>
    <row r="807" spans="2:7" ht="15.6" hidden="1" x14ac:dyDescent="0.3">
      <c r="B807" s="531"/>
      <c r="C807" s="532"/>
      <c r="D807" s="533"/>
      <c r="E807" s="533"/>
      <c r="F807" s="533"/>
      <c r="G807" s="533"/>
    </row>
    <row r="808" spans="2:7" ht="15.6" hidden="1" x14ac:dyDescent="0.3">
      <c r="B808" s="531"/>
      <c r="C808" s="532"/>
      <c r="D808" s="533"/>
      <c r="E808" s="533"/>
      <c r="F808" s="533"/>
      <c r="G808" s="533"/>
    </row>
    <row r="809" spans="2:7" ht="15.6" hidden="1" x14ac:dyDescent="0.3">
      <c r="B809" s="531"/>
      <c r="C809" s="532"/>
      <c r="D809" s="533"/>
      <c r="E809" s="533"/>
      <c r="F809" s="533"/>
      <c r="G809" s="533"/>
    </row>
    <row r="810" spans="2:7" ht="15.6" hidden="1" x14ac:dyDescent="0.3">
      <c r="B810" s="531"/>
      <c r="C810" s="532"/>
      <c r="D810" s="533"/>
      <c r="E810" s="533"/>
      <c r="F810" s="533"/>
      <c r="G810" s="533"/>
    </row>
    <row r="811" spans="2:7" ht="15.6" hidden="1" x14ac:dyDescent="0.3">
      <c r="B811" s="531"/>
      <c r="C811" s="532"/>
      <c r="D811" s="533"/>
      <c r="E811" s="533"/>
      <c r="F811" s="533"/>
      <c r="G811" s="533"/>
    </row>
    <row r="812" spans="2:7" ht="15.6" hidden="1" x14ac:dyDescent="0.3">
      <c r="B812" s="531"/>
      <c r="C812" s="532"/>
      <c r="D812" s="533"/>
      <c r="E812" s="533"/>
      <c r="F812" s="533"/>
      <c r="G812" s="533"/>
    </row>
    <row r="813" spans="2:7" ht="15.6" hidden="1" x14ac:dyDescent="0.3">
      <c r="B813" s="531"/>
      <c r="C813" s="532"/>
      <c r="D813" s="533"/>
      <c r="E813" s="533"/>
      <c r="F813" s="533"/>
      <c r="G813" s="533"/>
    </row>
    <row r="814" spans="2:7" ht="15.6" hidden="1" x14ac:dyDescent="0.3">
      <c r="B814" s="531"/>
      <c r="C814" s="532"/>
      <c r="D814" s="533"/>
      <c r="E814" s="533"/>
      <c r="F814" s="533"/>
      <c r="G814" s="533"/>
    </row>
    <row r="815" spans="2:7" ht="15.6" hidden="1" x14ac:dyDescent="0.3">
      <c r="B815" s="531"/>
      <c r="C815" s="532"/>
      <c r="D815" s="533"/>
      <c r="E815" s="533"/>
      <c r="F815" s="533"/>
      <c r="G815" s="533"/>
    </row>
    <row r="816" spans="2:7" ht="15.6" hidden="1" x14ac:dyDescent="0.3">
      <c r="B816" s="531"/>
      <c r="C816" s="532"/>
      <c r="D816" s="533"/>
      <c r="E816" s="533"/>
      <c r="F816" s="533"/>
      <c r="G816" s="533"/>
    </row>
    <row r="817" spans="2:7" ht="15.6" hidden="1" x14ac:dyDescent="0.3">
      <c r="B817" s="531"/>
      <c r="C817" s="532"/>
      <c r="D817" s="533"/>
      <c r="E817" s="533"/>
      <c r="F817" s="533"/>
      <c r="G817" s="533"/>
    </row>
    <row r="818" spans="2:7" ht="15.6" hidden="1" x14ac:dyDescent="0.3">
      <c r="B818" s="531"/>
      <c r="C818" s="532"/>
      <c r="D818" s="533"/>
      <c r="E818" s="533"/>
      <c r="F818" s="533"/>
      <c r="G818" s="533"/>
    </row>
    <row r="819" spans="2:7" ht="15.6" hidden="1" x14ac:dyDescent="0.3">
      <c r="B819" s="531"/>
      <c r="C819" s="532"/>
      <c r="D819" s="533"/>
      <c r="E819" s="533"/>
      <c r="F819" s="533"/>
      <c r="G819" s="533"/>
    </row>
    <row r="820" spans="2:7" ht="15.6" hidden="1" x14ac:dyDescent="0.3">
      <c r="B820" s="531"/>
      <c r="C820" s="532"/>
      <c r="D820" s="533"/>
      <c r="E820" s="533"/>
      <c r="F820" s="533"/>
      <c r="G820" s="533"/>
    </row>
    <row r="821" spans="2:7" ht="15.6" hidden="1" x14ac:dyDescent="0.3">
      <c r="B821" s="531"/>
      <c r="C821" s="532"/>
      <c r="D821" s="533"/>
      <c r="E821" s="533"/>
      <c r="F821" s="533"/>
      <c r="G821" s="533"/>
    </row>
    <row r="822" spans="2:7" ht="15.6" hidden="1" x14ac:dyDescent="0.3">
      <c r="B822" s="531"/>
      <c r="C822" s="532"/>
      <c r="D822" s="533"/>
      <c r="E822" s="533"/>
      <c r="F822" s="533"/>
      <c r="G822" s="533"/>
    </row>
    <row r="823" spans="2:7" ht="15.6" hidden="1" x14ac:dyDescent="0.3">
      <c r="B823" s="531"/>
      <c r="C823" s="532"/>
      <c r="D823" s="533"/>
      <c r="E823" s="533"/>
      <c r="F823" s="533"/>
      <c r="G823" s="533"/>
    </row>
    <row r="824" spans="2:7" ht="15.6" hidden="1" x14ac:dyDescent="0.3">
      <c r="B824" s="531"/>
      <c r="C824" s="532"/>
      <c r="D824" s="533"/>
      <c r="E824" s="533"/>
      <c r="F824" s="533"/>
      <c r="G824" s="533"/>
    </row>
    <row r="825" spans="2:7" ht="15.6" hidden="1" x14ac:dyDescent="0.3">
      <c r="B825" s="531"/>
      <c r="C825" s="532"/>
      <c r="D825" s="533"/>
      <c r="E825" s="533"/>
      <c r="F825" s="533"/>
      <c r="G825" s="533"/>
    </row>
    <row r="826" spans="2:7" ht="15.6" hidden="1" x14ac:dyDescent="0.3">
      <c r="B826" s="531"/>
      <c r="C826" s="532"/>
      <c r="D826" s="533"/>
      <c r="E826" s="533"/>
      <c r="F826" s="533"/>
      <c r="G826" s="533"/>
    </row>
    <row r="827" spans="2:7" ht="15.6" hidden="1" x14ac:dyDescent="0.3">
      <c r="B827" s="531"/>
      <c r="C827" s="532"/>
      <c r="D827" s="533"/>
      <c r="E827" s="533"/>
      <c r="F827" s="533"/>
      <c r="G827" s="533"/>
    </row>
    <row r="828" spans="2:7" ht="15.6" hidden="1" x14ac:dyDescent="0.3">
      <c r="B828" s="531"/>
      <c r="C828" s="532"/>
      <c r="D828" s="533"/>
      <c r="E828" s="533"/>
      <c r="F828" s="533"/>
      <c r="G828" s="533"/>
    </row>
    <row r="829" spans="2:7" ht="15.6" hidden="1" x14ac:dyDescent="0.3">
      <c r="B829" s="531"/>
      <c r="C829" s="532"/>
      <c r="D829" s="533"/>
      <c r="E829" s="533"/>
      <c r="F829" s="533"/>
      <c r="G829" s="533"/>
    </row>
    <row r="830" spans="2:7" ht="15.6" hidden="1" x14ac:dyDescent="0.3">
      <c r="B830" s="531"/>
      <c r="C830" s="532"/>
      <c r="D830" s="533"/>
      <c r="E830" s="533"/>
      <c r="F830" s="533"/>
      <c r="G830" s="533"/>
    </row>
    <row r="831" spans="2:7" ht="15.6" hidden="1" x14ac:dyDescent="0.3">
      <c r="B831" s="531"/>
      <c r="C831" s="532"/>
      <c r="D831" s="533"/>
      <c r="E831" s="533"/>
      <c r="F831" s="533"/>
      <c r="G831" s="533"/>
    </row>
    <row r="832" spans="2:7" ht="15.6" hidden="1" x14ac:dyDescent="0.3">
      <c r="B832" s="531"/>
      <c r="C832" s="532"/>
      <c r="D832" s="533"/>
      <c r="E832" s="533"/>
      <c r="F832" s="533"/>
      <c r="G832" s="533"/>
    </row>
    <row r="833" spans="2:7" ht="15.6" hidden="1" x14ac:dyDescent="0.3">
      <c r="B833" s="531"/>
      <c r="C833" s="532"/>
      <c r="D833" s="533"/>
      <c r="E833" s="533"/>
      <c r="F833" s="533"/>
      <c r="G833" s="533"/>
    </row>
    <row r="834" spans="2:7" ht="15.6" hidden="1" x14ac:dyDescent="0.3">
      <c r="B834" s="531"/>
      <c r="C834" s="532"/>
      <c r="D834" s="533"/>
      <c r="E834" s="533"/>
      <c r="F834" s="533"/>
      <c r="G834" s="533"/>
    </row>
    <row r="835" spans="2:7" ht="15.6" hidden="1" x14ac:dyDescent="0.3">
      <c r="B835" s="531"/>
      <c r="C835" s="532"/>
      <c r="D835" s="533"/>
      <c r="E835" s="533"/>
      <c r="F835" s="533"/>
      <c r="G835" s="533"/>
    </row>
    <row r="836" spans="2:7" ht="15.6" hidden="1" x14ac:dyDescent="0.3">
      <c r="B836" s="531"/>
      <c r="C836" s="532"/>
      <c r="D836" s="533"/>
      <c r="E836" s="533"/>
      <c r="F836" s="533"/>
      <c r="G836" s="533"/>
    </row>
    <row r="837" spans="2:7" ht="15.6" hidden="1" x14ac:dyDescent="0.3">
      <c r="B837" s="531"/>
      <c r="C837" s="532"/>
      <c r="D837" s="533"/>
      <c r="E837" s="533"/>
      <c r="F837" s="533"/>
      <c r="G837" s="533"/>
    </row>
    <row r="838" spans="2:7" ht="15.6" hidden="1" x14ac:dyDescent="0.3">
      <c r="B838" s="531"/>
      <c r="C838" s="532"/>
      <c r="D838" s="533"/>
      <c r="E838" s="533"/>
      <c r="F838" s="533"/>
      <c r="G838" s="533"/>
    </row>
    <row r="839" spans="2:7" ht="15.6" hidden="1" x14ac:dyDescent="0.3">
      <c r="B839" s="531"/>
      <c r="C839" s="532"/>
      <c r="D839" s="533"/>
      <c r="E839" s="533"/>
      <c r="F839" s="533"/>
      <c r="G839" s="533"/>
    </row>
    <row r="840" spans="2:7" ht="15.6" hidden="1" x14ac:dyDescent="0.3">
      <c r="B840" s="531"/>
      <c r="C840" s="532"/>
      <c r="D840" s="533"/>
      <c r="E840" s="533"/>
      <c r="F840" s="533"/>
      <c r="G840" s="533"/>
    </row>
    <row r="841" spans="2:7" ht="15.6" hidden="1" x14ac:dyDescent="0.3">
      <c r="B841" s="531"/>
      <c r="C841" s="532"/>
      <c r="D841" s="533"/>
      <c r="E841" s="533"/>
      <c r="F841" s="533"/>
      <c r="G841" s="533"/>
    </row>
    <row r="842" spans="2:7" ht="15.6" hidden="1" x14ac:dyDescent="0.3">
      <c r="B842" s="531"/>
      <c r="C842" s="532"/>
      <c r="D842" s="533"/>
      <c r="E842" s="533"/>
      <c r="F842" s="533"/>
      <c r="G842" s="533"/>
    </row>
    <row r="843" spans="2:7" ht="15.6" hidden="1" x14ac:dyDescent="0.3">
      <c r="B843" s="531"/>
      <c r="C843" s="532"/>
      <c r="D843" s="533"/>
      <c r="E843" s="533"/>
      <c r="F843" s="533"/>
      <c r="G843" s="533"/>
    </row>
    <row r="844" spans="2:7" ht="15.6" hidden="1" x14ac:dyDescent="0.3">
      <c r="B844" s="531"/>
      <c r="C844" s="532"/>
      <c r="D844" s="533"/>
      <c r="E844" s="533"/>
      <c r="F844" s="533"/>
      <c r="G844" s="533"/>
    </row>
    <row r="845" spans="2:7" ht="15.6" hidden="1" x14ac:dyDescent="0.3">
      <c r="B845" s="531"/>
      <c r="C845" s="532"/>
      <c r="D845" s="533"/>
      <c r="E845" s="533"/>
      <c r="F845" s="533"/>
      <c r="G845" s="533"/>
    </row>
    <row r="846" spans="2:7" ht="15.6" hidden="1" x14ac:dyDescent="0.3">
      <c r="B846" s="531"/>
      <c r="C846" s="532"/>
      <c r="D846" s="533"/>
      <c r="E846" s="533"/>
      <c r="F846" s="533"/>
      <c r="G846" s="533"/>
    </row>
    <row r="847" spans="2:7" ht="15.6" hidden="1" x14ac:dyDescent="0.3">
      <c r="B847" s="531"/>
      <c r="C847" s="532"/>
      <c r="D847" s="533"/>
      <c r="E847" s="533"/>
      <c r="F847" s="533"/>
      <c r="G847" s="533"/>
    </row>
    <row r="848" spans="2:7" ht="15.6" hidden="1" x14ac:dyDescent="0.3">
      <c r="B848" s="531"/>
      <c r="C848" s="532"/>
      <c r="D848" s="533"/>
      <c r="E848" s="533"/>
      <c r="F848" s="533"/>
      <c r="G848" s="533"/>
    </row>
    <row r="849" spans="2:7" ht="15.6" hidden="1" x14ac:dyDescent="0.3">
      <c r="B849" s="531"/>
      <c r="C849" s="532"/>
      <c r="D849" s="533"/>
      <c r="E849" s="533"/>
      <c r="F849" s="533"/>
      <c r="G849" s="533"/>
    </row>
    <row r="850" spans="2:7" ht="15.6" hidden="1" x14ac:dyDescent="0.3">
      <c r="B850" s="531"/>
      <c r="C850" s="532"/>
      <c r="D850" s="533"/>
      <c r="E850" s="533"/>
      <c r="F850" s="533"/>
      <c r="G850" s="533"/>
    </row>
    <row r="851" spans="2:7" ht="15.6" hidden="1" x14ac:dyDescent="0.3">
      <c r="B851" s="531"/>
      <c r="C851" s="532"/>
      <c r="D851" s="533"/>
      <c r="E851" s="533"/>
      <c r="F851" s="533"/>
      <c r="G851" s="533"/>
    </row>
    <row r="852" spans="2:7" ht="15.6" hidden="1" x14ac:dyDescent="0.3">
      <c r="B852" s="531"/>
      <c r="C852" s="532"/>
      <c r="D852" s="533"/>
      <c r="E852" s="533"/>
      <c r="F852" s="533"/>
      <c r="G852" s="533"/>
    </row>
    <row r="853" spans="2:7" ht="15.6" hidden="1" x14ac:dyDescent="0.3">
      <c r="B853" s="531"/>
      <c r="C853" s="532"/>
      <c r="D853" s="533"/>
      <c r="E853" s="533"/>
      <c r="F853" s="533"/>
      <c r="G853" s="533"/>
    </row>
    <row r="854" spans="2:7" ht="15.6" hidden="1" x14ac:dyDescent="0.3">
      <c r="B854" s="531"/>
      <c r="C854" s="532"/>
      <c r="D854" s="533"/>
      <c r="E854" s="533"/>
      <c r="F854" s="533"/>
      <c r="G854" s="533"/>
    </row>
    <row r="855" spans="2:7" ht="15.6" hidden="1" x14ac:dyDescent="0.3">
      <c r="B855" s="531"/>
      <c r="C855" s="532"/>
      <c r="D855" s="533"/>
      <c r="E855" s="533"/>
      <c r="F855" s="533"/>
      <c r="G855" s="533"/>
    </row>
    <row r="856" spans="2:7" ht="15.6" hidden="1" x14ac:dyDescent="0.3">
      <c r="B856" s="531"/>
      <c r="C856" s="532"/>
      <c r="D856" s="533"/>
      <c r="E856" s="533"/>
      <c r="F856" s="533"/>
      <c r="G856" s="533"/>
    </row>
    <row r="857" spans="2:7" ht="15.6" hidden="1" x14ac:dyDescent="0.3">
      <c r="B857" s="531"/>
      <c r="C857" s="532"/>
      <c r="D857" s="533"/>
      <c r="E857" s="533"/>
      <c r="F857" s="533"/>
      <c r="G857" s="533"/>
    </row>
    <row r="858" spans="2:7" ht="15.6" hidden="1" x14ac:dyDescent="0.3">
      <c r="B858" s="531"/>
      <c r="C858" s="532"/>
      <c r="D858" s="533"/>
      <c r="E858" s="533"/>
      <c r="F858" s="533"/>
      <c r="G858" s="533"/>
    </row>
    <row r="859" spans="2:7" ht="15.6" hidden="1" x14ac:dyDescent="0.3">
      <c r="B859" s="531"/>
      <c r="C859" s="532"/>
      <c r="D859" s="533"/>
      <c r="E859" s="533"/>
      <c r="F859" s="533"/>
      <c r="G859" s="533"/>
    </row>
    <row r="860" spans="2:7" ht="15.6" hidden="1" x14ac:dyDescent="0.3">
      <c r="B860" s="531"/>
      <c r="C860" s="532"/>
      <c r="D860" s="533"/>
      <c r="E860" s="533"/>
      <c r="F860" s="533"/>
      <c r="G860" s="533"/>
    </row>
    <row r="861" spans="2:7" ht="15.6" hidden="1" x14ac:dyDescent="0.3">
      <c r="B861" s="531"/>
      <c r="C861" s="532"/>
      <c r="D861" s="533"/>
      <c r="E861" s="533"/>
      <c r="F861" s="533"/>
      <c r="G861" s="533"/>
    </row>
    <row r="862" spans="2:7" ht="15.6" hidden="1" x14ac:dyDescent="0.3">
      <c r="B862" s="531"/>
      <c r="C862" s="532"/>
      <c r="D862" s="533"/>
      <c r="E862" s="533"/>
      <c r="F862" s="533"/>
      <c r="G862" s="533"/>
    </row>
    <row r="863" spans="2:7" ht="15.6" hidden="1" x14ac:dyDescent="0.3">
      <c r="B863" s="531"/>
      <c r="C863" s="532"/>
      <c r="D863" s="533"/>
      <c r="E863" s="533"/>
      <c r="F863" s="533"/>
      <c r="G863" s="533"/>
    </row>
    <row r="864" spans="2:7" ht="15.6" hidden="1" x14ac:dyDescent="0.3">
      <c r="B864" s="531"/>
      <c r="C864" s="532"/>
      <c r="D864" s="533"/>
      <c r="E864" s="533"/>
      <c r="F864" s="533"/>
      <c r="G864" s="533"/>
    </row>
    <row r="865" spans="2:7" ht="15.6" hidden="1" x14ac:dyDescent="0.3">
      <c r="B865" s="531"/>
      <c r="C865" s="532"/>
      <c r="D865" s="533"/>
      <c r="E865" s="533"/>
      <c r="F865" s="533"/>
      <c r="G865" s="533"/>
    </row>
    <row r="866" spans="2:7" ht="15.6" hidden="1" x14ac:dyDescent="0.3">
      <c r="B866" s="531"/>
      <c r="C866" s="532"/>
      <c r="D866" s="533"/>
      <c r="E866" s="533"/>
      <c r="F866" s="533"/>
      <c r="G866" s="533"/>
    </row>
    <row r="867" spans="2:7" ht="15.6" hidden="1" x14ac:dyDescent="0.3">
      <c r="B867" s="531"/>
      <c r="C867" s="532"/>
      <c r="D867" s="533"/>
      <c r="E867" s="533"/>
      <c r="F867" s="533"/>
      <c r="G867" s="533"/>
    </row>
    <row r="868" spans="2:7" ht="15.6" hidden="1" x14ac:dyDescent="0.3">
      <c r="B868" s="531"/>
      <c r="C868" s="532"/>
      <c r="D868" s="533"/>
      <c r="E868" s="533"/>
      <c r="F868" s="533"/>
      <c r="G868" s="533"/>
    </row>
    <row r="869" spans="2:7" ht="15.6" hidden="1" x14ac:dyDescent="0.3">
      <c r="B869" s="531"/>
      <c r="C869" s="532"/>
      <c r="D869" s="533"/>
      <c r="E869" s="533"/>
      <c r="F869" s="533"/>
      <c r="G869" s="533"/>
    </row>
    <row r="870" spans="2:7" ht="15.6" hidden="1" x14ac:dyDescent="0.3">
      <c r="B870" s="531"/>
      <c r="C870" s="532"/>
      <c r="D870" s="533"/>
      <c r="E870" s="533"/>
      <c r="F870" s="533"/>
      <c r="G870" s="533"/>
    </row>
    <row r="871" spans="2:7" ht="15.6" hidden="1" x14ac:dyDescent="0.3">
      <c r="B871" s="531"/>
      <c r="C871" s="532"/>
      <c r="D871" s="533"/>
      <c r="E871" s="533"/>
      <c r="F871" s="533"/>
      <c r="G871" s="533"/>
    </row>
    <row r="872" spans="2:7" ht="15.6" hidden="1" x14ac:dyDescent="0.3">
      <c r="B872" s="531"/>
      <c r="C872" s="532"/>
      <c r="D872" s="533"/>
      <c r="E872" s="533"/>
      <c r="F872" s="533"/>
      <c r="G872" s="533"/>
    </row>
    <row r="873" spans="2:7" ht="15.6" hidden="1" x14ac:dyDescent="0.3">
      <c r="B873" s="531"/>
      <c r="C873" s="532"/>
      <c r="D873" s="533"/>
      <c r="E873" s="533"/>
      <c r="F873" s="533"/>
      <c r="G873" s="533"/>
    </row>
    <row r="874" spans="2:7" ht="15.6" hidden="1" x14ac:dyDescent="0.3">
      <c r="B874" s="531"/>
      <c r="C874" s="532"/>
      <c r="D874" s="533"/>
      <c r="E874" s="533"/>
      <c r="F874" s="533"/>
      <c r="G874" s="533"/>
    </row>
    <row r="875" spans="2:7" ht="15.6" hidden="1" x14ac:dyDescent="0.3">
      <c r="B875" s="531"/>
      <c r="C875" s="532"/>
      <c r="D875" s="533"/>
      <c r="E875" s="533"/>
      <c r="F875" s="533"/>
      <c r="G875" s="533"/>
    </row>
    <row r="876" spans="2:7" ht="15.6" hidden="1" x14ac:dyDescent="0.3">
      <c r="B876" s="531"/>
      <c r="C876" s="532"/>
      <c r="D876" s="533"/>
      <c r="E876" s="533"/>
      <c r="F876" s="533"/>
      <c r="G876" s="533"/>
    </row>
    <row r="877" spans="2:7" ht="15.6" hidden="1" x14ac:dyDescent="0.3">
      <c r="B877" s="531"/>
      <c r="C877" s="532"/>
      <c r="D877" s="533"/>
      <c r="E877" s="533"/>
      <c r="F877" s="533"/>
      <c r="G877" s="533"/>
    </row>
    <row r="878" spans="2:7" ht="15.6" hidden="1" x14ac:dyDescent="0.3">
      <c r="B878" s="531"/>
      <c r="C878" s="532"/>
      <c r="D878" s="533"/>
      <c r="E878" s="533"/>
      <c r="F878" s="533"/>
      <c r="G878" s="533"/>
    </row>
    <row r="879" spans="2:7" ht="15.6" hidden="1" x14ac:dyDescent="0.3">
      <c r="B879" s="531"/>
      <c r="C879" s="532"/>
      <c r="D879" s="533"/>
      <c r="E879" s="533"/>
      <c r="F879" s="533"/>
      <c r="G879" s="533"/>
    </row>
    <row r="880" spans="2:7" ht="15.6" hidden="1" x14ac:dyDescent="0.3">
      <c r="B880" s="531"/>
      <c r="C880" s="532"/>
      <c r="D880" s="533"/>
      <c r="E880" s="533"/>
      <c r="F880" s="533"/>
      <c r="G880" s="533"/>
    </row>
    <row r="881" spans="2:7" ht="15.6" hidden="1" x14ac:dyDescent="0.3">
      <c r="B881" s="531"/>
      <c r="C881" s="532"/>
      <c r="D881" s="533"/>
      <c r="E881" s="533"/>
      <c r="F881" s="533"/>
      <c r="G881" s="533"/>
    </row>
    <row r="882" spans="2:7" ht="15.6" hidden="1" x14ac:dyDescent="0.3">
      <c r="B882" s="531"/>
      <c r="C882" s="532"/>
      <c r="D882" s="533"/>
      <c r="E882" s="533"/>
      <c r="F882" s="533"/>
      <c r="G882" s="533"/>
    </row>
    <row r="883" spans="2:7" ht="15.6" hidden="1" x14ac:dyDescent="0.3">
      <c r="B883" s="531"/>
      <c r="C883" s="532"/>
      <c r="D883" s="533"/>
      <c r="E883" s="533"/>
      <c r="F883" s="533"/>
      <c r="G883" s="533"/>
    </row>
    <row r="884" spans="2:7" ht="15.6" hidden="1" x14ac:dyDescent="0.3">
      <c r="B884" s="531"/>
      <c r="C884" s="532"/>
      <c r="D884" s="533"/>
      <c r="E884" s="533"/>
      <c r="F884" s="533"/>
      <c r="G884" s="533"/>
    </row>
    <row r="885" spans="2:7" ht="15.6" hidden="1" x14ac:dyDescent="0.3">
      <c r="B885" s="531"/>
      <c r="C885" s="532"/>
      <c r="D885" s="533"/>
      <c r="E885" s="533"/>
      <c r="F885" s="533"/>
      <c r="G885" s="533"/>
    </row>
    <row r="886" spans="2:7" ht="15.6" hidden="1" x14ac:dyDescent="0.3">
      <c r="B886" s="531"/>
      <c r="C886" s="532"/>
      <c r="D886" s="533"/>
      <c r="E886" s="533"/>
      <c r="F886" s="533"/>
      <c r="G886" s="533"/>
    </row>
    <row r="887" spans="2:7" ht="15.6" hidden="1" x14ac:dyDescent="0.3">
      <c r="B887" s="531"/>
      <c r="C887" s="532"/>
      <c r="D887" s="533"/>
      <c r="E887" s="533"/>
      <c r="F887" s="533"/>
      <c r="G887" s="533"/>
    </row>
    <row r="888" spans="2:7" ht="15.6" hidden="1" x14ac:dyDescent="0.3">
      <c r="B888" s="531"/>
      <c r="C888" s="532"/>
      <c r="D888" s="533"/>
      <c r="E888" s="533"/>
      <c r="F888" s="533"/>
      <c r="G888" s="533"/>
    </row>
    <row r="889" spans="2:7" ht="15.6" hidden="1" x14ac:dyDescent="0.3">
      <c r="B889" s="531"/>
      <c r="C889" s="532"/>
      <c r="D889" s="533"/>
      <c r="E889" s="533"/>
      <c r="F889" s="533"/>
      <c r="G889" s="533"/>
    </row>
    <row r="890" spans="2:7" ht="15.6" hidden="1" x14ac:dyDescent="0.3">
      <c r="B890" s="531"/>
      <c r="C890" s="532"/>
      <c r="D890" s="533"/>
      <c r="E890" s="533"/>
      <c r="F890" s="533"/>
      <c r="G890" s="533"/>
    </row>
    <row r="891" spans="2:7" ht="15.6" hidden="1" x14ac:dyDescent="0.3">
      <c r="B891" s="531"/>
      <c r="C891" s="532"/>
      <c r="D891" s="533"/>
      <c r="E891" s="533"/>
      <c r="F891" s="533"/>
      <c r="G891" s="533"/>
    </row>
    <row r="892" spans="2:7" ht="15.6" hidden="1" x14ac:dyDescent="0.3">
      <c r="B892" s="531"/>
      <c r="C892" s="532"/>
      <c r="D892" s="533"/>
      <c r="E892" s="533"/>
      <c r="F892" s="533"/>
      <c r="G892" s="533"/>
    </row>
    <row r="893" spans="2:7" ht="15.6" hidden="1" x14ac:dyDescent="0.3">
      <c r="B893" s="531"/>
      <c r="C893" s="532"/>
      <c r="D893" s="533"/>
      <c r="E893" s="533"/>
      <c r="F893" s="533"/>
      <c r="G893" s="533"/>
    </row>
    <row r="894" spans="2:7" ht="15.6" hidden="1" x14ac:dyDescent="0.3">
      <c r="B894" s="531"/>
      <c r="C894" s="532"/>
      <c r="D894" s="533"/>
      <c r="E894" s="533"/>
      <c r="F894" s="533"/>
      <c r="G894" s="533"/>
    </row>
    <row r="895" spans="2:7" ht="15.6" hidden="1" x14ac:dyDescent="0.3">
      <c r="B895" s="531"/>
      <c r="C895" s="532"/>
      <c r="D895" s="533"/>
      <c r="E895" s="533"/>
      <c r="F895" s="533"/>
      <c r="G895" s="533"/>
    </row>
    <row r="896" spans="2:7" ht="15.6" hidden="1" x14ac:dyDescent="0.3">
      <c r="B896" s="531"/>
      <c r="C896" s="532"/>
      <c r="D896" s="533"/>
      <c r="E896" s="533"/>
      <c r="F896" s="533"/>
      <c r="G896" s="533"/>
    </row>
    <row r="897" spans="2:7" ht="15.6" hidden="1" x14ac:dyDescent="0.3">
      <c r="B897" s="531"/>
      <c r="C897" s="532"/>
      <c r="D897" s="533"/>
      <c r="E897" s="533"/>
      <c r="F897" s="533"/>
      <c r="G897" s="533"/>
    </row>
    <row r="898" spans="2:7" ht="15.6" hidden="1" x14ac:dyDescent="0.3">
      <c r="B898" s="531"/>
      <c r="C898" s="532"/>
      <c r="D898" s="533"/>
      <c r="E898" s="533"/>
      <c r="F898" s="533"/>
      <c r="G898" s="533"/>
    </row>
    <row r="899" spans="2:7" ht="15.6" hidden="1" x14ac:dyDescent="0.3">
      <c r="B899" s="531"/>
      <c r="C899" s="532"/>
      <c r="D899" s="533"/>
      <c r="E899" s="533"/>
      <c r="F899" s="533"/>
      <c r="G899" s="533"/>
    </row>
    <row r="900" spans="2:7" ht="15.6" hidden="1" x14ac:dyDescent="0.3">
      <c r="B900" s="531"/>
      <c r="C900" s="532"/>
      <c r="D900" s="533"/>
      <c r="E900" s="533"/>
      <c r="F900" s="533"/>
      <c r="G900" s="533"/>
    </row>
    <row r="901" spans="2:7" ht="15.6" hidden="1" x14ac:dyDescent="0.3">
      <c r="B901" s="531"/>
      <c r="C901" s="532"/>
      <c r="D901" s="533"/>
      <c r="E901" s="533"/>
      <c r="F901" s="533"/>
      <c r="G901" s="533"/>
    </row>
    <row r="902" spans="2:7" ht="15.6" hidden="1" x14ac:dyDescent="0.3">
      <c r="B902" s="531"/>
      <c r="C902" s="532"/>
      <c r="D902" s="533"/>
      <c r="E902" s="533"/>
      <c r="F902" s="533"/>
      <c r="G902" s="533"/>
    </row>
    <row r="903" spans="2:7" ht="15.6" hidden="1" x14ac:dyDescent="0.3">
      <c r="B903" s="531"/>
      <c r="C903" s="532"/>
      <c r="D903" s="533"/>
      <c r="E903" s="533"/>
      <c r="F903" s="533"/>
      <c r="G903" s="533"/>
    </row>
    <row r="904" spans="2:7" ht="15.6" hidden="1" x14ac:dyDescent="0.3">
      <c r="B904" s="531"/>
      <c r="C904" s="532"/>
      <c r="D904" s="533"/>
      <c r="E904" s="533"/>
      <c r="F904" s="533"/>
      <c r="G904" s="533"/>
    </row>
    <row r="905" spans="2:7" ht="15.6" hidden="1" x14ac:dyDescent="0.3">
      <c r="B905" s="531"/>
      <c r="C905" s="532"/>
      <c r="D905" s="533"/>
      <c r="E905" s="533"/>
      <c r="F905" s="533"/>
      <c r="G905" s="533"/>
    </row>
    <row r="906" spans="2:7" ht="15.6" hidden="1" x14ac:dyDescent="0.3">
      <c r="B906" s="531"/>
      <c r="C906" s="532"/>
      <c r="D906" s="533"/>
      <c r="E906" s="533"/>
      <c r="F906" s="533"/>
      <c r="G906" s="533"/>
    </row>
    <row r="907" spans="2:7" ht="15.6" hidden="1" x14ac:dyDescent="0.3">
      <c r="B907" s="531"/>
      <c r="C907" s="532"/>
      <c r="D907" s="533"/>
      <c r="E907" s="533"/>
      <c r="F907" s="533"/>
      <c r="G907" s="533"/>
    </row>
    <row r="908" spans="2:7" ht="15.6" hidden="1" x14ac:dyDescent="0.3">
      <c r="B908" s="531"/>
      <c r="C908" s="532"/>
      <c r="D908" s="533"/>
      <c r="E908" s="533"/>
      <c r="F908" s="533"/>
      <c r="G908" s="533"/>
    </row>
    <row r="909" spans="2:7" ht="15.6" hidden="1" x14ac:dyDescent="0.3">
      <c r="B909" s="531"/>
      <c r="C909" s="532"/>
      <c r="D909" s="533"/>
      <c r="E909" s="533"/>
      <c r="F909" s="533"/>
      <c r="G909" s="533"/>
    </row>
    <row r="910" spans="2:7" ht="15.6" hidden="1" x14ac:dyDescent="0.3">
      <c r="B910" s="531"/>
      <c r="C910" s="532"/>
      <c r="D910" s="533"/>
      <c r="E910" s="533"/>
      <c r="F910" s="533"/>
      <c r="G910" s="533"/>
    </row>
    <row r="911" spans="2:7" ht="15.6" hidden="1" x14ac:dyDescent="0.3">
      <c r="B911" s="531"/>
      <c r="C911" s="532"/>
      <c r="D911" s="533"/>
      <c r="E911" s="533"/>
      <c r="F911" s="533"/>
      <c r="G911" s="533"/>
    </row>
    <row r="912" spans="2:7" ht="15.6" hidden="1" x14ac:dyDescent="0.3">
      <c r="B912" s="531"/>
      <c r="C912" s="532"/>
      <c r="D912" s="533"/>
      <c r="E912" s="533"/>
      <c r="F912" s="533"/>
      <c r="G912" s="533"/>
    </row>
    <row r="913" spans="2:7" ht="15.6" hidden="1" x14ac:dyDescent="0.3">
      <c r="B913" s="531"/>
      <c r="C913" s="532"/>
      <c r="D913" s="533"/>
      <c r="E913" s="533"/>
      <c r="F913" s="533"/>
      <c r="G913" s="533"/>
    </row>
    <row r="914" spans="2:7" ht="15.6" hidden="1" x14ac:dyDescent="0.3">
      <c r="B914" s="531"/>
      <c r="C914" s="532"/>
      <c r="D914" s="533"/>
      <c r="E914" s="533"/>
      <c r="F914" s="533"/>
      <c r="G914" s="533"/>
    </row>
    <row r="915" spans="2:7" ht="15.6" hidden="1" x14ac:dyDescent="0.3">
      <c r="B915" s="531"/>
      <c r="C915" s="532"/>
      <c r="D915" s="533"/>
      <c r="E915" s="533"/>
      <c r="F915" s="533"/>
      <c r="G915" s="533"/>
    </row>
    <row r="916" spans="2:7" ht="15.6" hidden="1" x14ac:dyDescent="0.3">
      <c r="B916" s="531"/>
      <c r="C916" s="532"/>
      <c r="D916" s="533"/>
      <c r="E916" s="533"/>
      <c r="F916" s="533"/>
      <c r="G916" s="533"/>
    </row>
    <row r="917" spans="2:7" ht="15.6" hidden="1" x14ac:dyDescent="0.3">
      <c r="B917" s="531"/>
      <c r="C917" s="532"/>
      <c r="D917" s="533"/>
      <c r="E917" s="533"/>
      <c r="F917" s="533"/>
      <c r="G917" s="533"/>
    </row>
    <row r="918" spans="2:7" ht="15.6" hidden="1" x14ac:dyDescent="0.3">
      <c r="B918" s="531"/>
      <c r="C918" s="532"/>
      <c r="D918" s="533"/>
      <c r="E918" s="533"/>
      <c r="F918" s="533"/>
      <c r="G918" s="533"/>
    </row>
    <row r="919" spans="2:7" ht="15.6" hidden="1" x14ac:dyDescent="0.3">
      <c r="B919" s="531"/>
      <c r="C919" s="532"/>
      <c r="D919" s="533"/>
      <c r="E919" s="533"/>
      <c r="F919" s="533"/>
      <c r="G919" s="533"/>
    </row>
    <row r="920" spans="2:7" ht="15.6" hidden="1" x14ac:dyDescent="0.3">
      <c r="B920" s="531"/>
      <c r="C920" s="532"/>
      <c r="D920" s="533"/>
      <c r="E920" s="533"/>
      <c r="F920" s="533"/>
      <c r="G920" s="533"/>
    </row>
    <row r="921" spans="2:7" ht="15.6" hidden="1" x14ac:dyDescent="0.3">
      <c r="B921" s="531"/>
      <c r="C921" s="532"/>
      <c r="D921" s="533"/>
      <c r="E921" s="533"/>
      <c r="F921" s="533"/>
      <c r="G921" s="533"/>
    </row>
    <row r="922" spans="2:7" ht="15.6" hidden="1" x14ac:dyDescent="0.3">
      <c r="B922" s="531"/>
      <c r="C922" s="532"/>
      <c r="D922" s="533"/>
      <c r="E922" s="533"/>
      <c r="F922" s="533"/>
      <c r="G922" s="533"/>
    </row>
    <row r="923" spans="2:7" ht="15.6" hidden="1" x14ac:dyDescent="0.3">
      <c r="B923" s="531"/>
      <c r="C923" s="532"/>
      <c r="D923" s="533"/>
      <c r="E923" s="533"/>
      <c r="F923" s="533"/>
      <c r="G923" s="533"/>
    </row>
    <row r="924" spans="2:7" ht="15.6" hidden="1" x14ac:dyDescent="0.3">
      <c r="B924" s="531"/>
      <c r="C924" s="532"/>
      <c r="D924" s="533"/>
      <c r="E924" s="533"/>
      <c r="F924" s="533"/>
      <c r="G924" s="533"/>
    </row>
    <row r="925" spans="2:7" ht="15.6" hidden="1" x14ac:dyDescent="0.3">
      <c r="B925" s="531"/>
      <c r="C925" s="532"/>
      <c r="D925" s="533"/>
      <c r="E925" s="533"/>
      <c r="F925" s="533"/>
      <c r="G925" s="533"/>
    </row>
    <row r="926" spans="2:7" ht="15.6" hidden="1" x14ac:dyDescent="0.3">
      <c r="B926" s="531"/>
      <c r="C926" s="532"/>
      <c r="D926" s="533"/>
      <c r="E926" s="533"/>
      <c r="F926" s="533"/>
      <c r="G926" s="533"/>
    </row>
    <row r="927" spans="2:7" ht="15.6" hidden="1" x14ac:dyDescent="0.3">
      <c r="B927" s="531"/>
      <c r="C927" s="532"/>
      <c r="D927" s="533"/>
      <c r="E927" s="533"/>
      <c r="F927" s="533"/>
      <c r="G927" s="533"/>
    </row>
    <row r="928" spans="2:7" ht="15.6" hidden="1" x14ac:dyDescent="0.3">
      <c r="B928" s="531"/>
      <c r="C928" s="532"/>
      <c r="D928" s="533"/>
      <c r="E928" s="533"/>
      <c r="F928" s="533"/>
      <c r="G928" s="533"/>
    </row>
    <row r="929" spans="2:7" ht="15.6" hidden="1" x14ac:dyDescent="0.3">
      <c r="B929" s="531"/>
      <c r="C929" s="532"/>
      <c r="D929" s="533"/>
      <c r="E929" s="533"/>
      <c r="F929" s="533"/>
      <c r="G929" s="533"/>
    </row>
    <row r="930" spans="2:7" ht="15.6" hidden="1" x14ac:dyDescent="0.3">
      <c r="B930" s="531"/>
      <c r="C930" s="532"/>
      <c r="D930" s="533"/>
      <c r="E930" s="533"/>
      <c r="F930" s="533"/>
      <c r="G930" s="533"/>
    </row>
    <row r="931" spans="2:7" ht="15.6" hidden="1" x14ac:dyDescent="0.3">
      <c r="B931" s="531"/>
      <c r="C931" s="532"/>
      <c r="D931" s="533"/>
      <c r="E931" s="533"/>
      <c r="F931" s="533"/>
      <c r="G931" s="533"/>
    </row>
    <row r="932" spans="2:7" ht="15.6" hidden="1" x14ac:dyDescent="0.3">
      <c r="B932" s="531"/>
      <c r="C932" s="532"/>
      <c r="D932" s="533"/>
      <c r="E932" s="533"/>
      <c r="F932" s="533"/>
      <c r="G932" s="533"/>
    </row>
    <row r="933" spans="2:7" ht="15.6" hidden="1" x14ac:dyDescent="0.3">
      <c r="B933" s="531"/>
      <c r="C933" s="532"/>
      <c r="D933" s="533"/>
      <c r="E933" s="533"/>
      <c r="F933" s="533"/>
      <c r="G933" s="533"/>
    </row>
    <row r="934" spans="2:7" ht="15.6" hidden="1" x14ac:dyDescent="0.3">
      <c r="B934" s="531"/>
      <c r="C934" s="532"/>
      <c r="D934" s="533"/>
      <c r="E934" s="533"/>
      <c r="F934" s="533"/>
      <c r="G934" s="533"/>
    </row>
    <row r="935" spans="2:7" ht="15.6" hidden="1" x14ac:dyDescent="0.3">
      <c r="B935" s="531"/>
      <c r="C935" s="532"/>
      <c r="D935" s="533"/>
      <c r="E935" s="533"/>
      <c r="F935" s="533"/>
      <c r="G935" s="533"/>
    </row>
    <row r="936" spans="2:7" ht="15.6" hidden="1" x14ac:dyDescent="0.3">
      <c r="B936" s="531"/>
      <c r="C936" s="532"/>
      <c r="D936" s="533"/>
      <c r="E936" s="533"/>
      <c r="F936" s="533"/>
      <c r="G936" s="533"/>
    </row>
    <row r="937" spans="2:7" ht="15.6" hidden="1" x14ac:dyDescent="0.3">
      <c r="B937" s="531"/>
      <c r="C937" s="532"/>
      <c r="D937" s="533"/>
      <c r="E937" s="533"/>
      <c r="F937" s="533"/>
      <c r="G937" s="533"/>
    </row>
    <row r="938" spans="2:7" ht="15.6" hidden="1" x14ac:dyDescent="0.3">
      <c r="B938" s="531"/>
      <c r="C938" s="532"/>
      <c r="D938" s="533"/>
      <c r="E938" s="533"/>
      <c r="F938" s="533"/>
      <c r="G938" s="533"/>
    </row>
    <row r="939" spans="2:7" ht="15.6" hidden="1" x14ac:dyDescent="0.3">
      <c r="B939" s="531"/>
      <c r="C939" s="532"/>
      <c r="D939" s="533"/>
      <c r="E939" s="533"/>
      <c r="F939" s="533"/>
      <c r="G939" s="533"/>
    </row>
    <row r="940" spans="2:7" ht="15.6" hidden="1" x14ac:dyDescent="0.3">
      <c r="B940" s="531"/>
      <c r="C940" s="532"/>
      <c r="D940" s="533"/>
      <c r="E940" s="533"/>
      <c r="F940" s="533"/>
      <c r="G940" s="533"/>
    </row>
    <row r="941" spans="2:7" ht="15.6" hidden="1" x14ac:dyDescent="0.3">
      <c r="B941" s="531"/>
      <c r="C941" s="532"/>
      <c r="D941" s="533"/>
      <c r="E941" s="533"/>
      <c r="F941" s="533"/>
      <c r="G941" s="533"/>
    </row>
    <row r="942" spans="2:7" ht="15.6" hidden="1" x14ac:dyDescent="0.3">
      <c r="B942" s="531"/>
      <c r="C942" s="532"/>
      <c r="D942" s="533"/>
      <c r="E942" s="533"/>
      <c r="F942" s="533"/>
      <c r="G942" s="533"/>
    </row>
    <row r="943" spans="2:7" ht="15.6" hidden="1" x14ac:dyDescent="0.3">
      <c r="B943" s="531"/>
      <c r="C943" s="532"/>
      <c r="D943" s="533"/>
      <c r="E943" s="533"/>
      <c r="F943" s="533"/>
      <c r="G943" s="533"/>
    </row>
    <row r="944" spans="2:7" ht="15.6" hidden="1" x14ac:dyDescent="0.3">
      <c r="B944" s="531"/>
      <c r="C944" s="532"/>
      <c r="D944" s="533"/>
      <c r="E944" s="533"/>
      <c r="F944" s="533"/>
      <c r="G944" s="533"/>
    </row>
    <row r="945" spans="2:7" ht="15.6" hidden="1" x14ac:dyDescent="0.3">
      <c r="B945" s="531"/>
      <c r="C945" s="532"/>
      <c r="D945" s="533"/>
      <c r="E945" s="533"/>
      <c r="F945" s="533"/>
      <c r="G945" s="533"/>
    </row>
    <row r="946" spans="2:7" ht="15.6" hidden="1" x14ac:dyDescent="0.3">
      <c r="B946" s="531"/>
      <c r="C946" s="532"/>
      <c r="D946" s="533"/>
      <c r="E946" s="533"/>
      <c r="F946" s="533"/>
      <c r="G946" s="533"/>
    </row>
    <row r="947" spans="2:7" ht="15.6" hidden="1" x14ac:dyDescent="0.3">
      <c r="B947" s="531"/>
      <c r="C947" s="532"/>
      <c r="D947" s="533"/>
      <c r="E947" s="533"/>
      <c r="F947" s="533"/>
      <c r="G947" s="533"/>
    </row>
    <row r="948" spans="2:7" ht="15.6" hidden="1" x14ac:dyDescent="0.3">
      <c r="B948" s="531"/>
      <c r="C948" s="532"/>
      <c r="D948" s="533"/>
      <c r="E948" s="533"/>
      <c r="F948" s="533"/>
      <c r="G948" s="533"/>
    </row>
    <row r="949" spans="2:7" ht="15.6" hidden="1" x14ac:dyDescent="0.3">
      <c r="B949" s="531"/>
      <c r="C949" s="532"/>
      <c r="D949" s="533"/>
      <c r="E949" s="533"/>
      <c r="F949" s="533"/>
      <c r="G949" s="533"/>
    </row>
    <row r="950" spans="2:7" ht="15.6" hidden="1" x14ac:dyDescent="0.3">
      <c r="B950" s="531"/>
      <c r="C950" s="532"/>
      <c r="D950" s="533"/>
      <c r="E950" s="533"/>
      <c r="F950" s="533"/>
      <c r="G950" s="533"/>
    </row>
    <row r="951" spans="2:7" ht="15.6" hidden="1" x14ac:dyDescent="0.3">
      <c r="B951" s="531"/>
      <c r="C951" s="532"/>
      <c r="D951" s="533"/>
      <c r="E951" s="533"/>
      <c r="F951" s="533"/>
      <c r="G951" s="533"/>
    </row>
    <row r="952" spans="2:7" ht="15.6" hidden="1" x14ac:dyDescent="0.3">
      <c r="B952" s="531"/>
      <c r="C952" s="532"/>
      <c r="D952" s="533"/>
      <c r="E952" s="533"/>
      <c r="F952" s="533"/>
      <c r="G952" s="533"/>
    </row>
    <row r="953" spans="2:7" ht="15.6" hidden="1" x14ac:dyDescent="0.3">
      <c r="B953" s="531"/>
      <c r="C953" s="532"/>
      <c r="D953" s="533"/>
      <c r="E953" s="533"/>
      <c r="F953" s="533"/>
      <c r="G953" s="533"/>
    </row>
    <row r="954" spans="2:7" ht="15.6" hidden="1" x14ac:dyDescent="0.3">
      <c r="B954" s="531"/>
      <c r="C954" s="532"/>
      <c r="D954" s="533"/>
      <c r="E954" s="533"/>
      <c r="F954" s="533"/>
      <c r="G954" s="533"/>
    </row>
    <row r="955" spans="2:7" ht="15.6" hidden="1" x14ac:dyDescent="0.3">
      <c r="B955" s="531"/>
      <c r="C955" s="532"/>
      <c r="D955" s="533"/>
      <c r="E955" s="533"/>
      <c r="F955" s="533"/>
      <c r="G955" s="533"/>
    </row>
    <row r="956" spans="2:7" ht="15.6" hidden="1" x14ac:dyDescent="0.3">
      <c r="B956" s="531"/>
      <c r="C956" s="532"/>
      <c r="D956" s="533"/>
      <c r="E956" s="533"/>
      <c r="F956" s="533"/>
      <c r="G956" s="533"/>
    </row>
    <row r="957" spans="2:7" ht="15.6" hidden="1" x14ac:dyDescent="0.3">
      <c r="B957" s="531"/>
      <c r="C957" s="532"/>
      <c r="D957" s="533"/>
      <c r="E957" s="533"/>
      <c r="F957" s="533"/>
      <c r="G957" s="533"/>
    </row>
    <row r="958" spans="2:7" ht="15.6" hidden="1" x14ac:dyDescent="0.3">
      <c r="B958" s="531"/>
      <c r="C958" s="532"/>
      <c r="D958" s="533"/>
      <c r="E958" s="533"/>
      <c r="F958" s="533"/>
      <c r="G958" s="533"/>
    </row>
    <row r="959" spans="2:7" ht="15.6" hidden="1" x14ac:dyDescent="0.3">
      <c r="B959" s="531"/>
      <c r="C959" s="532"/>
      <c r="D959" s="533"/>
      <c r="E959" s="533"/>
      <c r="F959" s="533"/>
      <c r="G959" s="533"/>
    </row>
    <row r="960" spans="2:7" ht="15.6" hidden="1" x14ac:dyDescent="0.3">
      <c r="B960" s="531"/>
      <c r="C960" s="532"/>
      <c r="D960" s="533"/>
      <c r="E960" s="533"/>
      <c r="F960" s="533"/>
      <c r="G960" s="533"/>
    </row>
    <row r="961" spans="2:7" ht="15.6" hidden="1" x14ac:dyDescent="0.3">
      <c r="B961" s="531"/>
      <c r="C961" s="532"/>
      <c r="D961" s="533"/>
      <c r="E961" s="533"/>
      <c r="F961" s="533"/>
      <c r="G961" s="533"/>
    </row>
    <row r="962" spans="2:7" ht="15.6" hidden="1" x14ac:dyDescent="0.3">
      <c r="B962" s="531"/>
      <c r="C962" s="532"/>
      <c r="D962" s="533"/>
      <c r="E962" s="533"/>
      <c r="F962" s="533"/>
      <c r="G962" s="533"/>
    </row>
    <row r="963" spans="2:7" ht="15.6" hidden="1" x14ac:dyDescent="0.3">
      <c r="B963" s="531"/>
      <c r="C963" s="532"/>
      <c r="D963" s="533"/>
      <c r="E963" s="533"/>
      <c r="F963" s="533"/>
      <c r="G963" s="533"/>
    </row>
    <row r="964" spans="2:7" ht="15.6" hidden="1" x14ac:dyDescent="0.3">
      <c r="B964" s="531"/>
      <c r="C964" s="532"/>
      <c r="D964" s="533"/>
      <c r="E964" s="533"/>
      <c r="F964" s="533"/>
      <c r="G964" s="533"/>
    </row>
    <row r="965" spans="2:7" ht="15.6" hidden="1" x14ac:dyDescent="0.3">
      <c r="B965" s="531"/>
      <c r="C965" s="532"/>
      <c r="D965" s="533"/>
      <c r="E965" s="533"/>
      <c r="F965" s="533"/>
      <c r="G965" s="533"/>
    </row>
    <row r="966" spans="2:7" ht="15.6" hidden="1" x14ac:dyDescent="0.3">
      <c r="B966" s="531"/>
      <c r="C966" s="532"/>
      <c r="D966" s="533"/>
      <c r="E966" s="533"/>
      <c r="F966" s="533"/>
      <c r="G966" s="533"/>
    </row>
    <row r="967" spans="2:7" ht="15.6" hidden="1" x14ac:dyDescent="0.3">
      <c r="B967" s="531"/>
      <c r="C967" s="532"/>
      <c r="D967" s="533"/>
      <c r="E967" s="533"/>
      <c r="F967" s="533"/>
      <c r="G967" s="533"/>
    </row>
    <row r="968" spans="2:7" ht="15.6" hidden="1" x14ac:dyDescent="0.3">
      <c r="B968" s="531"/>
      <c r="C968" s="532"/>
      <c r="D968" s="533"/>
      <c r="E968" s="533"/>
      <c r="F968" s="533"/>
      <c r="G968" s="533"/>
    </row>
    <row r="969" spans="2:7" ht="15.6" hidden="1" x14ac:dyDescent="0.3">
      <c r="B969" s="531"/>
      <c r="C969" s="532"/>
      <c r="D969" s="533"/>
      <c r="E969" s="533"/>
      <c r="F969" s="533"/>
      <c r="G969" s="533"/>
    </row>
    <row r="970" spans="2:7" ht="15.6" hidden="1" x14ac:dyDescent="0.3">
      <c r="B970" s="531"/>
      <c r="C970" s="532"/>
      <c r="D970" s="533"/>
      <c r="E970" s="533"/>
      <c r="F970" s="533"/>
      <c r="G970" s="533"/>
    </row>
    <row r="971" spans="2:7" ht="15.6" hidden="1" x14ac:dyDescent="0.3">
      <c r="B971" s="531"/>
      <c r="C971" s="532"/>
      <c r="D971" s="533"/>
      <c r="E971" s="533"/>
      <c r="F971" s="533"/>
      <c r="G971" s="533"/>
    </row>
    <row r="972" spans="2:7" ht="15.6" hidden="1" x14ac:dyDescent="0.3">
      <c r="B972" s="531"/>
      <c r="C972" s="532"/>
      <c r="D972" s="533"/>
      <c r="E972" s="533"/>
      <c r="F972" s="533"/>
      <c r="G972" s="533"/>
    </row>
    <row r="973" spans="2:7" ht="15.6" hidden="1" x14ac:dyDescent="0.3">
      <c r="B973" s="531"/>
      <c r="C973" s="532"/>
      <c r="D973" s="533"/>
      <c r="E973" s="533"/>
      <c r="F973" s="533"/>
      <c r="G973" s="533"/>
    </row>
    <row r="974" spans="2:7" ht="15.6" hidden="1" x14ac:dyDescent="0.3">
      <c r="B974" s="531"/>
      <c r="C974" s="532"/>
      <c r="D974" s="533"/>
      <c r="E974" s="533"/>
      <c r="F974" s="533"/>
      <c r="G974" s="533"/>
    </row>
    <row r="975" spans="2:7" ht="15.6" hidden="1" x14ac:dyDescent="0.3">
      <c r="B975" s="531"/>
      <c r="C975" s="532"/>
      <c r="D975" s="533"/>
      <c r="E975" s="533"/>
      <c r="F975" s="533"/>
      <c r="G975" s="533"/>
    </row>
    <row r="976" spans="2:7" ht="15.6" hidden="1" x14ac:dyDescent="0.3">
      <c r="B976" s="531"/>
      <c r="C976" s="532"/>
      <c r="D976" s="533"/>
      <c r="E976" s="533"/>
      <c r="F976" s="533"/>
      <c r="G976" s="533"/>
    </row>
    <row r="977" spans="2:7" ht="15.6" hidden="1" x14ac:dyDescent="0.3">
      <c r="B977" s="531"/>
      <c r="C977" s="532"/>
      <c r="D977" s="533"/>
      <c r="E977" s="533"/>
      <c r="F977" s="533"/>
      <c r="G977" s="533"/>
    </row>
    <row r="978" spans="2:7" ht="15.6" hidden="1" x14ac:dyDescent="0.3">
      <c r="B978" s="531"/>
      <c r="C978" s="532"/>
      <c r="D978" s="533"/>
      <c r="E978" s="533"/>
      <c r="F978" s="533"/>
      <c r="G978" s="533"/>
    </row>
    <row r="979" spans="2:7" ht="15.6" hidden="1" x14ac:dyDescent="0.3">
      <c r="B979" s="531"/>
      <c r="C979" s="532"/>
      <c r="D979" s="533"/>
      <c r="E979" s="533"/>
      <c r="F979" s="533"/>
      <c r="G979" s="533"/>
    </row>
    <row r="980" spans="2:7" ht="15.6" hidden="1" x14ac:dyDescent="0.3">
      <c r="B980" s="531"/>
      <c r="C980" s="532"/>
      <c r="D980" s="533"/>
      <c r="E980" s="533"/>
      <c r="F980" s="533"/>
      <c r="G980" s="533"/>
    </row>
    <row r="981" spans="2:7" ht="15.6" hidden="1" x14ac:dyDescent="0.3">
      <c r="B981" s="531"/>
      <c r="C981" s="532"/>
      <c r="D981" s="533"/>
      <c r="E981" s="533"/>
      <c r="F981" s="533"/>
      <c r="G981" s="533"/>
    </row>
    <row r="982" spans="2:7" ht="15.6" hidden="1" x14ac:dyDescent="0.3">
      <c r="B982" s="531"/>
      <c r="C982" s="532"/>
      <c r="D982" s="533"/>
      <c r="E982" s="533"/>
      <c r="F982" s="533"/>
      <c r="G982" s="533"/>
    </row>
    <row r="983" spans="2:7" ht="15.6" hidden="1" x14ac:dyDescent="0.3">
      <c r="B983" s="531"/>
      <c r="C983" s="532"/>
      <c r="D983" s="533"/>
      <c r="E983" s="533"/>
      <c r="F983" s="533"/>
      <c r="G983" s="533"/>
    </row>
    <row r="984" spans="2:7" ht="15.6" hidden="1" x14ac:dyDescent="0.3">
      <c r="B984" s="531"/>
      <c r="C984" s="532"/>
      <c r="D984" s="533"/>
      <c r="E984" s="533"/>
      <c r="F984" s="533"/>
      <c r="G984" s="533"/>
    </row>
    <row r="985" spans="2:7" ht="15.6" hidden="1" x14ac:dyDescent="0.3">
      <c r="B985" s="531"/>
      <c r="C985" s="532"/>
      <c r="D985" s="533"/>
      <c r="E985" s="533"/>
      <c r="F985" s="533"/>
      <c r="G985" s="533"/>
    </row>
    <row r="986" spans="2:7" ht="15.6" hidden="1" x14ac:dyDescent="0.3">
      <c r="B986" s="531"/>
      <c r="C986" s="532"/>
      <c r="D986" s="533"/>
      <c r="E986" s="533"/>
      <c r="F986" s="533"/>
      <c r="G986" s="533"/>
    </row>
    <row r="987" spans="2:7" ht="15.6" hidden="1" x14ac:dyDescent="0.3">
      <c r="B987" s="531"/>
      <c r="C987" s="532"/>
      <c r="D987" s="533"/>
      <c r="E987" s="533"/>
      <c r="F987" s="533"/>
      <c r="G987" s="533"/>
    </row>
    <row r="988" spans="2:7" ht="15.6" hidden="1" x14ac:dyDescent="0.3">
      <c r="B988" s="531"/>
      <c r="C988" s="532"/>
      <c r="D988" s="533"/>
      <c r="E988" s="533"/>
      <c r="F988" s="533"/>
      <c r="G988" s="533"/>
    </row>
    <row r="989" spans="2:7" ht="15.6" hidden="1" x14ac:dyDescent="0.3">
      <c r="B989" s="531"/>
      <c r="C989" s="532"/>
      <c r="D989" s="533"/>
      <c r="E989" s="533"/>
      <c r="F989" s="533"/>
      <c r="G989" s="533"/>
    </row>
    <row r="990" spans="2:7" ht="15.6" hidden="1" x14ac:dyDescent="0.3">
      <c r="B990" s="531"/>
      <c r="C990" s="532"/>
      <c r="D990" s="533"/>
      <c r="E990" s="533"/>
      <c r="F990" s="533"/>
      <c r="G990" s="533"/>
    </row>
    <row r="991" spans="2:7" ht="15.6" hidden="1" x14ac:dyDescent="0.3">
      <c r="B991" s="531"/>
      <c r="C991" s="532"/>
      <c r="D991" s="533"/>
      <c r="E991" s="533"/>
      <c r="F991" s="533"/>
      <c r="G991" s="533"/>
    </row>
    <row r="992" spans="2:7" ht="15.6" hidden="1" x14ac:dyDescent="0.3">
      <c r="B992" s="531"/>
      <c r="C992" s="532"/>
      <c r="D992" s="533"/>
      <c r="E992" s="533"/>
      <c r="F992" s="533"/>
      <c r="G992" s="533"/>
    </row>
    <row r="993" spans="2:7" ht="15.6" hidden="1" x14ac:dyDescent="0.3">
      <c r="B993" s="531"/>
      <c r="C993" s="532"/>
      <c r="D993" s="533"/>
      <c r="E993" s="533"/>
      <c r="F993" s="533"/>
      <c r="G993" s="533"/>
    </row>
    <row r="994" spans="2:7" ht="15.6" hidden="1" x14ac:dyDescent="0.3">
      <c r="B994" s="531"/>
      <c r="C994" s="532"/>
      <c r="D994" s="533"/>
      <c r="E994" s="533"/>
      <c r="F994" s="533"/>
      <c r="G994" s="533"/>
    </row>
    <row r="995" spans="2:7" ht="15.6" hidden="1" x14ac:dyDescent="0.3">
      <c r="B995" s="531"/>
      <c r="C995" s="532"/>
      <c r="D995" s="533"/>
      <c r="E995" s="533"/>
      <c r="F995" s="533"/>
      <c r="G995" s="533"/>
    </row>
    <row r="996" spans="2:7" ht="15.6" hidden="1" x14ac:dyDescent="0.3">
      <c r="B996" s="531"/>
      <c r="C996" s="532"/>
      <c r="D996" s="533"/>
      <c r="E996" s="533"/>
      <c r="F996" s="533"/>
      <c r="G996" s="533"/>
    </row>
    <row r="997" spans="2:7" ht="15.6" hidden="1" x14ac:dyDescent="0.3">
      <c r="B997" s="531"/>
      <c r="C997" s="532"/>
      <c r="D997" s="533"/>
      <c r="E997" s="533"/>
      <c r="F997" s="533"/>
      <c r="G997" s="533"/>
    </row>
    <row r="998" spans="2:7" ht="15" hidden="1" customHeight="1" x14ac:dyDescent="0.3"/>
    <row r="999" spans="2:7" x14ac:dyDescent="0.3"/>
    <row r="1000" spans="2:7" x14ac:dyDescent="0.3"/>
    <row r="1001" spans="2:7" x14ac:dyDescent="0.3"/>
    <row r="1002" spans="2:7" x14ac:dyDescent="0.3"/>
  </sheetData>
  <mergeCells count="6">
    <mergeCell ref="A3:A7"/>
    <mergeCell ref="A25:A26"/>
    <mergeCell ref="A30:A38"/>
    <mergeCell ref="A8:A9"/>
    <mergeCell ref="A10:A24"/>
    <mergeCell ref="A27:A29"/>
  </mergeCells>
  <hyperlinks>
    <hyperlink ref="I2" location="'Ficha Técnica Sibaté'!A1" display="SIBATÉ" xr:uid="{D168716A-4BEB-5743-B71F-DA75AF83F7E7}"/>
    <hyperlink ref="J2" location="'Ficha Técnica Sutatausa'!A1" display="SUTATAUSA" xr:uid="{DAD4B7CA-898A-F64F-AA41-4BF3155293C6}"/>
    <hyperlink ref="K2" location="'Ficha Técnica Tausa'!A1" display="TAUSA" xr:uid="{45CD8C95-AC10-2D46-898A-79C457CE0E82}"/>
    <hyperlink ref="L2" location="'Ficha Técnica Ubaté'!A1" display="UBATÉ" xr:uid="{D9855869-F97A-624B-8783-178AA142B42E}"/>
    <hyperlink ref="N2" location="'Ficha Técnica Vergara'!A1" display="VERGARA" xr:uid="{8A89C143-59F5-1A45-9374-B57F3294BE78}"/>
    <hyperlink ref="O2" location="'Ficha Técnica Villapinzón'!A1" display="VILLAPINZÓN" xr:uid="{F8FBF46B-33EE-D84D-8B1A-6B0C105BC479}"/>
    <hyperlink ref="Q2" location="'Ficha Técnica San Bernardo'!A1" display="SAN BERNARDO" xr:uid="{0908BB93-04A3-AC4C-8E1B-B5B51FA5DA63}"/>
    <hyperlink ref="R2" location="'Ficha Técnica Funza'!A1" display="FUNZA" xr:uid="{8410DAD8-F74D-984E-8976-3787CFEF9FD4}"/>
    <hyperlink ref="C2" location="'Ficha Técnica Cogua'!A1" display="COGUA" xr:uid="{9DC79C04-92C0-5341-9319-5CD82DAA5341}"/>
    <hyperlink ref="D2" location="'Ficha Técnica Cucunuba'!A1" display="CUCUNUBÁ" xr:uid="{CBBF484B-A534-584A-97F4-1A95ABB01F40}"/>
    <hyperlink ref="E2" location="'Ficha Técnica Gama'!A1" display="GAMA" xr:uid="{E96F2AB6-7DA3-8B48-ADDC-769399273EDE}"/>
    <hyperlink ref="F2" location="'Ficha Técnica Sesquilé'!A1" display="SESQUILÉ" xr:uid="{65796873-C626-784A-A316-CA995834824C}"/>
    <hyperlink ref="G2" location="'Ficha Técnica Guayabal de Siqui'!A1" display="GUAYABAL DE SIQUIMA" xr:uid="{110E6927-B249-C240-8362-CAEDAA5C692E}"/>
    <hyperlink ref="H2" location="'Ficha Técnica Puerto Salgar'!A1" display="PUERTO SALGAR" xr:uid="{D22CD83D-BBC9-B040-861D-C1D2815C9C0F}"/>
    <hyperlink ref="M2" location="'Ficha Técnica Ubaque'!A1" display="UBAQUE" xr:uid="{2234445D-DDB2-364E-A3C0-73BFAA3F89B9}"/>
    <hyperlink ref="P2" location="'Ficha Técnica Agua de Dios'!A1" display="AGUA DE DIOS" xr:uid="{04CF2F77-6668-AE40-999A-ABF8C3568BE6}"/>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AF422-D552-4CB8-81FC-28DBA9F82589}">
  <dimension ref="B1:H66"/>
  <sheetViews>
    <sheetView showGridLines="0" zoomScale="58" zoomScaleNormal="110" workbookViewId="0">
      <selection activeCell="F16" sqref="F16"/>
    </sheetView>
  </sheetViews>
  <sheetFormatPr baseColWidth="10" defaultColWidth="29.33203125" defaultRowHeight="15.6" x14ac:dyDescent="0.25"/>
  <cols>
    <col min="1" max="1" width="7.33203125" style="149" customWidth="1"/>
    <col min="2" max="2" width="16.109375" style="149" customWidth="1"/>
    <col min="3" max="3" width="25" style="149" customWidth="1"/>
    <col min="4" max="4" width="69.77734375" style="150" customWidth="1"/>
    <col min="5" max="5" width="12.6640625" style="149" customWidth="1"/>
    <col min="6" max="6" width="24" style="151" bestFit="1" customWidth="1"/>
    <col min="7" max="7" width="20.77734375" style="151" bestFit="1" customWidth="1"/>
    <col min="8" max="8" width="23.6640625" style="152" bestFit="1" customWidth="1"/>
    <col min="9" max="9" width="38.77734375" style="149" customWidth="1"/>
    <col min="10" max="16384" width="29.33203125" style="149"/>
  </cols>
  <sheetData>
    <row r="1" spans="2:8" ht="31.05" customHeight="1" thickBot="1" x14ac:dyDescent="0.3"/>
    <row r="2" spans="2:8" ht="31.05" customHeight="1" x14ac:dyDescent="0.25">
      <c r="B2" s="647" t="s">
        <v>332</v>
      </c>
      <c r="C2" s="648"/>
      <c r="D2" s="648"/>
      <c r="E2" s="648"/>
      <c r="F2" s="648"/>
      <c r="G2" s="648"/>
      <c r="H2" s="649"/>
    </row>
    <row r="3" spans="2:8" ht="31.05" customHeight="1" thickBot="1" x14ac:dyDescent="0.3">
      <c r="B3" s="650"/>
      <c r="C3" s="651"/>
      <c r="D3" s="651"/>
      <c r="E3" s="651"/>
      <c r="F3" s="651"/>
      <c r="G3" s="651"/>
      <c r="H3" s="652"/>
    </row>
    <row r="4" spans="2:8" ht="31.05" customHeight="1" x14ac:dyDescent="0.25">
      <c r="B4" s="653" t="s">
        <v>333</v>
      </c>
      <c r="C4" s="655" t="s">
        <v>334</v>
      </c>
      <c r="D4" s="656" t="s">
        <v>31</v>
      </c>
      <c r="E4" s="656" t="s">
        <v>17</v>
      </c>
      <c r="F4" s="656" t="s">
        <v>380</v>
      </c>
      <c r="G4" s="656" t="s">
        <v>336</v>
      </c>
      <c r="H4" s="656" t="s">
        <v>337</v>
      </c>
    </row>
    <row r="5" spans="2:8" ht="31.05" customHeight="1" thickBot="1" x14ac:dyDescent="0.3">
      <c r="B5" s="654"/>
      <c r="C5" s="655"/>
      <c r="D5" s="656"/>
      <c r="E5" s="656"/>
      <c r="F5" s="656"/>
      <c r="G5" s="656"/>
      <c r="H5" s="656"/>
    </row>
    <row r="6" spans="2:8" ht="31.05" customHeight="1" x14ac:dyDescent="0.25">
      <c r="B6" s="620" t="s">
        <v>338</v>
      </c>
      <c r="C6" s="121" t="s">
        <v>1</v>
      </c>
      <c r="D6" s="122" t="s">
        <v>339</v>
      </c>
      <c r="E6" s="123">
        <v>16</v>
      </c>
      <c r="F6" s="153">
        <v>50000</v>
      </c>
      <c r="G6" s="154">
        <f>F6*E6</f>
        <v>800000</v>
      </c>
      <c r="H6" s="638">
        <f>G6+G7+G8</f>
        <v>4155500</v>
      </c>
    </row>
    <row r="7" spans="2:8" ht="31.05" customHeight="1" x14ac:dyDescent="0.25">
      <c r="B7" s="621"/>
      <c r="C7" s="124" t="s">
        <v>2</v>
      </c>
      <c r="D7" s="125" t="s">
        <v>340</v>
      </c>
      <c r="E7" s="126">
        <v>4</v>
      </c>
      <c r="F7" s="155">
        <v>145000</v>
      </c>
      <c r="G7" s="156">
        <f t="shared" ref="G7:G24" si="0">F7*E7</f>
        <v>580000</v>
      </c>
      <c r="H7" s="660"/>
    </row>
    <row r="8" spans="2:8" ht="31.05" customHeight="1" thickBot="1" x14ac:dyDescent="0.3">
      <c r="B8" s="622"/>
      <c r="C8" s="127" t="s">
        <v>12</v>
      </c>
      <c r="D8" s="128" t="s">
        <v>341</v>
      </c>
      <c r="E8" s="129">
        <v>1</v>
      </c>
      <c r="F8" s="157">
        <v>2775500</v>
      </c>
      <c r="G8" s="158">
        <f t="shared" si="0"/>
        <v>2775500</v>
      </c>
      <c r="H8" s="661"/>
    </row>
    <row r="9" spans="2:8" ht="31.05" customHeight="1" thickBot="1" x14ac:dyDescent="0.3">
      <c r="B9" s="130"/>
      <c r="C9" s="131"/>
      <c r="D9" s="132"/>
      <c r="E9" s="131"/>
      <c r="F9" s="159"/>
      <c r="G9" s="159"/>
    </row>
    <row r="10" spans="2:8" ht="31.05" customHeight="1" x14ac:dyDescent="0.25">
      <c r="B10" s="635" t="s">
        <v>342</v>
      </c>
      <c r="C10" s="160" t="s">
        <v>10</v>
      </c>
      <c r="D10" s="161" t="s">
        <v>343</v>
      </c>
      <c r="E10" s="162">
        <v>1</v>
      </c>
      <c r="F10" s="163">
        <v>2775500</v>
      </c>
      <c r="G10" s="164">
        <f t="shared" si="0"/>
        <v>2775500</v>
      </c>
      <c r="H10" s="662">
        <f>F10+F11</f>
        <v>4440800</v>
      </c>
    </row>
    <row r="11" spans="2:8" ht="31.05" customHeight="1" thickBot="1" x14ac:dyDescent="0.3">
      <c r="B11" s="637"/>
      <c r="C11" s="165" t="s">
        <v>11</v>
      </c>
      <c r="D11" s="166" t="s">
        <v>344</v>
      </c>
      <c r="E11" s="167">
        <v>1</v>
      </c>
      <c r="F11" s="168">
        <v>1665300</v>
      </c>
      <c r="G11" s="169">
        <f t="shared" si="0"/>
        <v>1665300</v>
      </c>
      <c r="H11" s="663"/>
    </row>
    <row r="12" spans="2:8" ht="31.05" customHeight="1" thickBot="1" x14ac:dyDescent="0.3">
      <c r="B12" s="130"/>
      <c r="C12" s="131"/>
      <c r="D12" s="132"/>
      <c r="E12" s="131"/>
      <c r="F12" s="159"/>
      <c r="G12" s="159"/>
    </row>
    <row r="13" spans="2:8" ht="120" x14ac:dyDescent="0.25">
      <c r="B13" s="620" t="s">
        <v>345</v>
      </c>
      <c r="C13" s="121" t="s">
        <v>14</v>
      </c>
      <c r="D13" s="122" t="s">
        <v>346</v>
      </c>
      <c r="E13" s="123">
        <v>1</v>
      </c>
      <c r="F13" s="261">
        <v>2000000</v>
      </c>
      <c r="G13" s="262">
        <f t="shared" si="0"/>
        <v>2000000</v>
      </c>
      <c r="H13" s="638">
        <f>G13+G14+G15+G16</f>
        <v>4120482</v>
      </c>
    </row>
    <row r="14" spans="2:8" ht="31.05" customHeight="1" x14ac:dyDescent="0.25">
      <c r="B14" s="621"/>
      <c r="C14" s="124" t="s">
        <v>66</v>
      </c>
      <c r="D14" s="125" t="s">
        <v>347</v>
      </c>
      <c r="E14" s="126">
        <v>1</v>
      </c>
      <c r="F14" s="155">
        <v>77714</v>
      </c>
      <c r="G14" s="156">
        <f t="shared" si="0"/>
        <v>77714</v>
      </c>
      <c r="H14" s="660"/>
    </row>
    <row r="15" spans="2:8" ht="31.05" customHeight="1" x14ac:dyDescent="0.25">
      <c r="B15" s="621"/>
      <c r="C15" s="133" t="s">
        <v>3</v>
      </c>
      <c r="D15" s="134" t="s">
        <v>348</v>
      </c>
      <c r="E15" s="135">
        <v>1</v>
      </c>
      <c r="F15" s="155">
        <v>1765218</v>
      </c>
      <c r="G15" s="156">
        <f t="shared" si="0"/>
        <v>1765218</v>
      </c>
      <c r="H15" s="660"/>
    </row>
    <row r="16" spans="2:8" ht="31.05" customHeight="1" thickBot="1" x14ac:dyDescent="0.3">
      <c r="B16" s="622"/>
      <c r="C16" s="127" t="s">
        <v>20</v>
      </c>
      <c r="D16" s="128" t="s">
        <v>349</v>
      </c>
      <c r="E16" s="129">
        <v>1</v>
      </c>
      <c r="F16" s="157">
        <v>277550</v>
      </c>
      <c r="G16" s="158">
        <f t="shared" si="0"/>
        <v>277550</v>
      </c>
      <c r="H16" s="661"/>
    </row>
    <row r="17" spans="2:8" ht="31.05" customHeight="1" thickBot="1" x14ac:dyDescent="0.3">
      <c r="B17" s="130"/>
      <c r="C17" s="131"/>
      <c r="D17" s="132"/>
      <c r="E17" s="131"/>
      <c r="F17" s="159"/>
      <c r="G17" s="159"/>
    </row>
    <row r="18" spans="2:8" ht="31.05" customHeight="1" x14ac:dyDescent="0.25">
      <c r="B18" s="635" t="s">
        <v>350</v>
      </c>
      <c r="C18" s="160" t="s">
        <v>18</v>
      </c>
      <c r="D18" s="161" t="s">
        <v>351</v>
      </c>
      <c r="E18" s="162">
        <v>1</v>
      </c>
      <c r="F18" s="170">
        <v>1665300</v>
      </c>
      <c r="G18" s="171">
        <f t="shared" si="0"/>
        <v>1665300</v>
      </c>
      <c r="H18" s="638">
        <f>G18+G19+G20+G21+G22+G23+G24</f>
        <v>3537300</v>
      </c>
    </row>
    <row r="19" spans="2:8" ht="31.05" customHeight="1" x14ac:dyDescent="0.25">
      <c r="B19" s="636"/>
      <c r="C19" s="172" t="s">
        <v>4</v>
      </c>
      <c r="D19" s="173" t="s">
        <v>352</v>
      </c>
      <c r="E19" s="174">
        <v>2</v>
      </c>
      <c r="F19" s="175">
        <v>256000</v>
      </c>
      <c r="G19" s="175">
        <f t="shared" si="0"/>
        <v>512000</v>
      </c>
      <c r="H19" s="639"/>
    </row>
    <row r="20" spans="2:8" ht="31.05" customHeight="1" x14ac:dyDescent="0.25">
      <c r="B20" s="636"/>
      <c r="C20" s="172" t="s">
        <v>5</v>
      </c>
      <c r="D20" s="173" t="s">
        <v>353</v>
      </c>
      <c r="E20" s="174">
        <v>4</v>
      </c>
      <c r="F20" s="175">
        <v>70000</v>
      </c>
      <c r="G20" s="176">
        <f t="shared" si="0"/>
        <v>280000</v>
      </c>
      <c r="H20" s="639"/>
    </row>
    <row r="21" spans="2:8" ht="31.05" customHeight="1" x14ac:dyDescent="0.25">
      <c r="B21" s="636"/>
      <c r="C21" s="172" t="s">
        <v>6</v>
      </c>
      <c r="D21" s="173" t="s">
        <v>354</v>
      </c>
      <c r="E21" s="174">
        <v>4</v>
      </c>
      <c r="F21" s="175">
        <v>70000</v>
      </c>
      <c r="G21" s="176">
        <f t="shared" si="0"/>
        <v>280000</v>
      </c>
      <c r="H21" s="639"/>
    </row>
    <row r="22" spans="2:8" ht="31.05" customHeight="1" x14ac:dyDescent="0.25">
      <c r="B22" s="636"/>
      <c r="C22" s="172" t="s">
        <v>7</v>
      </c>
      <c r="D22" s="173" t="s">
        <v>355</v>
      </c>
      <c r="E22" s="174">
        <v>4</v>
      </c>
      <c r="F22" s="175">
        <v>70000</v>
      </c>
      <c r="G22" s="176">
        <f t="shared" si="0"/>
        <v>280000</v>
      </c>
      <c r="H22" s="639"/>
    </row>
    <row r="23" spans="2:8" ht="31.05" customHeight="1" x14ac:dyDescent="0.25">
      <c r="B23" s="636"/>
      <c r="C23" s="172" t="s">
        <v>8</v>
      </c>
      <c r="D23" s="173" t="s">
        <v>356</v>
      </c>
      <c r="E23" s="174">
        <v>4</v>
      </c>
      <c r="F23" s="175">
        <v>30000</v>
      </c>
      <c r="G23" s="176">
        <f t="shared" si="0"/>
        <v>120000</v>
      </c>
      <c r="H23" s="639"/>
    </row>
    <row r="24" spans="2:8" ht="31.05" customHeight="1" thickBot="1" x14ac:dyDescent="0.3">
      <c r="B24" s="637"/>
      <c r="C24" s="165" t="s">
        <v>260</v>
      </c>
      <c r="D24" s="166" t="s">
        <v>357</v>
      </c>
      <c r="E24" s="167">
        <v>1</v>
      </c>
      <c r="F24" s="177">
        <v>400000</v>
      </c>
      <c r="G24" s="169">
        <f t="shared" si="0"/>
        <v>400000</v>
      </c>
      <c r="H24" s="640"/>
    </row>
    <row r="25" spans="2:8" ht="31.05" customHeight="1" thickBot="1" x14ac:dyDescent="0.3">
      <c r="B25" s="130"/>
      <c r="C25" s="131"/>
      <c r="D25" s="132"/>
      <c r="E25" s="131"/>
      <c r="F25" s="159"/>
      <c r="G25" s="159"/>
    </row>
    <row r="26" spans="2:8" ht="31.05" customHeight="1" x14ac:dyDescent="0.25">
      <c r="B26" s="641" t="s">
        <v>358</v>
      </c>
      <c r="C26" s="121" t="s">
        <v>9</v>
      </c>
      <c r="D26" s="122" t="s">
        <v>359</v>
      </c>
      <c r="E26" s="123">
        <v>1</v>
      </c>
      <c r="F26" s="153">
        <v>2281336</v>
      </c>
      <c r="G26" s="178">
        <f>F26*E26</f>
        <v>2281336</v>
      </c>
      <c r="H26" s="638">
        <f>G26+G27+G28+G29+G30</f>
        <v>3219948</v>
      </c>
    </row>
    <row r="27" spans="2:8" ht="31.05" customHeight="1" x14ac:dyDescent="0.25">
      <c r="B27" s="642"/>
      <c r="C27" s="124" t="s">
        <v>4</v>
      </c>
      <c r="D27" s="125" t="s">
        <v>352</v>
      </c>
      <c r="E27" s="126">
        <v>2</v>
      </c>
      <c r="F27" s="155">
        <v>256000</v>
      </c>
      <c r="G27" s="179">
        <f t="shared" ref="G27:G30" si="1">F27*E27</f>
        <v>512000</v>
      </c>
      <c r="H27" s="639"/>
    </row>
    <row r="28" spans="2:8" ht="31.05" customHeight="1" x14ac:dyDescent="0.25">
      <c r="B28" s="642"/>
      <c r="C28" s="124" t="s">
        <v>19</v>
      </c>
      <c r="D28" s="125" t="s">
        <v>360</v>
      </c>
      <c r="E28" s="126">
        <v>3</v>
      </c>
      <c r="F28" s="155">
        <v>22204</v>
      </c>
      <c r="G28" s="179">
        <f t="shared" si="1"/>
        <v>66612</v>
      </c>
      <c r="H28" s="639"/>
    </row>
    <row r="29" spans="2:8" ht="31.05" customHeight="1" x14ac:dyDescent="0.25">
      <c r="B29" s="642"/>
      <c r="C29" s="124" t="s">
        <v>361</v>
      </c>
      <c r="D29" s="125" t="s">
        <v>362</v>
      </c>
      <c r="E29" s="126">
        <v>3</v>
      </c>
      <c r="F29" s="155">
        <v>80000</v>
      </c>
      <c r="G29" s="179">
        <f t="shared" si="1"/>
        <v>240000</v>
      </c>
      <c r="H29" s="639"/>
    </row>
    <row r="30" spans="2:8" ht="31.05" customHeight="1" thickBot="1" x14ac:dyDescent="0.3">
      <c r="B30" s="643"/>
      <c r="C30" s="127" t="s">
        <v>8</v>
      </c>
      <c r="D30" s="128" t="s">
        <v>356</v>
      </c>
      <c r="E30" s="129">
        <v>4</v>
      </c>
      <c r="F30" s="157">
        <v>30000</v>
      </c>
      <c r="G30" s="180">
        <f t="shared" si="1"/>
        <v>120000</v>
      </c>
      <c r="H30" s="640"/>
    </row>
    <row r="31" spans="2:8" ht="31.05" customHeight="1" thickBot="1" x14ac:dyDescent="0.3">
      <c r="B31" s="152"/>
      <c r="C31" s="131"/>
      <c r="D31" s="132"/>
      <c r="E31" s="131"/>
      <c r="F31" s="159"/>
      <c r="G31" s="181"/>
    </row>
    <row r="32" spans="2:8" ht="31.05" customHeight="1" thickBot="1" x14ac:dyDescent="0.35">
      <c r="B32" s="263" t="s">
        <v>363</v>
      </c>
      <c r="C32" s="264" t="s">
        <v>220</v>
      </c>
      <c r="D32" s="265" t="s">
        <v>364</v>
      </c>
      <c r="E32" s="266">
        <v>1</v>
      </c>
      <c r="F32" s="267">
        <v>4006711.8</v>
      </c>
      <c r="G32" s="268">
        <f>F32*E32</f>
        <v>4006711.8</v>
      </c>
      <c r="H32" s="269">
        <f>G32</f>
        <v>4006711.8</v>
      </c>
    </row>
    <row r="33" spans="2:8" ht="31.05" customHeight="1" thickBot="1" x14ac:dyDescent="0.3">
      <c r="B33" s="152"/>
      <c r="C33" s="131"/>
      <c r="D33" s="132"/>
      <c r="E33" s="131"/>
      <c r="F33" s="159"/>
      <c r="G33" s="159"/>
      <c r="H33" s="182"/>
    </row>
    <row r="34" spans="2:8" ht="31.05" customHeight="1" x14ac:dyDescent="0.25">
      <c r="B34" s="641" t="s">
        <v>365</v>
      </c>
      <c r="C34" s="121" t="s">
        <v>286</v>
      </c>
      <c r="D34" s="122" t="s">
        <v>290</v>
      </c>
      <c r="E34" s="123">
        <v>1</v>
      </c>
      <c r="F34" s="153">
        <v>1102798.6666666667</v>
      </c>
      <c r="G34" s="183">
        <f>F34*E34</f>
        <v>1102798.6666666667</v>
      </c>
      <c r="H34" s="644">
        <f>G34+G35+G36+G37+G38+G39+G40+G42+G41</f>
        <v>4066559.0066666668</v>
      </c>
    </row>
    <row r="35" spans="2:8" ht="31.05" customHeight="1" x14ac:dyDescent="0.25">
      <c r="B35" s="642"/>
      <c r="C35" s="124" t="s">
        <v>366</v>
      </c>
      <c r="D35" s="125" t="s">
        <v>299</v>
      </c>
      <c r="E35" s="126">
        <v>1</v>
      </c>
      <c r="F35" s="155">
        <v>296016.32666666666</v>
      </c>
      <c r="G35" s="184">
        <f t="shared" ref="G35:G39" si="2">F35*E35</f>
        <v>296016.32666666666</v>
      </c>
      <c r="H35" s="645"/>
    </row>
    <row r="36" spans="2:8" ht="31.05" customHeight="1" x14ac:dyDescent="0.25">
      <c r="B36" s="642"/>
      <c r="C36" s="124" t="s">
        <v>367</v>
      </c>
      <c r="D36" s="125" t="s">
        <v>298</v>
      </c>
      <c r="E36" s="126">
        <v>1</v>
      </c>
      <c r="F36" s="155">
        <v>125082.53333333334</v>
      </c>
      <c r="G36" s="184">
        <f t="shared" si="2"/>
        <v>125082.53333333334</v>
      </c>
      <c r="H36" s="645"/>
    </row>
    <row r="37" spans="2:8" ht="31.05" customHeight="1" x14ac:dyDescent="0.25">
      <c r="B37" s="642"/>
      <c r="C37" s="124" t="s">
        <v>368</v>
      </c>
      <c r="D37" s="125" t="s">
        <v>303</v>
      </c>
      <c r="E37" s="126">
        <v>1</v>
      </c>
      <c r="F37" s="155">
        <v>79157.259999999995</v>
      </c>
      <c r="G37" s="184">
        <f t="shared" si="2"/>
        <v>79157.259999999995</v>
      </c>
      <c r="H37" s="645"/>
    </row>
    <row r="38" spans="2:8" ht="31.05" customHeight="1" x14ac:dyDescent="0.25">
      <c r="B38" s="642"/>
      <c r="C38" s="136" t="s">
        <v>305</v>
      </c>
      <c r="D38" s="210" t="s">
        <v>304</v>
      </c>
      <c r="E38" s="137">
        <v>1</v>
      </c>
      <c r="F38" s="185">
        <v>75456.593333333338</v>
      </c>
      <c r="G38" s="186">
        <f t="shared" si="2"/>
        <v>75456.593333333338</v>
      </c>
      <c r="H38" s="645"/>
    </row>
    <row r="39" spans="2:8" ht="31.05" customHeight="1" x14ac:dyDescent="0.25">
      <c r="B39" s="642"/>
      <c r="C39" s="136" t="s">
        <v>369</v>
      </c>
      <c r="D39" s="210" t="s">
        <v>307</v>
      </c>
      <c r="E39" s="137">
        <v>1</v>
      </c>
      <c r="F39" s="185">
        <v>278993.26</v>
      </c>
      <c r="G39" s="186">
        <f t="shared" si="2"/>
        <v>278993.26</v>
      </c>
      <c r="H39" s="645"/>
    </row>
    <row r="40" spans="2:8" ht="31.05" customHeight="1" x14ac:dyDescent="0.25">
      <c r="B40" s="642"/>
      <c r="C40" s="136" t="s">
        <v>370</v>
      </c>
      <c r="D40" s="138" t="s">
        <v>313</v>
      </c>
      <c r="E40" s="137">
        <v>1</v>
      </c>
      <c r="F40" s="185">
        <v>51994.366666666669</v>
      </c>
      <c r="G40" s="186">
        <f>F40*E40</f>
        <v>51994.366666666669</v>
      </c>
      <c r="H40" s="645"/>
    </row>
    <row r="41" spans="2:8" ht="31.05" customHeight="1" x14ac:dyDescent="0.25">
      <c r="B41" s="642"/>
      <c r="C41" s="136" t="s">
        <v>371</v>
      </c>
      <c r="D41" s="138" t="s">
        <v>325</v>
      </c>
      <c r="E41" s="137">
        <v>2</v>
      </c>
      <c r="F41" s="155">
        <v>84860</v>
      </c>
      <c r="G41" s="186">
        <f>F41*E41</f>
        <v>169720</v>
      </c>
      <c r="H41" s="645"/>
    </row>
    <row r="42" spans="2:8" ht="31.05" customHeight="1" thickBot="1" x14ac:dyDescent="0.3">
      <c r="B42" s="643"/>
      <c r="C42" s="127" t="s">
        <v>316</v>
      </c>
      <c r="D42" s="211" t="s">
        <v>319</v>
      </c>
      <c r="E42" s="129">
        <v>1</v>
      </c>
      <c r="F42" s="157">
        <v>1887340</v>
      </c>
      <c r="G42" s="187">
        <f>F42*E42</f>
        <v>1887340</v>
      </c>
      <c r="H42" s="646"/>
    </row>
    <row r="43" spans="2:8" ht="31.05" customHeight="1" x14ac:dyDescent="0.25">
      <c r="B43" s="152"/>
      <c r="C43" s="131"/>
      <c r="D43" s="132"/>
      <c r="E43" s="131"/>
      <c r="F43" s="149"/>
      <c r="G43" s="181"/>
    </row>
    <row r="44" spans="2:8" ht="31.05" customHeight="1" thickBot="1" x14ac:dyDescent="0.3">
      <c r="B44" s="152"/>
      <c r="C44" s="131"/>
      <c r="D44" s="132"/>
      <c r="E44" s="131"/>
      <c r="F44" s="159"/>
      <c r="G44" s="181"/>
    </row>
    <row r="45" spans="2:8" ht="31.05" customHeight="1" thickBot="1" x14ac:dyDescent="0.3">
      <c r="B45" s="664" t="s">
        <v>372</v>
      </c>
      <c r="C45" s="665"/>
      <c r="D45" s="665"/>
      <c r="E45" s="665"/>
      <c r="F45" s="665"/>
      <c r="G45" s="665"/>
      <c r="H45" s="666"/>
    </row>
    <row r="46" spans="2:8" ht="31.05" customHeight="1" x14ac:dyDescent="0.25">
      <c r="B46" s="667" t="s">
        <v>333</v>
      </c>
      <c r="C46" s="655" t="s">
        <v>0</v>
      </c>
      <c r="D46" s="656" t="s">
        <v>31</v>
      </c>
      <c r="E46" s="656" t="s">
        <v>17</v>
      </c>
      <c r="F46" s="669" t="s">
        <v>335</v>
      </c>
      <c r="G46" s="669" t="s">
        <v>373</v>
      </c>
      <c r="H46" s="656" t="s">
        <v>337</v>
      </c>
    </row>
    <row r="47" spans="2:8" ht="31.05" customHeight="1" thickBot="1" x14ac:dyDescent="0.3">
      <c r="B47" s="668"/>
      <c r="C47" s="655"/>
      <c r="D47" s="656"/>
      <c r="E47" s="656"/>
      <c r="F47" s="669"/>
      <c r="G47" s="669"/>
      <c r="H47" s="656"/>
    </row>
    <row r="48" spans="2:8" ht="31.05" customHeight="1" x14ac:dyDescent="0.25">
      <c r="B48" s="620" t="s">
        <v>374</v>
      </c>
      <c r="C48" s="121" t="s">
        <v>13</v>
      </c>
      <c r="D48" s="139" t="s">
        <v>218</v>
      </c>
      <c r="E48" s="140">
        <v>1</v>
      </c>
      <c r="F48" s="188">
        <v>6464694.5999999996</v>
      </c>
      <c r="G48" s="178">
        <f>F48*E48</f>
        <v>6464694.5999999996</v>
      </c>
      <c r="H48" s="623">
        <f>G48+G49+G50+G51</f>
        <v>7790732.5999999996</v>
      </c>
    </row>
    <row r="49" spans="2:8" ht="31.05" customHeight="1" x14ac:dyDescent="0.25">
      <c r="B49" s="621"/>
      <c r="C49" s="124" t="s">
        <v>6</v>
      </c>
      <c r="D49" s="141" t="s">
        <v>214</v>
      </c>
      <c r="E49" s="142">
        <v>4</v>
      </c>
      <c r="F49" s="189">
        <v>70000</v>
      </c>
      <c r="G49" s="179">
        <f t="shared" ref="G49:G51" si="3">F49*E49</f>
        <v>280000</v>
      </c>
      <c r="H49" s="624"/>
    </row>
    <row r="50" spans="2:8" ht="31.05" customHeight="1" x14ac:dyDescent="0.25">
      <c r="B50" s="621"/>
      <c r="C50" s="124" t="s">
        <v>5</v>
      </c>
      <c r="D50" s="141" t="s">
        <v>353</v>
      </c>
      <c r="E50" s="142">
        <v>4</v>
      </c>
      <c r="F50" s="189">
        <v>70000</v>
      </c>
      <c r="G50" s="179">
        <f t="shared" si="3"/>
        <v>280000</v>
      </c>
      <c r="H50" s="624"/>
    </row>
    <row r="51" spans="2:8" ht="31.05" customHeight="1" thickBot="1" x14ac:dyDescent="0.3">
      <c r="B51" s="622"/>
      <c r="C51" s="127" t="s">
        <v>4</v>
      </c>
      <c r="D51" s="143" t="s">
        <v>352</v>
      </c>
      <c r="E51" s="144">
        <v>3</v>
      </c>
      <c r="F51" s="190">
        <v>255346</v>
      </c>
      <c r="G51" s="180">
        <f t="shared" si="3"/>
        <v>766038</v>
      </c>
      <c r="H51" s="625"/>
    </row>
    <row r="52" spans="2:8" ht="31.05" customHeight="1" thickBot="1" x14ac:dyDescent="0.3">
      <c r="B52" s="152"/>
      <c r="C52" s="131"/>
      <c r="D52" s="132"/>
      <c r="E52" s="131"/>
      <c r="F52" s="159"/>
      <c r="G52" s="159"/>
      <c r="H52" s="182"/>
    </row>
    <row r="53" spans="2:8" ht="31.05" customHeight="1" x14ac:dyDescent="0.25">
      <c r="B53" s="626" t="s">
        <v>375</v>
      </c>
      <c r="C53" s="191" t="s">
        <v>23</v>
      </c>
      <c r="D53" s="192" t="s">
        <v>376</v>
      </c>
      <c r="E53" s="193">
        <v>1</v>
      </c>
      <c r="F53" s="194">
        <v>4524065</v>
      </c>
      <c r="G53" s="195">
        <f>F53*E53</f>
        <v>4524065</v>
      </c>
      <c r="H53" s="623">
        <f>G53+G54+G55+G56+G57</f>
        <v>6720103</v>
      </c>
    </row>
    <row r="54" spans="2:8" ht="31.05" customHeight="1" x14ac:dyDescent="0.25">
      <c r="B54" s="627"/>
      <c r="C54" s="196" t="s">
        <v>6</v>
      </c>
      <c r="D54" s="197" t="s">
        <v>214</v>
      </c>
      <c r="E54" s="198">
        <v>4</v>
      </c>
      <c r="F54" s="199">
        <v>70000</v>
      </c>
      <c r="G54" s="200">
        <f t="shared" ref="G54:G57" si="4">F54*E54</f>
        <v>280000</v>
      </c>
      <c r="H54" s="629"/>
    </row>
    <row r="55" spans="2:8" ht="31.05" customHeight="1" x14ac:dyDescent="0.25">
      <c r="B55" s="627"/>
      <c r="C55" s="196" t="s">
        <v>5</v>
      </c>
      <c r="D55" s="197" t="s">
        <v>353</v>
      </c>
      <c r="E55" s="198">
        <v>4</v>
      </c>
      <c r="F55" s="199">
        <v>70000</v>
      </c>
      <c r="G55" s="200">
        <f t="shared" si="4"/>
        <v>280000</v>
      </c>
      <c r="H55" s="629"/>
    </row>
    <row r="56" spans="2:8" ht="31.05" customHeight="1" x14ac:dyDescent="0.25">
      <c r="B56" s="627"/>
      <c r="C56" s="196" t="s">
        <v>4</v>
      </c>
      <c r="D56" s="197" t="s">
        <v>352</v>
      </c>
      <c r="E56" s="198">
        <v>3</v>
      </c>
      <c r="F56" s="199">
        <v>255346</v>
      </c>
      <c r="G56" s="200">
        <f t="shared" si="4"/>
        <v>766038</v>
      </c>
      <c r="H56" s="629"/>
    </row>
    <row r="57" spans="2:8" ht="31.05" customHeight="1" thickBot="1" x14ac:dyDescent="0.3">
      <c r="B57" s="628"/>
      <c r="C57" s="201" t="s">
        <v>377</v>
      </c>
      <c r="D57" s="202"/>
      <c r="E57" s="203">
        <v>1</v>
      </c>
      <c r="F57" s="204">
        <v>870000</v>
      </c>
      <c r="G57" s="205">
        <f t="shared" si="4"/>
        <v>870000</v>
      </c>
      <c r="H57" s="630"/>
    </row>
    <row r="58" spans="2:8" ht="31.05" customHeight="1" thickBot="1" x14ac:dyDescent="0.3"/>
    <row r="59" spans="2:8" ht="31.05" customHeight="1" x14ac:dyDescent="0.25">
      <c r="B59" s="631" t="s">
        <v>388</v>
      </c>
      <c r="C59" s="145" t="s">
        <v>378</v>
      </c>
      <c r="D59" s="146" t="s">
        <v>379</v>
      </c>
      <c r="E59" s="121">
        <v>1</v>
      </c>
      <c r="F59" s="206">
        <v>7883230.4460000005</v>
      </c>
      <c r="G59" s="207">
        <f>F59*E59</f>
        <v>7883230.4460000005</v>
      </c>
      <c r="H59" s="633">
        <f>G59+G60</f>
        <v>8023230.4460000005</v>
      </c>
    </row>
    <row r="60" spans="2:8" ht="31.05" customHeight="1" thickBot="1" x14ac:dyDescent="0.3">
      <c r="B60" s="632"/>
      <c r="C60" s="147" t="s">
        <v>6</v>
      </c>
      <c r="D60" s="148" t="s">
        <v>214</v>
      </c>
      <c r="E60" s="127">
        <v>2</v>
      </c>
      <c r="F60" s="208">
        <v>70000</v>
      </c>
      <c r="G60" s="209">
        <f t="shared" ref="G60" si="5">F60*E60</f>
        <v>140000</v>
      </c>
      <c r="H60" s="634"/>
    </row>
    <row r="62" spans="2:8" ht="16.2" thickBot="1" x14ac:dyDescent="0.3"/>
    <row r="63" spans="2:8" ht="31.05" customHeight="1" x14ac:dyDescent="0.25">
      <c r="B63" s="620" t="s">
        <v>387</v>
      </c>
      <c r="C63" s="145" t="s">
        <v>13</v>
      </c>
      <c r="D63" s="283" t="s">
        <v>218</v>
      </c>
      <c r="E63" s="123">
        <v>1</v>
      </c>
      <c r="F63" s="188">
        <v>6464694.5999999996</v>
      </c>
      <c r="G63" s="183">
        <f>F63*E63</f>
        <v>6464694.5999999996</v>
      </c>
      <c r="H63" s="657">
        <f>G63+G64+G65+G66</f>
        <v>12290143.6</v>
      </c>
    </row>
    <row r="64" spans="2:8" ht="31.05" customHeight="1" x14ac:dyDescent="0.25">
      <c r="B64" s="621"/>
      <c r="C64" s="284" t="s">
        <v>23</v>
      </c>
      <c r="D64" s="282" t="s">
        <v>376</v>
      </c>
      <c r="E64" s="126">
        <v>1</v>
      </c>
      <c r="F64" s="189">
        <v>4524065</v>
      </c>
      <c r="G64" s="184">
        <f>F64*E64</f>
        <v>4524065</v>
      </c>
      <c r="H64" s="658"/>
    </row>
    <row r="65" spans="2:8" ht="31.05" customHeight="1" x14ac:dyDescent="0.25">
      <c r="B65" s="621"/>
      <c r="C65" s="284" t="s">
        <v>5</v>
      </c>
      <c r="D65" s="282" t="s">
        <v>353</v>
      </c>
      <c r="E65" s="126">
        <v>4</v>
      </c>
      <c r="F65" s="189">
        <v>70000</v>
      </c>
      <c r="G65" s="184">
        <f t="shared" ref="G65:G66" si="6">F65*E65</f>
        <v>280000</v>
      </c>
      <c r="H65" s="658"/>
    </row>
    <row r="66" spans="2:8" ht="31.05" customHeight="1" thickBot="1" x14ac:dyDescent="0.3">
      <c r="B66" s="622"/>
      <c r="C66" s="147" t="s">
        <v>4</v>
      </c>
      <c r="D66" s="285" t="s">
        <v>352</v>
      </c>
      <c r="E66" s="129">
        <v>4</v>
      </c>
      <c r="F66" s="190">
        <v>255346</v>
      </c>
      <c r="G66" s="187">
        <f t="shared" si="6"/>
        <v>1021384</v>
      </c>
      <c r="H66" s="659"/>
    </row>
  </sheetData>
  <mergeCells count="36">
    <mergeCell ref="B63:B66"/>
    <mergeCell ref="H63:H66"/>
    <mergeCell ref="B6:B8"/>
    <mergeCell ref="H6:H8"/>
    <mergeCell ref="B10:B11"/>
    <mergeCell ref="B13:B16"/>
    <mergeCell ref="H13:H16"/>
    <mergeCell ref="H10:H11"/>
    <mergeCell ref="B45:H45"/>
    <mergeCell ref="B46:B47"/>
    <mergeCell ref="C46:C47"/>
    <mergeCell ref="D46:D47"/>
    <mergeCell ref="E46:E47"/>
    <mergeCell ref="F46:F47"/>
    <mergeCell ref="G46:G47"/>
    <mergeCell ref="H46:H47"/>
    <mergeCell ref="B2:H3"/>
    <mergeCell ref="B4:B5"/>
    <mergeCell ref="C4:C5"/>
    <mergeCell ref="D4:D5"/>
    <mergeCell ref="E4:E5"/>
    <mergeCell ref="F4:F5"/>
    <mergeCell ref="G4:G5"/>
    <mergeCell ref="H4:H5"/>
    <mergeCell ref="B18:B24"/>
    <mergeCell ref="H18:H24"/>
    <mergeCell ref="B26:B30"/>
    <mergeCell ref="H26:H30"/>
    <mergeCell ref="B34:B42"/>
    <mergeCell ref="H34:H42"/>
    <mergeCell ref="B48:B51"/>
    <mergeCell ref="H48:H51"/>
    <mergeCell ref="B53:B57"/>
    <mergeCell ref="H53:H57"/>
    <mergeCell ref="B59:B60"/>
    <mergeCell ref="H59:H6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E7D83-8348-49BD-A84C-716D9FB3EA7B}">
  <dimension ref="B1:M36"/>
  <sheetViews>
    <sheetView showGridLines="0" topLeftCell="G3" zoomScale="50" zoomScaleNormal="120" workbookViewId="0">
      <selection activeCell="I7" sqref="I7"/>
    </sheetView>
  </sheetViews>
  <sheetFormatPr baseColWidth="10" defaultColWidth="35.33203125" defaultRowHeight="13.8" x14ac:dyDescent="0.3"/>
  <cols>
    <col min="1" max="1" width="4.33203125" style="213" customWidth="1"/>
    <col min="2" max="2" width="15.109375" style="213" customWidth="1"/>
    <col min="3" max="3" width="49.33203125" style="215" customWidth="1"/>
    <col min="4" max="4" width="16.109375" style="212" customWidth="1"/>
    <col min="5" max="5" width="18.109375" style="212" customWidth="1"/>
    <col min="6" max="6" width="16.109375" style="212" customWidth="1"/>
    <col min="7" max="8" width="38.6640625" style="212" customWidth="1"/>
    <col min="9" max="9" width="32.33203125" style="212" customWidth="1"/>
    <col min="10" max="10" width="16.109375" style="212" customWidth="1"/>
    <col min="11" max="12" width="0" style="213" hidden="1" customWidth="1"/>
    <col min="13" max="13" width="54.33203125" style="213" customWidth="1"/>
    <col min="14" max="14" width="44.77734375" style="213" customWidth="1"/>
    <col min="15" max="16384" width="35.33203125" style="213"/>
  </cols>
  <sheetData>
    <row r="1" spans="2:13" ht="14.4" thickBot="1" x14ac:dyDescent="0.35"/>
    <row r="2" spans="2:13" ht="31.8" thickBot="1" x14ac:dyDescent="0.35">
      <c r="B2" s="232" t="s">
        <v>16</v>
      </c>
      <c r="C2" s="233" t="s">
        <v>22</v>
      </c>
      <c r="D2" s="234" t="s">
        <v>67</v>
      </c>
      <c r="E2" s="235" t="s">
        <v>92</v>
      </c>
      <c r="F2" s="234" t="s">
        <v>69</v>
      </c>
      <c r="G2" s="235" t="s">
        <v>92</v>
      </c>
      <c r="H2" s="234" t="s">
        <v>70</v>
      </c>
      <c r="I2" s="235" t="s">
        <v>92</v>
      </c>
      <c r="J2" s="236" t="s">
        <v>68</v>
      </c>
      <c r="K2" s="216" t="s">
        <v>71</v>
      </c>
      <c r="M2" s="535">
        <v>1.1020000000000001</v>
      </c>
    </row>
    <row r="3" spans="2:13" ht="27.6" x14ac:dyDescent="0.3">
      <c r="B3" s="289" t="s">
        <v>1</v>
      </c>
      <c r="C3" s="228" t="s">
        <v>339</v>
      </c>
      <c r="D3" s="229">
        <v>40000</v>
      </c>
      <c r="E3" s="230" t="s">
        <v>101</v>
      </c>
      <c r="F3" s="229">
        <v>30900</v>
      </c>
      <c r="G3" s="230" t="s">
        <v>102</v>
      </c>
      <c r="H3" s="229">
        <v>45000</v>
      </c>
      <c r="I3" s="230" t="s">
        <v>100</v>
      </c>
      <c r="J3" s="231">
        <f>AVERAGE(D3,F3,H3)*$M$2</f>
        <v>42573.933333333342</v>
      </c>
      <c r="K3" s="231" t="e">
        <f t="shared" ref="K3:L3" si="0">AVERAGE(E3,G3,I3)*$M$2</f>
        <v>#DIV/0!</v>
      </c>
      <c r="L3" s="231">
        <f t="shared" si="0"/>
        <v>43519.424844444453</v>
      </c>
    </row>
    <row r="4" spans="2:13" ht="41.4" x14ac:dyDescent="0.3">
      <c r="B4" s="288" t="s">
        <v>73</v>
      </c>
      <c r="C4" s="221" t="s">
        <v>340</v>
      </c>
      <c r="D4" s="222">
        <v>130000</v>
      </c>
      <c r="E4" s="219" t="s">
        <v>101</v>
      </c>
      <c r="F4" s="222">
        <v>80000</v>
      </c>
      <c r="G4" s="219" t="s">
        <v>102</v>
      </c>
      <c r="H4" s="222">
        <v>125900</v>
      </c>
      <c r="I4" s="219" t="s">
        <v>100</v>
      </c>
      <c r="J4" s="231">
        <f t="shared" ref="J4:J36" si="1">AVERAGE(D4,F4,H4)*$M$2</f>
        <v>123387.26666666668</v>
      </c>
      <c r="K4" s="217" t="s">
        <v>72</v>
      </c>
    </row>
    <row r="5" spans="2:13" ht="48" customHeight="1" x14ac:dyDescent="0.3">
      <c r="B5" s="287" t="s">
        <v>74</v>
      </c>
      <c r="C5" s="221" t="s">
        <v>341</v>
      </c>
      <c r="D5" s="222">
        <v>1199900</v>
      </c>
      <c r="E5" s="219" t="s">
        <v>103</v>
      </c>
      <c r="F5" s="222">
        <v>1599900</v>
      </c>
      <c r="G5" s="579" t="s">
        <v>434</v>
      </c>
      <c r="H5" s="222">
        <v>2500000</v>
      </c>
      <c r="I5" s="219" t="s">
        <v>103</v>
      </c>
      <c r="J5" s="231">
        <f>AVERAGE(D5,F5,H5)*$M$2</f>
        <v>1946793.2000000002</v>
      </c>
      <c r="K5" s="217" t="s">
        <v>75</v>
      </c>
      <c r="L5" s="213" t="s">
        <v>104</v>
      </c>
    </row>
    <row r="6" spans="2:13" ht="82.8" x14ac:dyDescent="0.3">
      <c r="B6" s="287" t="s">
        <v>10</v>
      </c>
      <c r="C6" s="221" t="s">
        <v>343</v>
      </c>
      <c r="D6" s="222">
        <v>3299000</v>
      </c>
      <c r="E6" s="219" t="s">
        <v>103</v>
      </c>
      <c r="F6" s="222">
        <v>2319420</v>
      </c>
      <c r="G6" s="219" t="s">
        <v>445</v>
      </c>
      <c r="H6" s="222">
        <v>2809900</v>
      </c>
      <c r="I6" s="219" t="s">
        <v>446</v>
      </c>
      <c r="J6" s="231">
        <f>AVERAGE(D6,F6,H6)*$M$2</f>
        <v>3096002.8800000004</v>
      </c>
      <c r="K6" s="218" t="s">
        <v>75</v>
      </c>
      <c r="L6" s="219" t="s">
        <v>104</v>
      </c>
    </row>
    <row r="7" spans="2:13" ht="27.6" x14ac:dyDescent="0.3">
      <c r="B7" s="287" t="s">
        <v>11</v>
      </c>
      <c r="C7" s="221" t="s">
        <v>344</v>
      </c>
      <c r="D7" s="222">
        <v>1149000</v>
      </c>
      <c r="E7" s="219" t="s">
        <v>106</v>
      </c>
      <c r="F7" s="222">
        <v>1259000</v>
      </c>
      <c r="G7" s="219" t="s">
        <v>106</v>
      </c>
      <c r="H7" s="222">
        <v>719900</v>
      </c>
      <c r="I7" s="219" t="s">
        <v>103</v>
      </c>
      <c r="J7" s="231">
        <f t="shared" si="1"/>
        <v>1148981.9333333336</v>
      </c>
      <c r="K7" s="217" t="s">
        <v>75</v>
      </c>
      <c r="L7" s="213" t="s">
        <v>104</v>
      </c>
    </row>
    <row r="8" spans="2:13" ht="82.8" x14ac:dyDescent="0.3">
      <c r="B8" s="288" t="s">
        <v>76</v>
      </c>
      <c r="C8" s="220" t="s">
        <v>88</v>
      </c>
      <c r="D8" s="237">
        <v>2201500</v>
      </c>
      <c r="E8" s="223" t="s">
        <v>94</v>
      </c>
      <c r="F8" s="237">
        <v>1980000</v>
      </c>
      <c r="G8" s="219" t="s">
        <v>93</v>
      </c>
      <c r="H8" s="222">
        <v>600000</v>
      </c>
      <c r="I8" s="219" t="s">
        <v>101</v>
      </c>
      <c r="J8" s="231">
        <f t="shared" si="1"/>
        <v>1756404.3333333335</v>
      </c>
      <c r="K8" s="217" t="s">
        <v>77</v>
      </c>
    </row>
    <row r="9" spans="2:13" ht="82.8" x14ac:dyDescent="0.3">
      <c r="B9" s="288" t="s">
        <v>78</v>
      </c>
      <c r="C9" s="220" t="s">
        <v>438</v>
      </c>
      <c r="D9" s="237">
        <v>3850000</v>
      </c>
      <c r="E9" s="223" t="s">
        <v>439</v>
      </c>
      <c r="F9" s="237">
        <v>3440000</v>
      </c>
      <c r="G9" s="219" t="s">
        <v>93</v>
      </c>
      <c r="H9" s="237">
        <f>2980000*1.19</f>
        <v>3546200</v>
      </c>
      <c r="I9" s="219" t="s">
        <v>440</v>
      </c>
      <c r="J9" s="231">
        <f t="shared" si="1"/>
        <v>3980497.4666666668</v>
      </c>
      <c r="K9" s="217" t="s">
        <v>77</v>
      </c>
    </row>
    <row r="10" spans="2:13" ht="110.4" x14ac:dyDescent="0.3">
      <c r="B10" s="286" t="s">
        <v>87</v>
      </c>
      <c r="C10" s="221" t="s">
        <v>346</v>
      </c>
      <c r="D10" s="222">
        <v>670000</v>
      </c>
      <c r="E10" s="219" t="s">
        <v>101</v>
      </c>
      <c r="F10" s="222">
        <v>2586667</v>
      </c>
      <c r="G10" s="219" t="s">
        <v>97</v>
      </c>
      <c r="H10" s="237">
        <v>1680672</v>
      </c>
      <c r="I10" s="219" t="s">
        <v>98</v>
      </c>
      <c r="J10" s="231">
        <f t="shared" si="1"/>
        <v>1813649.1926666668</v>
      </c>
      <c r="K10" s="217" t="s">
        <v>79</v>
      </c>
      <c r="M10" s="214" t="s">
        <v>240</v>
      </c>
    </row>
    <row r="11" spans="2:13" ht="44.25" customHeight="1" x14ac:dyDescent="0.3">
      <c r="B11" s="286" t="s">
        <v>80</v>
      </c>
      <c r="C11" s="221" t="s">
        <v>347</v>
      </c>
      <c r="D11" s="222"/>
      <c r="E11" s="219"/>
      <c r="F11" s="222"/>
      <c r="G11" s="219"/>
      <c r="H11" s="222"/>
      <c r="I11" s="219"/>
      <c r="J11" s="231" t="e">
        <f t="shared" si="1"/>
        <v>#DIV/0!</v>
      </c>
      <c r="K11" s="217" t="s">
        <v>75</v>
      </c>
    </row>
    <row r="12" spans="2:13" ht="50.25" customHeight="1" x14ac:dyDescent="0.3">
      <c r="B12" s="287" t="s">
        <v>81</v>
      </c>
      <c r="C12" s="224" t="s">
        <v>348</v>
      </c>
      <c r="D12" s="222">
        <v>490000</v>
      </c>
      <c r="E12" s="219" t="s">
        <v>108</v>
      </c>
      <c r="F12" s="222">
        <v>900000</v>
      </c>
      <c r="G12" s="219" t="s">
        <v>109</v>
      </c>
      <c r="H12" s="222">
        <v>1020000</v>
      </c>
      <c r="I12" s="219" t="s">
        <v>101</v>
      </c>
      <c r="J12" s="231">
        <f>AVERAGE(D12,F12,H12)*$M$2</f>
        <v>885273.33333333349</v>
      </c>
      <c r="K12" s="217" t="s">
        <v>75</v>
      </c>
    </row>
    <row r="13" spans="2:13" ht="27.6" x14ac:dyDescent="0.3">
      <c r="B13" s="286" t="s">
        <v>82</v>
      </c>
      <c r="C13" s="221" t="s">
        <v>349</v>
      </c>
      <c r="D13" s="222">
        <v>39900</v>
      </c>
      <c r="E13" s="219" t="s">
        <v>110</v>
      </c>
      <c r="F13" s="222">
        <v>148000</v>
      </c>
      <c r="G13" s="219" t="s">
        <v>111</v>
      </c>
      <c r="H13" s="222">
        <v>148000</v>
      </c>
      <c r="I13" s="219" t="s">
        <v>112</v>
      </c>
      <c r="J13" s="231">
        <f t="shared" si="1"/>
        <v>123387.26666666668</v>
      </c>
      <c r="K13" s="217" t="s">
        <v>79</v>
      </c>
    </row>
    <row r="14" spans="2:13" ht="27.6" x14ac:dyDescent="0.3">
      <c r="B14" s="286" t="s">
        <v>381</v>
      </c>
      <c r="C14" s="221" t="s">
        <v>359</v>
      </c>
      <c r="D14" s="222">
        <v>500000</v>
      </c>
      <c r="E14" s="219" t="s">
        <v>99</v>
      </c>
      <c r="F14" s="222">
        <v>2500000</v>
      </c>
      <c r="G14" s="219" t="s">
        <v>97</v>
      </c>
      <c r="H14" s="222">
        <v>1029000</v>
      </c>
      <c r="I14" s="219" t="s">
        <v>101</v>
      </c>
      <c r="J14" s="231">
        <f t="shared" si="1"/>
        <v>1479986.0000000002</v>
      </c>
      <c r="K14" s="217" t="s">
        <v>79</v>
      </c>
      <c r="M14" s="214" t="s">
        <v>210</v>
      </c>
    </row>
    <row r="15" spans="2:13" ht="110.4" x14ac:dyDescent="0.3">
      <c r="B15" s="286" t="s">
        <v>18</v>
      </c>
      <c r="C15" s="221" t="s">
        <v>351</v>
      </c>
      <c r="D15" s="222">
        <v>950000</v>
      </c>
      <c r="E15" s="219" t="s">
        <v>99</v>
      </c>
      <c r="F15" s="222">
        <v>1008403</v>
      </c>
      <c r="G15" s="219" t="s">
        <v>97</v>
      </c>
      <c r="H15" s="222">
        <v>379000</v>
      </c>
      <c r="I15" s="219" t="s">
        <v>97</v>
      </c>
      <c r="J15" s="231">
        <f t="shared" si="1"/>
        <v>858606.03533333342</v>
      </c>
      <c r="K15" s="217" t="s">
        <v>79</v>
      </c>
      <c r="M15" s="214" t="s">
        <v>241</v>
      </c>
    </row>
    <row r="16" spans="2:13" ht="55.2" x14ac:dyDescent="0.3">
      <c r="B16" s="286" t="s">
        <v>83</v>
      </c>
      <c r="C16" s="221" t="s">
        <v>352</v>
      </c>
      <c r="D16" s="222">
        <v>202976</v>
      </c>
      <c r="E16" s="219" t="s">
        <v>96</v>
      </c>
      <c r="F16" s="222">
        <v>209000</v>
      </c>
      <c r="G16" s="219" t="s">
        <v>95</v>
      </c>
      <c r="H16" s="222">
        <v>189000</v>
      </c>
      <c r="I16" s="219" t="s">
        <v>101</v>
      </c>
      <c r="J16" s="231">
        <f t="shared" si="1"/>
        <v>220758.51733333335</v>
      </c>
      <c r="K16" s="217" t="s">
        <v>79</v>
      </c>
    </row>
    <row r="17" spans="2:11" ht="55.2" x14ac:dyDescent="0.3">
      <c r="B17" s="286" t="s">
        <v>5</v>
      </c>
      <c r="C17" s="221" t="s">
        <v>353</v>
      </c>
      <c r="D17" s="222">
        <v>27394</v>
      </c>
      <c r="E17" s="219" t="s">
        <v>96</v>
      </c>
      <c r="F17" s="222">
        <v>38500</v>
      </c>
      <c r="G17" s="219" t="s">
        <v>95</v>
      </c>
      <c r="H17" s="222">
        <v>90000</v>
      </c>
      <c r="I17" s="219"/>
      <c r="J17" s="231">
        <f t="shared" si="1"/>
        <v>57265.062666666672</v>
      </c>
      <c r="K17" s="217" t="s">
        <v>79</v>
      </c>
    </row>
    <row r="18" spans="2:11" ht="55.2" x14ac:dyDescent="0.3">
      <c r="B18" s="286" t="s">
        <v>6</v>
      </c>
      <c r="C18" s="221" t="s">
        <v>354</v>
      </c>
      <c r="D18" s="222">
        <v>17000</v>
      </c>
      <c r="E18" s="219" t="s">
        <v>96</v>
      </c>
      <c r="F18" s="222">
        <v>24200</v>
      </c>
      <c r="G18" s="219" t="s">
        <v>95</v>
      </c>
      <c r="H18" s="222">
        <v>45000</v>
      </c>
      <c r="I18" s="219"/>
      <c r="J18" s="231">
        <f t="shared" si="1"/>
        <v>31664.133333333335</v>
      </c>
      <c r="K18" s="217" t="s">
        <v>79</v>
      </c>
    </row>
    <row r="19" spans="2:11" ht="55.2" x14ac:dyDescent="0.3">
      <c r="B19" s="286" t="s">
        <v>7</v>
      </c>
      <c r="C19" s="221" t="s">
        <v>355</v>
      </c>
      <c r="D19" s="222">
        <v>55370</v>
      </c>
      <c r="E19" s="219" t="s">
        <v>96</v>
      </c>
      <c r="F19" s="222">
        <v>36300</v>
      </c>
      <c r="G19" s="219" t="s">
        <v>95</v>
      </c>
      <c r="H19" s="222">
        <v>60000</v>
      </c>
      <c r="I19" s="219"/>
      <c r="J19" s="231">
        <f t="shared" si="1"/>
        <v>55713.44666666667</v>
      </c>
      <c r="K19" s="217" t="s">
        <v>79</v>
      </c>
    </row>
    <row r="20" spans="2:11" ht="55.2" x14ac:dyDescent="0.3">
      <c r="B20" s="286" t="s">
        <v>8</v>
      </c>
      <c r="C20" s="221" t="s">
        <v>356</v>
      </c>
      <c r="D20" s="222">
        <v>18800</v>
      </c>
      <c r="E20" s="219" t="s">
        <v>96</v>
      </c>
      <c r="F20" s="222">
        <v>18600</v>
      </c>
      <c r="G20" s="219" t="s">
        <v>95</v>
      </c>
      <c r="H20" s="222">
        <v>25000</v>
      </c>
      <c r="I20" s="219"/>
      <c r="J20" s="231">
        <f t="shared" si="1"/>
        <v>22921.600000000002</v>
      </c>
      <c r="K20" s="217" t="s">
        <v>79</v>
      </c>
    </row>
    <row r="21" spans="2:11" ht="27.6" x14ac:dyDescent="0.3">
      <c r="B21" s="286" t="s">
        <v>84</v>
      </c>
      <c r="C21" s="221" t="s">
        <v>360</v>
      </c>
      <c r="D21" s="222"/>
      <c r="E21" s="219"/>
      <c r="F21" s="222"/>
      <c r="G21" s="219"/>
      <c r="H21" s="222"/>
      <c r="I21" s="219"/>
      <c r="J21" s="231" t="e">
        <f t="shared" si="1"/>
        <v>#DIV/0!</v>
      </c>
      <c r="K21" s="217" t="s">
        <v>79</v>
      </c>
    </row>
    <row r="22" spans="2:11" ht="158.4" x14ac:dyDescent="0.3">
      <c r="B22" s="286" t="s">
        <v>13</v>
      </c>
      <c r="C22" s="221" t="s">
        <v>389</v>
      </c>
      <c r="D22" s="222">
        <v>11058500</v>
      </c>
      <c r="E22" s="579" t="s">
        <v>436</v>
      </c>
      <c r="F22" s="222">
        <v>5823529</v>
      </c>
      <c r="G22" s="219" t="s">
        <v>97</v>
      </c>
      <c r="H22" s="222">
        <v>7579000</v>
      </c>
      <c r="I22" s="579" t="s">
        <v>437</v>
      </c>
      <c r="J22" s="231">
        <f t="shared" si="1"/>
        <v>8985351.3193333335</v>
      </c>
      <c r="K22" s="217" t="s">
        <v>79</v>
      </c>
    </row>
    <row r="23" spans="2:11" ht="240" customHeight="1" x14ac:dyDescent="0.3">
      <c r="B23" s="286" t="s">
        <v>23</v>
      </c>
      <c r="C23" s="221" t="s">
        <v>376</v>
      </c>
      <c r="D23" s="222">
        <v>2900000</v>
      </c>
      <c r="E23" s="219" t="s">
        <v>99</v>
      </c>
      <c r="F23" s="222">
        <v>3149900</v>
      </c>
      <c r="G23" s="593" t="s">
        <v>443</v>
      </c>
      <c r="H23" s="222">
        <v>2815126</v>
      </c>
      <c r="I23" s="219" t="s">
        <v>97</v>
      </c>
      <c r="J23" s="231">
        <f t="shared" si="1"/>
        <v>3256419.5506666666</v>
      </c>
      <c r="K23" s="217" t="s">
        <v>79</v>
      </c>
    </row>
    <row r="24" spans="2:11" ht="126" customHeight="1" x14ac:dyDescent="0.3">
      <c r="B24" s="290" t="s">
        <v>85</v>
      </c>
      <c r="C24" s="220" t="s">
        <v>89</v>
      </c>
      <c r="D24" s="222">
        <v>493000</v>
      </c>
      <c r="E24" s="219" t="s">
        <v>105</v>
      </c>
      <c r="F24" s="222">
        <v>380000</v>
      </c>
      <c r="G24" s="219" t="s">
        <v>107</v>
      </c>
      <c r="H24" s="222">
        <v>650000</v>
      </c>
      <c r="I24" s="219"/>
      <c r="J24" s="231">
        <f t="shared" si="1"/>
        <v>559448.66666666674</v>
      </c>
      <c r="K24" s="217" t="s">
        <v>86</v>
      </c>
    </row>
    <row r="25" spans="2:11" ht="151.80000000000001" x14ac:dyDescent="0.3">
      <c r="B25" s="290" t="s">
        <v>15</v>
      </c>
      <c r="C25" s="220" t="s">
        <v>90</v>
      </c>
      <c r="D25" s="222">
        <v>210749</v>
      </c>
      <c r="E25" s="219" t="s">
        <v>105</v>
      </c>
      <c r="F25" s="222">
        <v>132000</v>
      </c>
      <c r="G25" s="219" t="s">
        <v>107</v>
      </c>
      <c r="H25" s="222"/>
      <c r="I25" s="219"/>
      <c r="J25" s="231">
        <f t="shared" si="1"/>
        <v>188854.69900000002</v>
      </c>
      <c r="K25" s="217" t="s">
        <v>86</v>
      </c>
    </row>
    <row r="26" spans="2:11" ht="38.25" customHeight="1" x14ac:dyDescent="0.3">
      <c r="B26" s="290" t="s">
        <v>21</v>
      </c>
      <c r="C26" s="220" t="s">
        <v>91</v>
      </c>
      <c r="D26" s="222">
        <v>75900</v>
      </c>
      <c r="E26" s="219"/>
      <c r="F26" s="222"/>
      <c r="G26" s="219"/>
      <c r="H26" s="222"/>
      <c r="I26" s="219"/>
      <c r="J26" s="231">
        <f t="shared" si="1"/>
        <v>83641.8</v>
      </c>
      <c r="K26" s="217" t="s">
        <v>72</v>
      </c>
    </row>
    <row r="27" spans="2:11" ht="27.6" x14ac:dyDescent="0.3">
      <c r="B27" s="288" t="s">
        <v>284</v>
      </c>
      <c r="C27" s="220" t="s">
        <v>287</v>
      </c>
      <c r="D27" s="222">
        <v>990000</v>
      </c>
      <c r="E27" s="219" t="s">
        <v>285</v>
      </c>
      <c r="F27" s="222">
        <v>890000</v>
      </c>
      <c r="G27" s="219" t="s">
        <v>288</v>
      </c>
      <c r="H27" s="222">
        <v>1100000</v>
      </c>
      <c r="I27" s="219" t="s">
        <v>289</v>
      </c>
      <c r="J27" s="231">
        <f t="shared" si="1"/>
        <v>1094653.3333333335</v>
      </c>
    </row>
    <row r="28" spans="2:11" ht="27.6" x14ac:dyDescent="0.3">
      <c r="B28" s="288" t="s">
        <v>292</v>
      </c>
      <c r="C28" s="220" t="s">
        <v>299</v>
      </c>
      <c r="D28" s="222">
        <v>280000</v>
      </c>
      <c r="E28" s="219" t="s">
        <v>291</v>
      </c>
      <c r="F28" s="222">
        <v>170000</v>
      </c>
      <c r="G28" s="219" t="s">
        <v>293</v>
      </c>
      <c r="H28" s="222">
        <v>349900</v>
      </c>
      <c r="I28" s="219" t="s">
        <v>294</v>
      </c>
      <c r="J28" s="231">
        <f t="shared" si="1"/>
        <v>293829.93333333335</v>
      </c>
    </row>
    <row r="29" spans="2:11" ht="27.6" x14ac:dyDescent="0.3">
      <c r="B29" s="288" t="s">
        <v>296</v>
      </c>
      <c r="C29" s="220" t="s">
        <v>295</v>
      </c>
      <c r="D29" s="222">
        <v>98000</v>
      </c>
      <c r="E29" s="219" t="s">
        <v>297</v>
      </c>
      <c r="F29" s="222">
        <v>110000</v>
      </c>
      <c r="G29" s="219" t="s">
        <v>291</v>
      </c>
      <c r="H29" s="222">
        <v>130000</v>
      </c>
      <c r="I29" s="219" t="s">
        <v>294</v>
      </c>
      <c r="J29" s="231">
        <f t="shared" si="1"/>
        <v>124158.66666666669</v>
      </c>
    </row>
    <row r="30" spans="2:11" ht="27.6" x14ac:dyDescent="0.3">
      <c r="B30" s="288" t="s">
        <v>300</v>
      </c>
      <c r="C30" s="220" t="s">
        <v>301</v>
      </c>
      <c r="D30" s="222">
        <v>48000</v>
      </c>
      <c r="E30" s="219" t="s">
        <v>291</v>
      </c>
      <c r="F30" s="222">
        <v>90000</v>
      </c>
      <c r="G30" s="219" t="s">
        <v>294</v>
      </c>
      <c r="H30" s="222">
        <v>75900</v>
      </c>
      <c r="I30" s="219" t="s">
        <v>302</v>
      </c>
      <c r="J30" s="231">
        <f t="shared" si="1"/>
        <v>78572.600000000006</v>
      </c>
    </row>
    <row r="31" spans="2:11" x14ac:dyDescent="0.3">
      <c r="B31" s="288" t="s">
        <v>305</v>
      </c>
      <c r="C31" s="220" t="s">
        <v>304</v>
      </c>
      <c r="D31" s="222">
        <v>58900</v>
      </c>
      <c r="E31" s="219" t="s">
        <v>306</v>
      </c>
      <c r="F31" s="222">
        <v>80000</v>
      </c>
      <c r="G31" s="219" t="s">
        <v>294</v>
      </c>
      <c r="H31" s="222">
        <v>65000</v>
      </c>
      <c r="I31" s="219" t="s">
        <v>291</v>
      </c>
      <c r="J31" s="231">
        <f t="shared" si="1"/>
        <v>74899.266666666677</v>
      </c>
    </row>
    <row r="32" spans="2:11" x14ac:dyDescent="0.3">
      <c r="B32" s="288" t="s">
        <v>308</v>
      </c>
      <c r="C32" s="220" t="s">
        <v>307</v>
      </c>
      <c r="D32" s="222">
        <v>268900</v>
      </c>
      <c r="E32" s="219" t="s">
        <v>294</v>
      </c>
      <c r="F32" s="222">
        <v>305000</v>
      </c>
      <c r="G32" s="219" t="s">
        <v>309</v>
      </c>
      <c r="H32" s="222">
        <v>180000</v>
      </c>
      <c r="I32" s="219"/>
      <c r="J32" s="231">
        <f t="shared" si="1"/>
        <v>276932.60000000003</v>
      </c>
    </row>
    <row r="33" spans="2:13" ht="27.6" x14ac:dyDescent="0.3">
      <c r="B33" s="288" t="s">
        <v>311</v>
      </c>
      <c r="C33" s="220" t="s">
        <v>310</v>
      </c>
      <c r="D33" s="222">
        <v>45500</v>
      </c>
      <c r="E33" s="219" t="s">
        <v>297</v>
      </c>
      <c r="F33" s="222">
        <v>30000</v>
      </c>
      <c r="G33" s="219" t="s">
        <v>312</v>
      </c>
      <c r="H33" s="222">
        <v>65000</v>
      </c>
      <c r="I33" s="219" t="s">
        <v>314</v>
      </c>
      <c r="J33" s="231">
        <f t="shared" si="1"/>
        <v>51610.333333333343</v>
      </c>
    </row>
    <row r="34" spans="2:13" ht="26.25" customHeight="1" x14ac:dyDescent="0.3">
      <c r="B34" s="288" t="s">
        <v>316</v>
      </c>
      <c r="C34" s="220" t="s">
        <v>319</v>
      </c>
      <c r="D34" s="222">
        <v>1700000</v>
      </c>
      <c r="E34" s="219" t="s">
        <v>315</v>
      </c>
      <c r="F34" s="222">
        <v>1250000</v>
      </c>
      <c r="G34" s="219" t="s">
        <v>317</v>
      </c>
      <c r="H34" s="222">
        <v>1850000</v>
      </c>
      <c r="I34" s="219" t="s">
        <v>318</v>
      </c>
      <c r="J34" s="231">
        <f>AVERAGE(D34,F34,H34)*$M$2</f>
        <v>1763200.0000000002</v>
      </c>
    </row>
    <row r="35" spans="2:13" ht="27.6" x14ac:dyDescent="0.3">
      <c r="B35" s="288" t="s">
        <v>321</v>
      </c>
      <c r="C35" s="220" t="s">
        <v>320</v>
      </c>
      <c r="D35" s="222">
        <v>62500</v>
      </c>
      <c r="E35" s="219" t="s">
        <v>322</v>
      </c>
      <c r="F35" s="222">
        <v>68310</v>
      </c>
      <c r="G35" s="219" t="s">
        <v>323</v>
      </c>
      <c r="H35" s="222">
        <v>98500</v>
      </c>
      <c r="I35" s="219" t="s">
        <v>324</v>
      </c>
      <c r="J35" s="231">
        <f t="shared" si="1"/>
        <v>84233.20666666668</v>
      </c>
    </row>
    <row r="36" spans="2:13" ht="70.05" customHeight="1" thickBot="1" x14ac:dyDescent="0.35">
      <c r="B36" s="291" t="s">
        <v>326</v>
      </c>
      <c r="C36" s="225" t="s">
        <v>327</v>
      </c>
      <c r="D36" s="226">
        <v>7100730</v>
      </c>
      <c r="E36" s="227" t="s">
        <v>328</v>
      </c>
      <c r="F36" s="226">
        <v>6600000</v>
      </c>
      <c r="G36" s="227" t="s">
        <v>329</v>
      </c>
      <c r="H36" s="226">
        <v>7379000</v>
      </c>
      <c r="I36" s="227" t="s">
        <v>101</v>
      </c>
      <c r="J36" s="231">
        <f t="shared" si="1"/>
        <v>7743287.4866666673</v>
      </c>
      <c r="M36" s="213" t="s">
        <v>330</v>
      </c>
    </row>
  </sheetData>
  <hyperlinks>
    <hyperlink ref="M14" r:id="rId1" xr:uid="{1694F454-3756-6B4B-847C-1C69A54EFA38}"/>
    <hyperlink ref="M10" r:id="rId2" location="reco_backend=comparator-default-odin&amp;reco_client=pdp_comparator&amp;reco_product_pos=1&amp;reco_backend_type=low_level&amp;reco_id=162726bd-a6c8-41cd-9bbf-2cae16fb56c6" xr:uid="{CF6DFFC5-7E80-A74C-99CD-137B892150D9}"/>
    <hyperlink ref="M15" r:id="rId3" display="https://www.homecenter.com.co/homecenter-co/product/548366/guadana-a-gasolina-331r-eje-recto-de-326-cc-13-hp-2-tiempos/548366/?kid=goosho_1161562&amp;shop=googleShopping&amp;gad_source=1&amp;gbraid=0AAAAADt6wnpj3ZD0_gBkp23e4BHTSabuL&amp;gclid=Cj0KCQjwz7C2BhDkARIsAA_SZKZFuV9uNjVVd1EEQsmM9BIElDwr59jW23Y9GVrileNuVJuA1kYSMTEaAv5bEALw_wcB" xr:uid="{9069F893-B7D9-EE47-9FA5-9D6B06D20F39}"/>
    <hyperlink ref="G5" r:id="rId4" xr:uid="{D523F57F-7BE3-D240-B4AF-15525D1A5E03}"/>
    <hyperlink ref="E22" r:id="rId5" xr:uid="{E75A63C1-3210-D746-B83F-BF404E152614}"/>
    <hyperlink ref="I22" r:id="rId6" xr:uid="{9C9DBD64-8A32-214C-B40B-35426936FE06}"/>
    <hyperlink ref="G23" r:id="rId7" display="https://www.homecenter.com.co/homecenter-co/product/713132/rana-compactadora-con-motor-gasolina-9hp-3600-rpm-maquiequipos/713132/?kid=goosho_1161562&amp;shop=googleShopping&amp;gad_source=1&amp;gclid=Cj0KCQjwmOm3BhC8ARIsAOSbapW03mu1FFNbGsccOND4DcdNblcN-qL6lj8FjM9mOfueBaLHr7EJ1uAaAgAVEALw_wcB" xr:uid="{C8D2317C-3F0B-814D-A42E-3DB8BFB4CDE8}"/>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DCE40-CC45-EA49-8733-1AF79A430A83}">
  <dimension ref="B1:U38"/>
  <sheetViews>
    <sheetView showGridLines="0" zoomScale="125" workbookViewId="0">
      <selection activeCell="D21" sqref="D21"/>
    </sheetView>
  </sheetViews>
  <sheetFormatPr baseColWidth="10" defaultColWidth="10.77734375" defaultRowHeight="15.6" x14ac:dyDescent="0.3"/>
  <cols>
    <col min="1" max="1" width="4.109375" style="34" customWidth="1"/>
    <col min="2" max="2" width="71.6640625" style="38" customWidth="1"/>
    <col min="3" max="3" width="18" style="34" customWidth="1"/>
    <col min="4" max="4" width="19" style="34" customWidth="1"/>
    <col min="5" max="5" width="14.109375" style="118" customWidth="1"/>
    <col min="6" max="6" width="11.109375" style="34" bestFit="1" customWidth="1"/>
    <col min="7" max="16384" width="10.77734375" style="34"/>
  </cols>
  <sheetData>
    <row r="1" spans="2:21" ht="21" customHeight="1" thickBot="1" x14ac:dyDescent="0.35">
      <c r="D1" s="36">
        <v>0.11020000000000001</v>
      </c>
    </row>
    <row r="2" spans="2:21" s="35" customFormat="1" ht="47.4" thickBot="1" x14ac:dyDescent="0.35">
      <c r="B2" s="33" t="s">
        <v>200</v>
      </c>
      <c r="C2" s="33" t="s">
        <v>202</v>
      </c>
      <c r="D2" s="33" t="s">
        <v>207</v>
      </c>
      <c r="E2" s="33" t="s">
        <v>25</v>
      </c>
      <c r="F2" s="37"/>
    </row>
    <row r="3" spans="2:21" s="35" customFormat="1" x14ac:dyDescent="0.3">
      <c r="B3" s="112" t="s">
        <v>203</v>
      </c>
      <c r="C3" s="113">
        <v>45000</v>
      </c>
      <c r="D3" s="114">
        <f>C3*$D$1</f>
        <v>4959</v>
      </c>
      <c r="E3" s="119">
        <f>D3+C3</f>
        <v>49959</v>
      </c>
    </row>
    <row r="4" spans="2:21" s="35" customFormat="1" x14ac:dyDescent="0.3">
      <c r="B4" s="115" t="s">
        <v>204</v>
      </c>
      <c r="C4" s="109">
        <v>130000</v>
      </c>
      <c r="D4" s="110">
        <f t="shared" ref="D4:D27" si="0">C4*$D$1</f>
        <v>14326</v>
      </c>
      <c r="E4" s="120">
        <f t="shared" ref="E4:E27" si="1">D4+C4</f>
        <v>144326</v>
      </c>
    </row>
    <row r="5" spans="2:21" s="35" customFormat="1" x14ac:dyDescent="0.3">
      <c r="B5" s="115" t="s">
        <v>205</v>
      </c>
      <c r="C5" s="109">
        <v>2500000</v>
      </c>
      <c r="D5" s="110">
        <f t="shared" si="0"/>
        <v>275500</v>
      </c>
      <c r="E5" s="120">
        <f t="shared" si="1"/>
        <v>2775500</v>
      </c>
      <c r="H5" s="37"/>
    </row>
    <row r="6" spans="2:21" s="35" customFormat="1" x14ac:dyDescent="0.3">
      <c r="B6" s="115" t="s">
        <v>236</v>
      </c>
      <c r="C6" s="109">
        <v>2500000</v>
      </c>
      <c r="D6" s="110">
        <f t="shared" si="0"/>
        <v>275500</v>
      </c>
      <c r="E6" s="120">
        <f t="shared" si="1"/>
        <v>2775500</v>
      </c>
    </row>
    <row r="7" spans="2:21" s="35" customFormat="1" x14ac:dyDescent="0.3">
      <c r="B7" s="115" t="s">
        <v>206</v>
      </c>
      <c r="C7" s="109">
        <v>1500000</v>
      </c>
      <c r="D7" s="110">
        <f t="shared" si="0"/>
        <v>165300</v>
      </c>
      <c r="E7" s="120">
        <f t="shared" si="1"/>
        <v>1665300</v>
      </c>
    </row>
    <row r="8" spans="2:21" s="35" customFormat="1" x14ac:dyDescent="0.3">
      <c r="B8" s="115" t="s">
        <v>244</v>
      </c>
      <c r="C8" s="109">
        <v>3609000</v>
      </c>
      <c r="D8" s="110">
        <f t="shared" si="0"/>
        <v>397711.80000000005</v>
      </c>
      <c r="E8" s="120">
        <f t="shared" si="1"/>
        <v>4006711.8</v>
      </c>
      <c r="T8" s="279"/>
    </row>
    <row r="9" spans="2:21" s="35" customFormat="1" x14ac:dyDescent="0.3">
      <c r="B9" s="115" t="s">
        <v>196</v>
      </c>
      <c r="C9" s="109">
        <v>1800000</v>
      </c>
      <c r="D9" s="110">
        <f t="shared" si="0"/>
        <v>198360</v>
      </c>
      <c r="E9" s="120">
        <f t="shared" si="1"/>
        <v>1998360</v>
      </c>
      <c r="T9" s="279"/>
    </row>
    <row r="10" spans="2:21" s="35" customFormat="1" x14ac:dyDescent="0.3">
      <c r="B10" s="115" t="s">
        <v>197</v>
      </c>
      <c r="C10" s="109">
        <v>70000</v>
      </c>
      <c r="D10" s="110">
        <f t="shared" si="0"/>
        <v>7714</v>
      </c>
      <c r="E10" s="120">
        <f t="shared" si="1"/>
        <v>77714</v>
      </c>
      <c r="T10" s="279"/>
    </row>
    <row r="11" spans="2:21" s="35" customFormat="1" x14ac:dyDescent="0.3">
      <c r="B11" s="115" t="s">
        <v>208</v>
      </c>
      <c r="C11" s="109">
        <v>250000</v>
      </c>
      <c r="D11" s="110">
        <f t="shared" si="0"/>
        <v>27550</v>
      </c>
      <c r="E11" s="120">
        <f t="shared" si="1"/>
        <v>277550</v>
      </c>
      <c r="T11" s="279"/>
    </row>
    <row r="12" spans="2:21" s="35" customFormat="1" x14ac:dyDescent="0.3">
      <c r="B12" s="115" t="s">
        <v>239</v>
      </c>
      <c r="C12" s="109">
        <v>1500000</v>
      </c>
      <c r="D12" s="110">
        <f t="shared" si="0"/>
        <v>165300</v>
      </c>
      <c r="E12" s="120">
        <f t="shared" si="1"/>
        <v>1665300</v>
      </c>
    </row>
    <row r="13" spans="2:21" s="35" customFormat="1" x14ac:dyDescent="0.3">
      <c r="B13" s="115" t="s">
        <v>209</v>
      </c>
      <c r="C13" s="109">
        <v>2054914</v>
      </c>
      <c r="D13" s="110">
        <f>C13*$D$1</f>
        <v>226451.52280000001</v>
      </c>
      <c r="E13" s="120">
        <f>D13+C13</f>
        <v>2281365.5227999999</v>
      </c>
      <c r="T13" s="279"/>
    </row>
    <row r="14" spans="2:21" s="35" customFormat="1" x14ac:dyDescent="0.3">
      <c r="B14" s="115" t="s">
        <v>212</v>
      </c>
      <c r="C14" s="109">
        <v>1590000</v>
      </c>
      <c r="D14" s="110">
        <f>C14*$D$1</f>
        <v>175218</v>
      </c>
      <c r="E14" s="120">
        <f>D14+C14</f>
        <v>1765218</v>
      </c>
    </row>
    <row r="15" spans="2:21" s="35" customFormat="1" x14ac:dyDescent="0.3">
      <c r="B15" s="115" t="s">
        <v>211</v>
      </c>
      <c r="C15" s="109">
        <v>290000</v>
      </c>
      <c r="D15" s="110">
        <f>C15*$D$1</f>
        <v>31958.000000000004</v>
      </c>
      <c r="E15" s="120">
        <f>D15+C15</f>
        <v>321958</v>
      </c>
      <c r="T15" s="279"/>
      <c r="U15" s="279"/>
    </row>
    <row r="16" spans="2:21" s="35" customFormat="1" x14ac:dyDescent="0.3">
      <c r="B16" s="115" t="s">
        <v>213</v>
      </c>
      <c r="C16" s="109">
        <v>230000</v>
      </c>
      <c r="D16" s="110">
        <f t="shared" si="0"/>
        <v>25346</v>
      </c>
      <c r="E16" s="120">
        <f t="shared" ref="E16:E21" si="2">D16+C16</f>
        <v>255346</v>
      </c>
    </row>
    <row r="17" spans="2:21" s="35" customFormat="1" x14ac:dyDescent="0.3">
      <c r="B17" s="115" t="s">
        <v>215</v>
      </c>
      <c r="C17" s="109">
        <v>60000</v>
      </c>
      <c r="D17" s="110">
        <f t="shared" si="0"/>
        <v>6612</v>
      </c>
      <c r="E17" s="120">
        <f t="shared" si="2"/>
        <v>66612</v>
      </c>
      <c r="T17" s="279"/>
      <c r="U17" s="279"/>
    </row>
    <row r="18" spans="2:21" s="35" customFormat="1" x14ac:dyDescent="0.3">
      <c r="B18" s="115" t="s">
        <v>214</v>
      </c>
      <c r="C18" s="109">
        <v>55000</v>
      </c>
      <c r="D18" s="110">
        <f t="shared" si="0"/>
        <v>6061</v>
      </c>
      <c r="E18" s="120">
        <f t="shared" si="2"/>
        <v>61061</v>
      </c>
    </row>
    <row r="19" spans="2:21" s="35" customFormat="1" x14ac:dyDescent="0.3">
      <c r="B19" s="115" t="s">
        <v>216</v>
      </c>
      <c r="C19" s="109">
        <v>51000</v>
      </c>
      <c r="D19" s="110">
        <f t="shared" si="0"/>
        <v>5620.2000000000007</v>
      </c>
      <c r="E19" s="120">
        <f t="shared" si="2"/>
        <v>56620.2</v>
      </c>
      <c r="T19" s="279"/>
      <c r="U19" s="279"/>
    </row>
    <row r="20" spans="2:21" s="35" customFormat="1" x14ac:dyDescent="0.3">
      <c r="B20" s="115" t="s">
        <v>217</v>
      </c>
      <c r="C20" s="109">
        <v>25000</v>
      </c>
      <c r="D20" s="110">
        <f t="shared" si="0"/>
        <v>2755</v>
      </c>
      <c r="E20" s="120">
        <f t="shared" si="2"/>
        <v>27755</v>
      </c>
      <c r="U20" s="278"/>
    </row>
    <row r="21" spans="2:21" s="35" customFormat="1" x14ac:dyDescent="0.3">
      <c r="B21" s="115" t="s">
        <v>198</v>
      </c>
      <c r="C21" s="109">
        <v>20000</v>
      </c>
      <c r="D21" s="110">
        <f t="shared" si="0"/>
        <v>2204</v>
      </c>
      <c r="E21" s="120">
        <f t="shared" si="2"/>
        <v>22204</v>
      </c>
    </row>
    <row r="22" spans="2:21" s="35" customFormat="1" x14ac:dyDescent="0.3">
      <c r="B22" s="115" t="s">
        <v>218</v>
      </c>
      <c r="C22" s="109">
        <v>5823000</v>
      </c>
      <c r="D22" s="110">
        <f t="shared" si="0"/>
        <v>641694.60000000009</v>
      </c>
      <c r="E22" s="120">
        <f>D22+C22</f>
        <v>6464694.5999999996</v>
      </c>
      <c r="F22" s="37"/>
    </row>
    <row r="23" spans="2:21" s="35" customFormat="1" ht="31.2" x14ac:dyDescent="0.3">
      <c r="B23" s="116" t="s">
        <v>219</v>
      </c>
      <c r="C23" s="109">
        <v>5453000</v>
      </c>
      <c r="D23" s="110">
        <f>C23*$D$1</f>
        <v>600920.6</v>
      </c>
      <c r="E23" s="120">
        <f t="shared" si="1"/>
        <v>6053920.5999999996</v>
      </c>
    </row>
    <row r="24" spans="2:21" s="35" customFormat="1" x14ac:dyDescent="0.3">
      <c r="B24" s="115" t="s">
        <v>199</v>
      </c>
      <c r="C24" s="109">
        <v>507000</v>
      </c>
      <c r="D24" s="110">
        <f t="shared" si="0"/>
        <v>55871.4</v>
      </c>
      <c r="E24" s="120">
        <f t="shared" si="1"/>
        <v>562871.4</v>
      </c>
    </row>
    <row r="25" spans="2:21" s="35" customFormat="1" x14ac:dyDescent="0.3">
      <c r="B25" s="115" t="s">
        <v>15</v>
      </c>
      <c r="C25" s="109">
        <v>171300</v>
      </c>
      <c r="D25" s="110">
        <f t="shared" si="0"/>
        <v>18877.260000000002</v>
      </c>
      <c r="E25" s="120">
        <f t="shared" si="1"/>
        <v>190177.26</v>
      </c>
    </row>
    <row r="26" spans="2:21" s="35" customFormat="1" x14ac:dyDescent="0.3">
      <c r="B26" s="115" t="s">
        <v>21</v>
      </c>
      <c r="C26" s="109">
        <v>75900</v>
      </c>
      <c r="D26" s="110">
        <f t="shared" si="0"/>
        <v>8364.18</v>
      </c>
      <c r="E26" s="120">
        <f t="shared" si="1"/>
        <v>84264.18</v>
      </c>
    </row>
    <row r="27" spans="2:21" s="35" customFormat="1" x14ac:dyDescent="0.3">
      <c r="B27" s="115" t="s">
        <v>261</v>
      </c>
      <c r="C27" s="109">
        <v>360000</v>
      </c>
      <c r="D27" s="110">
        <f t="shared" si="0"/>
        <v>39672</v>
      </c>
      <c r="E27" s="120">
        <f t="shared" si="1"/>
        <v>399672</v>
      </c>
    </row>
    <row r="28" spans="2:21" x14ac:dyDescent="0.3">
      <c r="B28" s="117" t="s">
        <v>331</v>
      </c>
      <c r="C28" s="109">
        <v>7100730</v>
      </c>
      <c r="D28" s="110">
        <f t="shared" ref="D28" si="3">C28*$D$1</f>
        <v>782500.446</v>
      </c>
      <c r="E28" s="120">
        <f t="shared" ref="E28" si="4">D28+C28</f>
        <v>7883230.4460000005</v>
      </c>
    </row>
    <row r="29" spans="2:21" x14ac:dyDescent="0.3">
      <c r="B29" s="115" t="s">
        <v>290</v>
      </c>
      <c r="C29" s="109">
        <v>993333.33333333337</v>
      </c>
      <c r="D29" s="110">
        <f t="shared" ref="D29" si="5">C29*$D$1</f>
        <v>109465.33333333334</v>
      </c>
      <c r="E29" s="120">
        <f t="shared" ref="E29" si="6">D29+C29</f>
        <v>1102798.6666666667</v>
      </c>
    </row>
    <row r="30" spans="2:21" x14ac:dyDescent="0.3">
      <c r="B30" s="115" t="s">
        <v>299</v>
      </c>
      <c r="C30" s="109">
        <v>266633.33333333331</v>
      </c>
      <c r="D30" s="110">
        <f t="shared" ref="D30:D35" si="7">C30*$D$1</f>
        <v>29382.993333333332</v>
      </c>
      <c r="E30" s="120">
        <f t="shared" ref="E30:E35" si="8">D30+C30</f>
        <v>296016.32666666666</v>
      </c>
    </row>
    <row r="31" spans="2:21" x14ac:dyDescent="0.3">
      <c r="B31" s="115" t="s">
        <v>298</v>
      </c>
      <c r="C31" s="109">
        <v>112666.66666666667</v>
      </c>
      <c r="D31" s="110">
        <f t="shared" si="7"/>
        <v>12415.866666666669</v>
      </c>
      <c r="E31" s="120">
        <f>D31+C31</f>
        <v>125082.53333333334</v>
      </c>
    </row>
    <row r="32" spans="2:21" x14ac:dyDescent="0.3">
      <c r="B32" s="115" t="s">
        <v>303</v>
      </c>
      <c r="C32" s="109">
        <v>71300</v>
      </c>
      <c r="D32" s="110">
        <f t="shared" si="7"/>
        <v>7857.26</v>
      </c>
      <c r="E32" s="120">
        <f t="shared" si="8"/>
        <v>79157.259999999995</v>
      </c>
    </row>
    <row r="33" spans="2:5" x14ac:dyDescent="0.3">
      <c r="B33" s="115" t="s">
        <v>304</v>
      </c>
      <c r="C33" s="109">
        <v>67966.666666666672</v>
      </c>
      <c r="D33" s="110">
        <f t="shared" si="7"/>
        <v>7489.9266666666672</v>
      </c>
      <c r="E33" s="120">
        <f t="shared" si="8"/>
        <v>75456.593333333338</v>
      </c>
    </row>
    <row r="34" spans="2:5" x14ac:dyDescent="0.3">
      <c r="B34" s="115" t="s">
        <v>307</v>
      </c>
      <c r="C34" s="109">
        <v>251300</v>
      </c>
      <c r="D34" s="110">
        <f t="shared" si="7"/>
        <v>27693.260000000002</v>
      </c>
      <c r="E34" s="120">
        <f t="shared" si="8"/>
        <v>278993.26</v>
      </c>
    </row>
    <row r="35" spans="2:5" x14ac:dyDescent="0.3">
      <c r="B35" s="115" t="s">
        <v>313</v>
      </c>
      <c r="C35" s="109">
        <v>46833.333333333336</v>
      </c>
      <c r="D35" s="110">
        <f t="shared" si="7"/>
        <v>5161.0333333333338</v>
      </c>
      <c r="E35" s="120">
        <f t="shared" si="8"/>
        <v>51994.366666666669</v>
      </c>
    </row>
    <row r="36" spans="2:5" x14ac:dyDescent="0.3">
      <c r="B36" s="115" t="s">
        <v>319</v>
      </c>
      <c r="C36" s="109">
        <v>1700000</v>
      </c>
      <c r="D36" s="110">
        <f t="shared" ref="D36" si="9">C36*$D$1</f>
        <v>187340</v>
      </c>
      <c r="E36" s="120">
        <f t="shared" ref="E36" si="10">D36+C36</f>
        <v>1887340</v>
      </c>
    </row>
    <row r="37" spans="2:5" x14ac:dyDescent="0.3">
      <c r="B37" s="115" t="s">
        <v>325</v>
      </c>
      <c r="C37" s="109">
        <v>76436.666666666672</v>
      </c>
      <c r="D37" s="110">
        <f t="shared" ref="D37:D38" si="11">C37*$D$1</f>
        <v>8423.3206666666683</v>
      </c>
      <c r="E37" s="120">
        <f t="shared" ref="E37:E38" si="12">D37+C37</f>
        <v>84859.987333333338</v>
      </c>
    </row>
    <row r="38" spans="2:5" x14ac:dyDescent="0.3">
      <c r="C38" s="276">
        <v>1800000</v>
      </c>
      <c r="D38" s="34">
        <f t="shared" si="11"/>
        <v>198360</v>
      </c>
      <c r="E38" s="277">
        <f t="shared" si="12"/>
        <v>1998360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45529-18FD-5C49-AC7A-C95846457B65}">
  <dimension ref="B1:V44"/>
  <sheetViews>
    <sheetView showGridLines="0" zoomScale="50" zoomScaleNormal="130" workbookViewId="0">
      <selection activeCell="H38" sqref="H38"/>
    </sheetView>
  </sheetViews>
  <sheetFormatPr baseColWidth="10" defaultColWidth="10.77734375" defaultRowHeight="20.25" customHeight="1" x14ac:dyDescent="0.25"/>
  <cols>
    <col min="1" max="1" width="3" style="17" customWidth="1"/>
    <col min="2" max="2" width="14" style="24" customWidth="1"/>
    <col min="3" max="3" width="26.6640625" style="17" customWidth="1"/>
    <col min="4" max="4" width="20.33203125" style="17" customWidth="1"/>
    <col min="5" max="5" width="26" style="17" bestFit="1" customWidth="1"/>
    <col min="6" max="6" width="16.77734375" style="17" customWidth="1"/>
    <col min="7" max="7" width="28.6640625" style="17" customWidth="1"/>
    <col min="8" max="8" width="17.109375" style="17" customWidth="1"/>
    <col min="9" max="9" width="15.109375" style="17" customWidth="1"/>
    <col min="10" max="10" width="16.6640625" style="17" customWidth="1"/>
    <col min="11" max="11" width="21.6640625" style="17" customWidth="1"/>
    <col min="12" max="12" width="19.33203125" style="17" customWidth="1"/>
    <col min="13" max="15" width="17.109375" style="17" customWidth="1"/>
    <col min="16" max="16" width="18.77734375" style="17" customWidth="1"/>
    <col min="17" max="18" width="17.109375" style="17" customWidth="1"/>
    <col min="19" max="19" width="15.6640625" style="17" customWidth="1"/>
    <col min="20" max="20" width="17.109375" style="17" customWidth="1"/>
    <col min="21" max="21" width="14.33203125" style="17" bestFit="1" customWidth="1"/>
    <col min="22" max="22" width="13" style="17" bestFit="1" customWidth="1"/>
    <col min="23" max="16384" width="10.77734375" style="17"/>
  </cols>
  <sheetData>
    <row r="1" spans="2:22" ht="20.25" customHeight="1" thickBot="1" x14ac:dyDescent="0.3">
      <c r="T1" s="51">
        <v>45564</v>
      </c>
    </row>
    <row r="2" spans="2:22" ht="20.25" customHeight="1" x14ac:dyDescent="0.25">
      <c r="D2" s="672" t="s">
        <v>113</v>
      </c>
      <c r="E2" s="682" t="s">
        <v>114</v>
      </c>
      <c r="F2" s="684" t="s">
        <v>115</v>
      </c>
      <c r="G2" s="675" t="s">
        <v>116</v>
      </c>
      <c r="H2" s="672" t="s">
        <v>117</v>
      </c>
      <c r="I2" s="675" t="s">
        <v>118</v>
      </c>
      <c r="J2" s="688" t="s">
        <v>119</v>
      </c>
      <c r="K2" s="675" t="s">
        <v>120</v>
      </c>
      <c r="L2" s="688" t="s">
        <v>121</v>
      </c>
      <c r="M2" s="690" t="s">
        <v>122</v>
      </c>
      <c r="N2" s="682" t="s">
        <v>123</v>
      </c>
      <c r="O2" s="672" t="s">
        <v>124</v>
      </c>
      <c r="P2" s="672" t="s">
        <v>125</v>
      </c>
      <c r="Q2" s="672" t="s">
        <v>168</v>
      </c>
      <c r="R2" s="672" t="s">
        <v>223</v>
      </c>
      <c r="S2" s="672" t="s">
        <v>224</v>
      </c>
      <c r="T2" s="672" t="s">
        <v>169</v>
      </c>
      <c r="U2" s="675" t="s">
        <v>170</v>
      </c>
    </row>
    <row r="3" spans="2:22" ht="20.25" customHeight="1" thickBot="1" x14ac:dyDescent="0.3">
      <c r="D3" s="681"/>
      <c r="E3" s="683"/>
      <c r="F3" s="685"/>
      <c r="G3" s="686"/>
      <c r="H3" s="673"/>
      <c r="I3" s="686"/>
      <c r="J3" s="692"/>
      <c r="K3" s="686"/>
      <c r="L3" s="689"/>
      <c r="M3" s="691"/>
      <c r="N3" s="687"/>
      <c r="O3" s="681"/>
      <c r="P3" s="681"/>
      <c r="Q3" s="673"/>
      <c r="R3" s="673"/>
      <c r="S3" s="673"/>
      <c r="T3" s="673"/>
      <c r="U3" s="676"/>
    </row>
    <row r="4" spans="2:22" ht="20.25" customHeight="1" x14ac:dyDescent="0.25">
      <c r="B4" s="677" t="s">
        <v>171</v>
      </c>
      <c r="C4" s="679">
        <v>4000000</v>
      </c>
      <c r="D4" s="54">
        <f>29*$C$4</f>
        <v>116000000</v>
      </c>
      <c r="E4" s="67">
        <f>19*$C$4</f>
        <v>76000000</v>
      </c>
      <c r="F4" s="77">
        <f>32*$C$4</f>
        <v>128000000</v>
      </c>
      <c r="G4" s="82">
        <f>35*$C$4</f>
        <v>140000000</v>
      </c>
      <c r="H4" s="59">
        <f>23*$C$4</f>
        <v>92000000</v>
      </c>
      <c r="I4" s="85">
        <f>16*$C$4</f>
        <v>64000000</v>
      </c>
      <c r="J4" s="53">
        <f>16*$C$4</f>
        <v>64000000</v>
      </c>
      <c r="K4" s="86">
        <f>35*$C$4</f>
        <v>140000000</v>
      </c>
      <c r="L4" s="47">
        <f>37*$C$4</f>
        <v>148000000</v>
      </c>
      <c r="M4" s="100">
        <f>17*$C$4</f>
        <v>68000000</v>
      </c>
      <c r="N4" s="72">
        <f>25*$C$4</f>
        <v>100000000</v>
      </c>
      <c r="O4" s="65">
        <f>17*$C$4</f>
        <v>68000000</v>
      </c>
      <c r="P4" s="66">
        <f>32*$C$4</f>
        <v>128000000</v>
      </c>
      <c r="Q4" s="59">
        <f>14*$C$4</f>
        <v>56000000</v>
      </c>
      <c r="R4" s="59">
        <f>22*$C$4</f>
        <v>88000000</v>
      </c>
      <c r="S4" s="59">
        <f>49*$C$4</f>
        <v>196000000</v>
      </c>
      <c r="T4" s="59">
        <f>19*$C$4</f>
        <v>76000000</v>
      </c>
      <c r="U4" s="88">
        <f>19*C4</f>
        <v>76000000</v>
      </c>
    </row>
    <row r="5" spans="2:22" ht="20.25" customHeight="1" thickBot="1" x14ac:dyDescent="0.35">
      <c r="B5" s="678"/>
      <c r="C5" s="680"/>
      <c r="D5" s="23">
        <f t="shared" ref="D5:E5" si="0">D4/2</f>
        <v>58000000</v>
      </c>
      <c r="E5" s="99">
        <f t="shared" si="0"/>
        <v>38000000</v>
      </c>
      <c r="F5" s="95">
        <f t="shared" ref="F5" si="1">F4/2</f>
        <v>64000000</v>
      </c>
      <c r="G5" s="97">
        <f t="shared" ref="G5" si="2">G4/2</f>
        <v>70000000</v>
      </c>
      <c r="H5" s="21">
        <f t="shared" ref="H5:I5" si="3">H4/2</f>
        <v>46000000</v>
      </c>
      <c r="I5" s="95">
        <f t="shared" si="3"/>
        <v>32000000</v>
      </c>
      <c r="J5" s="39">
        <f t="shared" ref="J5" si="4">J4/2</f>
        <v>32000000</v>
      </c>
      <c r="K5" s="94">
        <f t="shared" ref="K5" si="5">K4/2</f>
        <v>70000000</v>
      </c>
      <c r="L5" s="48">
        <f>L4/2</f>
        <v>74000000</v>
      </c>
      <c r="M5" s="105">
        <f t="shared" ref="M5" si="6">M4/2</f>
        <v>34000000</v>
      </c>
      <c r="N5" s="75">
        <f t="shared" ref="N5:T5" si="7">N4/2</f>
        <v>50000000</v>
      </c>
      <c r="O5" s="18">
        <f t="shared" si="7"/>
        <v>34000000</v>
      </c>
      <c r="P5" s="18">
        <f t="shared" si="7"/>
        <v>64000000</v>
      </c>
      <c r="Q5" s="18">
        <f t="shared" si="7"/>
        <v>28000000</v>
      </c>
      <c r="R5" s="18">
        <f t="shared" si="7"/>
        <v>44000000</v>
      </c>
      <c r="S5" s="18">
        <f t="shared" si="7"/>
        <v>98000000</v>
      </c>
      <c r="T5" s="18">
        <f t="shared" si="7"/>
        <v>38000000</v>
      </c>
      <c r="U5" s="92">
        <f>U4/2</f>
        <v>38000000</v>
      </c>
    </row>
    <row r="6" spans="2:22" ht="20.25" customHeight="1" thickBot="1" x14ac:dyDescent="0.3">
      <c r="B6" s="677" t="s">
        <v>172</v>
      </c>
      <c r="C6" s="679">
        <v>8000000</v>
      </c>
      <c r="D6" s="55">
        <f t="shared" ref="D6:G6" si="8">1*$C$6</f>
        <v>8000000</v>
      </c>
      <c r="E6" s="68">
        <f t="shared" si="8"/>
        <v>8000000</v>
      </c>
      <c r="F6" s="78">
        <f t="shared" si="8"/>
        <v>8000000</v>
      </c>
      <c r="G6" s="83">
        <f t="shared" si="8"/>
        <v>8000000</v>
      </c>
      <c r="H6" s="55">
        <f t="shared" ref="H6:N6" si="9">1*$C$6</f>
        <v>8000000</v>
      </c>
      <c r="I6" s="78">
        <f t="shared" si="9"/>
        <v>8000000</v>
      </c>
      <c r="J6" s="40">
        <f t="shared" si="9"/>
        <v>8000000</v>
      </c>
      <c r="K6" s="87">
        <f t="shared" si="9"/>
        <v>8000000</v>
      </c>
      <c r="L6" s="49">
        <f t="shared" ref="L6:S6" si="10">1*$C$6</f>
        <v>8000000</v>
      </c>
      <c r="M6" s="101">
        <f t="shared" si="9"/>
        <v>8000000</v>
      </c>
      <c r="N6" s="73">
        <f t="shared" si="9"/>
        <v>8000000</v>
      </c>
      <c r="O6" s="61">
        <f t="shared" si="10"/>
        <v>8000000</v>
      </c>
      <c r="P6" s="64">
        <f t="shared" si="10"/>
        <v>8000000</v>
      </c>
      <c r="Q6" s="55">
        <f t="shared" si="10"/>
        <v>8000000</v>
      </c>
      <c r="R6" s="55">
        <f t="shared" si="10"/>
        <v>8000000</v>
      </c>
      <c r="S6" s="55">
        <f t="shared" si="10"/>
        <v>8000000</v>
      </c>
      <c r="T6" s="55">
        <f>1*$C$6</f>
        <v>8000000</v>
      </c>
      <c r="U6" s="89">
        <f>1*C6</f>
        <v>8000000</v>
      </c>
      <c r="V6" s="19"/>
    </row>
    <row r="7" spans="2:22" ht="20.25" customHeight="1" thickBot="1" x14ac:dyDescent="0.35">
      <c r="B7" s="678"/>
      <c r="C7" s="680"/>
      <c r="D7" s="20">
        <f t="shared" ref="D7:E7" si="11">D6/2</f>
        <v>4000000</v>
      </c>
      <c r="E7" s="76">
        <f t="shared" si="11"/>
        <v>4000000</v>
      </c>
      <c r="F7" s="96">
        <f t="shared" ref="F7" si="12">F6/2</f>
        <v>4000000</v>
      </c>
      <c r="G7" s="98">
        <f>G6/2</f>
        <v>4000000</v>
      </c>
      <c r="H7" s="22">
        <f t="shared" ref="H7:I7" si="13">H6/2</f>
        <v>4000000</v>
      </c>
      <c r="I7" s="96">
        <f t="shared" si="13"/>
        <v>4000000</v>
      </c>
      <c r="J7" s="41">
        <f t="shared" ref="J7" si="14">J6/2</f>
        <v>4000000</v>
      </c>
      <c r="K7" s="93">
        <f t="shared" ref="K7" si="15">K6/2</f>
        <v>4000000</v>
      </c>
      <c r="L7" s="41">
        <f>L6/2</f>
        <v>4000000</v>
      </c>
      <c r="M7" s="106">
        <f t="shared" ref="M7" si="16">M6/2</f>
        <v>4000000</v>
      </c>
      <c r="N7" s="76">
        <f t="shared" ref="N7:T7" si="17">N6/2</f>
        <v>4000000</v>
      </c>
      <c r="O7" s="20">
        <f t="shared" si="17"/>
        <v>4000000</v>
      </c>
      <c r="P7" s="20">
        <f t="shared" si="17"/>
        <v>4000000</v>
      </c>
      <c r="Q7" s="20">
        <f t="shared" si="17"/>
        <v>4000000</v>
      </c>
      <c r="R7" s="20">
        <f t="shared" si="17"/>
        <v>4000000</v>
      </c>
      <c r="S7" s="20">
        <f t="shared" si="17"/>
        <v>4000000</v>
      </c>
      <c r="T7" s="20">
        <f t="shared" si="17"/>
        <v>4000000</v>
      </c>
      <c r="U7" s="93">
        <f>U6/2</f>
        <v>4000000</v>
      </c>
    </row>
    <row r="8" spans="2:22" ht="20.25" customHeight="1" thickBot="1" x14ac:dyDescent="0.35">
      <c r="B8" s="670" t="s">
        <v>173</v>
      </c>
      <c r="C8" s="671"/>
      <c r="D8" s="56">
        <f>D5+D7</f>
        <v>62000000</v>
      </c>
      <c r="E8" s="69">
        <f t="shared" ref="E8:I8" si="18">E5+E7</f>
        <v>42000000</v>
      </c>
      <c r="F8" s="79">
        <f t="shared" si="18"/>
        <v>68000000</v>
      </c>
      <c r="G8" s="79">
        <f t="shared" si="18"/>
        <v>74000000</v>
      </c>
      <c r="H8" s="56">
        <f t="shared" si="18"/>
        <v>50000000</v>
      </c>
      <c r="I8" s="79">
        <f t="shared" si="18"/>
        <v>36000000</v>
      </c>
      <c r="J8" s="42">
        <f>J5+J7</f>
        <v>36000000</v>
      </c>
      <c r="K8" s="79">
        <f t="shared" ref="K8" si="19">K5+K7</f>
        <v>74000000</v>
      </c>
      <c r="L8" s="50">
        <f t="shared" ref="L8" si="20">L5+L7</f>
        <v>78000000</v>
      </c>
      <c r="M8" s="102">
        <f t="shared" ref="M8" si="21">M5+M7</f>
        <v>38000000</v>
      </c>
      <c r="N8" s="74">
        <f t="shared" ref="N8" si="22">N5+N7</f>
        <v>54000000</v>
      </c>
      <c r="O8" s="62">
        <f t="shared" ref="O8" si="23">O5+O7</f>
        <v>38000000</v>
      </c>
      <c r="P8" s="62">
        <f>P5+P7</f>
        <v>68000000</v>
      </c>
      <c r="Q8" s="56">
        <f t="shared" ref="Q8" si="24">Q5+Q7</f>
        <v>32000000</v>
      </c>
      <c r="R8" s="56">
        <f t="shared" ref="R8" si="25">R5+R7</f>
        <v>48000000</v>
      </c>
      <c r="S8" s="56">
        <f t="shared" ref="S8" si="26">S5+S7</f>
        <v>102000000</v>
      </c>
      <c r="T8" s="56">
        <f>T5+T7</f>
        <v>42000000</v>
      </c>
      <c r="U8" s="90">
        <f>U5+U7</f>
        <v>42000000</v>
      </c>
    </row>
    <row r="9" spans="2:22" s="1" customFormat="1" ht="20.25" customHeight="1" thickBot="1" x14ac:dyDescent="0.35">
      <c r="B9" s="111"/>
      <c r="D9" s="57" t="s">
        <v>190</v>
      </c>
      <c r="E9" s="70" t="s">
        <v>193</v>
      </c>
      <c r="F9" s="80" t="s">
        <v>195</v>
      </c>
      <c r="G9" s="80" t="s">
        <v>195</v>
      </c>
      <c r="H9" s="60" t="s">
        <v>191</v>
      </c>
      <c r="I9" s="80" t="s">
        <v>195</v>
      </c>
      <c r="J9" s="43" t="s">
        <v>193</v>
      </c>
      <c r="K9" s="80" t="s">
        <v>195</v>
      </c>
      <c r="L9" s="43">
        <v>1</v>
      </c>
      <c r="M9" s="103" t="s">
        <v>193</v>
      </c>
      <c r="N9" s="70" t="s">
        <v>193</v>
      </c>
      <c r="O9" s="60" t="s">
        <v>191</v>
      </c>
      <c r="P9" s="60" t="s">
        <v>191</v>
      </c>
      <c r="Q9" s="60" t="s">
        <v>191</v>
      </c>
      <c r="R9" s="60" t="s">
        <v>192</v>
      </c>
      <c r="S9" s="60" t="s">
        <v>192</v>
      </c>
      <c r="T9" s="60" t="s">
        <v>192</v>
      </c>
      <c r="U9" s="91" t="s">
        <v>195</v>
      </c>
    </row>
    <row r="10" spans="2:22" ht="90" customHeight="1" thickBot="1" x14ac:dyDescent="0.3">
      <c r="D10" s="58" t="s">
        <v>182</v>
      </c>
      <c r="E10" s="71" t="s">
        <v>186</v>
      </c>
      <c r="F10" s="81" t="s">
        <v>188</v>
      </c>
      <c r="G10" s="84" t="s">
        <v>259</v>
      </c>
      <c r="H10" s="58" t="s">
        <v>174</v>
      </c>
      <c r="I10" s="84" t="s">
        <v>194</v>
      </c>
      <c r="J10" s="44" t="s">
        <v>181</v>
      </c>
      <c r="K10" s="84" t="s">
        <v>194</v>
      </c>
      <c r="L10" s="44" t="s">
        <v>175</v>
      </c>
      <c r="M10" s="104" t="s">
        <v>181</v>
      </c>
      <c r="N10" s="71" t="s">
        <v>181</v>
      </c>
      <c r="O10" s="63" t="s">
        <v>174</v>
      </c>
      <c r="P10" s="58" t="s">
        <v>177</v>
      </c>
      <c r="Q10" s="58" t="s">
        <v>176</v>
      </c>
      <c r="R10" s="58" t="s">
        <v>179</v>
      </c>
      <c r="S10" s="58" t="s">
        <v>180</v>
      </c>
      <c r="T10" s="58" t="s">
        <v>176</v>
      </c>
      <c r="U10" s="84" t="s">
        <v>178</v>
      </c>
    </row>
    <row r="12" spans="2:22" ht="20.25" customHeight="1" thickBot="1" x14ac:dyDescent="0.3">
      <c r="D12" s="45"/>
      <c r="F12" s="24"/>
    </row>
    <row r="13" spans="2:22" ht="20.25" customHeight="1" thickBot="1" x14ac:dyDescent="0.35">
      <c r="E13" s="25" t="s">
        <v>187</v>
      </c>
      <c r="F13" s="26" t="s">
        <v>201</v>
      </c>
    </row>
    <row r="14" spans="2:22" ht="20.25" customHeight="1" thickBot="1" x14ac:dyDescent="0.35">
      <c r="E14" s="27" t="s">
        <v>183</v>
      </c>
      <c r="F14" s="28" t="s">
        <v>189</v>
      </c>
      <c r="G14" s="52" t="s">
        <v>229</v>
      </c>
    </row>
    <row r="15" spans="2:22" ht="20.25" customHeight="1" x14ac:dyDescent="0.3">
      <c r="E15" s="29" t="s">
        <v>184</v>
      </c>
      <c r="F15" s="30" t="s">
        <v>265</v>
      </c>
    </row>
    <row r="16" spans="2:22" ht="20.25" customHeight="1" thickBot="1" x14ac:dyDescent="0.35">
      <c r="E16" s="31" t="s">
        <v>185</v>
      </c>
      <c r="F16" s="32" t="s">
        <v>264</v>
      </c>
    </row>
    <row r="17" spans="2:11" ht="20.25" customHeight="1" x14ac:dyDescent="0.25">
      <c r="E17" s="24"/>
    </row>
    <row r="19" spans="2:11" ht="20.25" customHeight="1" x14ac:dyDescent="0.25">
      <c r="C19" s="260" t="s">
        <v>222</v>
      </c>
      <c r="D19" s="260" t="s">
        <v>225</v>
      </c>
      <c r="E19" s="260" t="s">
        <v>228</v>
      </c>
      <c r="F19" s="260" t="s">
        <v>226</v>
      </c>
      <c r="G19" s="260" t="s">
        <v>227</v>
      </c>
      <c r="H19" s="260" t="s">
        <v>25</v>
      </c>
    </row>
    <row r="20" spans="2:11" ht="20.25" customHeight="1" x14ac:dyDescent="0.25">
      <c r="B20" s="273">
        <v>1</v>
      </c>
      <c r="C20" s="243" t="s">
        <v>223</v>
      </c>
      <c r="D20" s="244">
        <v>22</v>
      </c>
      <c r="E20" s="244">
        <v>1</v>
      </c>
      <c r="F20" s="245">
        <v>4000000</v>
      </c>
      <c r="G20" s="245">
        <v>8000000</v>
      </c>
      <c r="H20" s="246">
        <f t="shared" ref="H20:H28" si="27">((D20*F20)+(G20*E20))/2</f>
        <v>48000000</v>
      </c>
      <c r="I20" s="246">
        <v>44000000</v>
      </c>
      <c r="J20" s="247">
        <v>4</v>
      </c>
      <c r="K20" s="45">
        <f>H20*2</f>
        <v>96000000</v>
      </c>
    </row>
    <row r="21" spans="2:11" s="8" customFormat="1" ht="20.25" customHeight="1" x14ac:dyDescent="0.25">
      <c r="B21" s="274">
        <v>2</v>
      </c>
      <c r="C21" s="238" t="s">
        <v>238</v>
      </c>
      <c r="D21" s="239">
        <v>24</v>
      </c>
      <c r="E21" s="239">
        <v>1</v>
      </c>
      <c r="F21" s="240">
        <v>4000000</v>
      </c>
      <c r="G21" s="240">
        <v>8000000</v>
      </c>
      <c r="H21" s="241">
        <f t="shared" si="27"/>
        <v>52000000</v>
      </c>
      <c r="K21" s="45">
        <f t="shared" ref="K21:K37" si="28">H21*2</f>
        <v>104000000</v>
      </c>
    </row>
    <row r="22" spans="2:11" s="8" customFormat="1" ht="20.25" customHeight="1" x14ac:dyDescent="0.25">
      <c r="B22" s="274">
        <v>3</v>
      </c>
      <c r="C22" s="238" t="s">
        <v>168</v>
      </c>
      <c r="D22" s="239">
        <v>14</v>
      </c>
      <c r="E22" s="239">
        <v>1</v>
      </c>
      <c r="F22" s="240">
        <v>4000000</v>
      </c>
      <c r="G22" s="240">
        <v>8000000</v>
      </c>
      <c r="H22" s="241">
        <f t="shared" si="27"/>
        <v>32000000</v>
      </c>
      <c r="K22" s="45">
        <f t="shared" si="28"/>
        <v>64000000</v>
      </c>
    </row>
    <row r="23" spans="2:11" s="8" customFormat="1" ht="20.25" customHeight="1" x14ac:dyDescent="0.25">
      <c r="B23" s="273">
        <v>4</v>
      </c>
      <c r="C23" s="238" t="s">
        <v>384</v>
      </c>
      <c r="D23" s="239">
        <v>12</v>
      </c>
      <c r="E23" s="239">
        <v>1</v>
      </c>
      <c r="F23" s="240">
        <v>4000000</v>
      </c>
      <c r="G23" s="240">
        <v>8000000</v>
      </c>
      <c r="H23" s="246">
        <f>((D23*F23)+(G23*E23))/2</f>
        <v>28000000</v>
      </c>
      <c r="I23" s="272">
        <v>24000000</v>
      </c>
      <c r="K23" s="45">
        <f t="shared" si="28"/>
        <v>56000000</v>
      </c>
    </row>
    <row r="24" spans="2:11" s="8" customFormat="1" ht="20.25" customHeight="1" x14ac:dyDescent="0.25">
      <c r="B24" s="274">
        <v>5</v>
      </c>
      <c r="C24" s="254" t="s">
        <v>266</v>
      </c>
      <c r="D24" s="239">
        <v>43</v>
      </c>
      <c r="E24" s="256">
        <v>1</v>
      </c>
      <c r="F24" s="240">
        <v>4000000</v>
      </c>
      <c r="G24" s="240">
        <v>8000000</v>
      </c>
      <c r="H24" s="255">
        <f t="shared" si="27"/>
        <v>90000000</v>
      </c>
      <c r="K24" s="45">
        <f t="shared" si="28"/>
        <v>180000000</v>
      </c>
    </row>
    <row r="25" spans="2:11" s="8" customFormat="1" ht="20.25" customHeight="1" x14ac:dyDescent="0.25">
      <c r="B25" s="274">
        <v>6</v>
      </c>
      <c r="C25" s="254" t="s">
        <v>263</v>
      </c>
      <c r="D25" s="239">
        <v>17</v>
      </c>
      <c r="E25" s="239">
        <v>1</v>
      </c>
      <c r="F25" s="240">
        <v>4000000</v>
      </c>
      <c r="G25" s="240">
        <v>8000000</v>
      </c>
      <c r="H25" s="255">
        <f t="shared" si="27"/>
        <v>38000000</v>
      </c>
      <c r="I25" s="280">
        <v>100000000</v>
      </c>
      <c r="J25" s="242">
        <f>I25-H25</f>
        <v>62000000</v>
      </c>
      <c r="K25" s="45">
        <f t="shared" si="28"/>
        <v>76000000</v>
      </c>
    </row>
    <row r="26" spans="2:11" s="8" customFormat="1" ht="20.25" customHeight="1" x14ac:dyDescent="0.25">
      <c r="B26" s="273">
        <v>7</v>
      </c>
      <c r="C26" s="238" t="s">
        <v>237</v>
      </c>
      <c r="D26" s="239">
        <v>46</v>
      </c>
      <c r="E26" s="239">
        <v>1</v>
      </c>
      <c r="F26" s="240">
        <v>4000000</v>
      </c>
      <c r="G26" s="240">
        <v>8000000</v>
      </c>
      <c r="H26" s="241">
        <f t="shared" si="27"/>
        <v>96000000</v>
      </c>
      <c r="K26" s="45">
        <f t="shared" si="28"/>
        <v>192000000</v>
      </c>
    </row>
    <row r="27" spans="2:11" s="8" customFormat="1" ht="20.25" customHeight="1" x14ac:dyDescent="0.25">
      <c r="B27" s="274">
        <v>8</v>
      </c>
      <c r="C27" s="243" t="s">
        <v>169</v>
      </c>
      <c r="D27" s="244">
        <v>19</v>
      </c>
      <c r="E27" s="244">
        <v>1</v>
      </c>
      <c r="F27" s="245">
        <v>4000000</v>
      </c>
      <c r="G27" s="245">
        <v>8000000</v>
      </c>
      <c r="H27" s="246">
        <f t="shared" si="27"/>
        <v>42000000</v>
      </c>
      <c r="I27" s="248">
        <v>36000000</v>
      </c>
      <c r="J27" s="249">
        <v>6</v>
      </c>
      <c r="K27" s="45">
        <f t="shared" si="28"/>
        <v>84000000</v>
      </c>
    </row>
    <row r="28" spans="2:11" s="8" customFormat="1" ht="20.25" customHeight="1" x14ac:dyDescent="0.25">
      <c r="B28" s="274">
        <v>9</v>
      </c>
      <c r="C28" s="238" t="s">
        <v>124</v>
      </c>
      <c r="D28" s="239">
        <v>17</v>
      </c>
      <c r="E28" s="239">
        <v>1</v>
      </c>
      <c r="F28" s="240">
        <v>4000000</v>
      </c>
      <c r="G28" s="240">
        <v>8000000</v>
      </c>
      <c r="H28" s="241">
        <f t="shared" si="27"/>
        <v>38000000</v>
      </c>
      <c r="I28" s="258"/>
      <c r="J28" s="259"/>
      <c r="K28" s="45">
        <f t="shared" si="28"/>
        <v>76000000</v>
      </c>
    </row>
    <row r="29" spans="2:11" s="8" customFormat="1" ht="20.25" customHeight="1" x14ac:dyDescent="0.25">
      <c r="B29" s="273">
        <v>10</v>
      </c>
      <c r="C29" s="238" t="s">
        <v>224</v>
      </c>
      <c r="D29" s="239">
        <v>49</v>
      </c>
      <c r="E29" s="239">
        <v>1</v>
      </c>
      <c r="F29" s="240">
        <v>4000000</v>
      </c>
      <c r="G29" s="240">
        <v>8000000</v>
      </c>
      <c r="H29" s="241">
        <f t="shared" ref="H29" si="29">((D29*F29)+(G29*E29))/2</f>
        <v>102000000</v>
      </c>
      <c r="K29" s="45">
        <f t="shared" si="28"/>
        <v>204000000</v>
      </c>
    </row>
    <row r="30" spans="2:11" s="8" customFormat="1" ht="20.25" customHeight="1" x14ac:dyDescent="0.25">
      <c r="B30" s="273">
        <v>11</v>
      </c>
      <c r="C30" s="238" t="s">
        <v>117</v>
      </c>
      <c r="D30" s="239">
        <v>23</v>
      </c>
      <c r="E30" s="239">
        <v>1</v>
      </c>
      <c r="F30" s="240">
        <v>4000000</v>
      </c>
      <c r="G30" s="240">
        <v>8000000</v>
      </c>
      <c r="H30" s="241">
        <f t="shared" ref="H30:H34" si="30">((D30*F30)+(G30*E30))/2</f>
        <v>50000000</v>
      </c>
      <c r="K30" s="45">
        <f t="shared" si="28"/>
        <v>100000000</v>
      </c>
    </row>
    <row r="31" spans="2:11" s="8" customFormat="1" ht="20.25" customHeight="1" x14ac:dyDescent="0.25">
      <c r="B31" s="274">
        <v>12</v>
      </c>
      <c r="C31" s="238" t="s">
        <v>125</v>
      </c>
      <c r="D31" s="239">
        <v>32</v>
      </c>
      <c r="E31" s="239">
        <v>1</v>
      </c>
      <c r="F31" s="240">
        <v>4000000</v>
      </c>
      <c r="G31" s="240">
        <v>8000000</v>
      </c>
      <c r="H31" s="241">
        <f t="shared" si="30"/>
        <v>68000000</v>
      </c>
      <c r="K31" s="45">
        <f t="shared" si="28"/>
        <v>136000000</v>
      </c>
    </row>
    <row r="32" spans="2:11" s="8" customFormat="1" ht="20.25" customHeight="1" x14ac:dyDescent="0.25">
      <c r="B32" s="274">
        <v>13</v>
      </c>
      <c r="C32" s="238" t="s">
        <v>221</v>
      </c>
      <c r="D32" s="239">
        <v>29</v>
      </c>
      <c r="E32" s="239">
        <v>1</v>
      </c>
      <c r="F32" s="240">
        <v>4000000</v>
      </c>
      <c r="G32" s="240">
        <v>8000000</v>
      </c>
      <c r="H32" s="241">
        <f t="shared" si="30"/>
        <v>62000000</v>
      </c>
      <c r="I32" s="242" t="s">
        <v>262</v>
      </c>
      <c r="K32" s="45">
        <f t="shared" si="28"/>
        <v>124000000</v>
      </c>
    </row>
    <row r="33" spans="2:11" s="8" customFormat="1" ht="20.25" customHeight="1" x14ac:dyDescent="0.25">
      <c r="B33" s="273">
        <v>14</v>
      </c>
      <c r="C33" s="250" t="s">
        <v>386</v>
      </c>
      <c r="D33" s="251">
        <v>5</v>
      </c>
      <c r="E33" s="251">
        <v>1</v>
      </c>
      <c r="F33" s="252">
        <v>4000000</v>
      </c>
      <c r="G33" s="252">
        <v>8000000</v>
      </c>
      <c r="H33" s="253">
        <f t="shared" si="30"/>
        <v>14000000</v>
      </c>
      <c r="I33" s="275"/>
      <c r="K33" s="45">
        <f t="shared" si="28"/>
        <v>28000000</v>
      </c>
    </row>
    <row r="34" spans="2:11" s="8" customFormat="1" ht="20.25" customHeight="1" x14ac:dyDescent="0.25">
      <c r="B34" s="274">
        <v>15</v>
      </c>
      <c r="C34" s="250" t="s">
        <v>385</v>
      </c>
      <c r="D34" s="251">
        <v>10</v>
      </c>
      <c r="E34" s="251">
        <v>0</v>
      </c>
      <c r="F34" s="252">
        <v>4000000</v>
      </c>
      <c r="G34" s="252">
        <v>8000000</v>
      </c>
      <c r="H34" s="253">
        <f t="shared" si="30"/>
        <v>20000000</v>
      </c>
      <c r="I34" s="242"/>
      <c r="K34" s="45">
        <f t="shared" si="28"/>
        <v>40000000</v>
      </c>
    </row>
    <row r="35" spans="2:11" s="8" customFormat="1" ht="20.25" customHeight="1" x14ac:dyDescent="0.25">
      <c r="B35" s="274"/>
      <c r="C35" s="281" t="s">
        <v>24</v>
      </c>
      <c r="D35" s="251">
        <f>SUM(D20:D34)</f>
        <v>362</v>
      </c>
      <c r="E35" s="251">
        <f>SUM(E20:E34)</f>
        <v>14</v>
      </c>
      <c r="F35" s="252"/>
      <c r="G35" s="252"/>
      <c r="H35" s="253"/>
      <c r="I35" s="242"/>
      <c r="K35" s="45">
        <f t="shared" si="28"/>
        <v>0</v>
      </c>
    </row>
    <row r="36" spans="2:11" s="8" customFormat="1" ht="20.25" customHeight="1" x14ac:dyDescent="0.25">
      <c r="B36" s="274"/>
      <c r="C36" s="250"/>
      <c r="D36" s="251"/>
      <c r="E36" s="251"/>
      <c r="F36" s="252"/>
      <c r="G36" s="252"/>
      <c r="H36" s="253"/>
      <c r="I36" s="242"/>
      <c r="K36" s="45">
        <f t="shared" si="28"/>
        <v>0</v>
      </c>
    </row>
    <row r="37" spans="2:11" s="8" customFormat="1" ht="20.25" customHeight="1" x14ac:dyDescent="0.3">
      <c r="B37" s="257"/>
      <c r="C37" s="674" t="s">
        <v>24</v>
      </c>
      <c r="D37" s="674"/>
      <c r="E37" s="674"/>
      <c r="F37" s="674"/>
      <c r="G37" s="674"/>
      <c r="H37" s="46">
        <f>SUM(H20+H21+H22+H24+H25+H26+H27+H28+H29+H31+H30+H23+H32+H33+H34)</f>
        <v>780000000</v>
      </c>
      <c r="I37" s="242"/>
      <c r="K37" s="45">
        <f t="shared" si="28"/>
        <v>1560000000</v>
      </c>
    </row>
    <row r="38" spans="2:11" s="8" customFormat="1" ht="20.25" customHeight="1" x14ac:dyDescent="0.3">
      <c r="B38" s="257"/>
    </row>
    <row r="39" spans="2:11" s="8" customFormat="1" ht="20.25" customHeight="1" x14ac:dyDescent="0.3">
      <c r="B39" s="257"/>
    </row>
    <row r="40" spans="2:11" s="8" customFormat="1" ht="20.25" customHeight="1" x14ac:dyDescent="0.3">
      <c r="B40" s="257"/>
    </row>
    <row r="41" spans="2:11" ht="20.25" customHeight="1" x14ac:dyDescent="0.25">
      <c r="F41" s="271"/>
      <c r="K41" s="45"/>
    </row>
    <row r="42" spans="2:11" ht="20.25" customHeight="1" x14ac:dyDescent="0.3">
      <c r="C42" s="107"/>
      <c r="D42" s="107"/>
      <c r="E42" s="107"/>
      <c r="G42" s="107"/>
      <c r="H42" s="108"/>
      <c r="K42" s="45"/>
    </row>
    <row r="43" spans="2:11" ht="20.25" customHeight="1" x14ac:dyDescent="0.3">
      <c r="C43" s="107"/>
      <c r="D43" s="107"/>
      <c r="E43" s="107"/>
      <c r="F43" s="107"/>
      <c r="G43" s="107"/>
      <c r="H43" s="108"/>
      <c r="K43" s="45"/>
    </row>
    <row r="44" spans="2:11" ht="20.25" customHeight="1" x14ac:dyDescent="0.25">
      <c r="C44" s="17" t="s">
        <v>243</v>
      </c>
      <c r="I44" s="45"/>
    </row>
  </sheetData>
  <mergeCells count="24">
    <mergeCell ref="T2:T3"/>
    <mergeCell ref="K2:K3"/>
    <mergeCell ref="M2:M3"/>
    <mergeCell ref="J2:J3"/>
    <mergeCell ref="B6:B7"/>
    <mergeCell ref="C6:C7"/>
    <mergeCell ref="H2:H3"/>
    <mergeCell ref="I2:I3"/>
    <mergeCell ref="B8:C8"/>
    <mergeCell ref="S2:S3"/>
    <mergeCell ref="C37:G37"/>
    <mergeCell ref="U2:U3"/>
    <mergeCell ref="B4:B5"/>
    <mergeCell ref="C4:C5"/>
    <mergeCell ref="D2:D3"/>
    <mergeCell ref="E2:E3"/>
    <mergeCell ref="F2:F3"/>
    <mergeCell ref="G2:G3"/>
    <mergeCell ref="N2:N3"/>
    <mergeCell ref="O2:O3"/>
    <mergeCell ref="P2:P3"/>
    <mergeCell ref="Q2:Q3"/>
    <mergeCell ref="R2:R3"/>
    <mergeCell ref="L2:L3"/>
  </mergeCells>
  <pageMargins left="0.7" right="0.7" top="0.75" bottom="0.75" header="0.3" footer="0.3"/>
  <ignoredErrors>
    <ignoredError sqref="D6:K6 M6:R6 S6:U6"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BC5AD-D7A3-4750-981B-11E939AD9445}">
  <sheetPr>
    <tabColor theme="4"/>
  </sheetPr>
  <dimension ref="A1:G36"/>
  <sheetViews>
    <sheetView topLeftCell="A20" workbookViewId="0">
      <selection activeCell="A26" sqref="A26:G29"/>
    </sheetView>
  </sheetViews>
  <sheetFormatPr baseColWidth="10" defaultColWidth="11" defaultRowHeight="14.4" x14ac:dyDescent="0.3"/>
  <cols>
    <col min="3" max="3" width="17.44140625" customWidth="1"/>
    <col min="7" max="7" width="44.109375" customWidth="1"/>
  </cols>
  <sheetData>
    <row r="1" spans="1:7" ht="26.4" x14ac:dyDescent="0.3">
      <c r="A1" s="694" t="s">
        <v>44</v>
      </c>
      <c r="B1" s="694"/>
      <c r="C1" s="694"/>
      <c r="D1" s="694"/>
      <c r="E1" s="694"/>
      <c r="F1" s="694"/>
      <c r="G1" s="594" t="s">
        <v>40</v>
      </c>
    </row>
    <row r="2" spans="1:7" x14ac:dyDescent="0.3">
      <c r="A2" s="694"/>
      <c r="B2" s="694"/>
      <c r="C2" s="694"/>
      <c r="D2" s="694"/>
      <c r="E2" s="694"/>
      <c r="F2" s="694"/>
      <c r="G2" s="595" t="s">
        <v>39</v>
      </c>
    </row>
    <row r="3" spans="1:7" ht="41.25" customHeight="1" x14ac:dyDescent="0.3">
      <c r="A3" s="694"/>
      <c r="B3" s="694"/>
      <c r="C3" s="694"/>
      <c r="D3" s="694"/>
      <c r="E3" s="694"/>
      <c r="F3" s="694"/>
      <c r="G3" s="595" t="s">
        <v>38</v>
      </c>
    </row>
    <row r="4" spans="1:7" x14ac:dyDescent="0.3">
      <c r="A4" s="693" t="s">
        <v>37</v>
      </c>
      <c r="B4" s="693"/>
      <c r="C4" s="693"/>
      <c r="D4" s="693"/>
      <c r="E4" s="693"/>
      <c r="F4" s="693"/>
      <c r="G4" s="693"/>
    </row>
    <row r="5" spans="1:7" x14ac:dyDescent="0.3">
      <c r="A5" s="695" t="s">
        <v>462</v>
      </c>
      <c r="B5" s="695"/>
      <c r="C5" s="695"/>
      <c r="D5" s="695"/>
      <c r="E5" s="695"/>
      <c r="F5" s="695"/>
      <c r="G5" s="695"/>
    </row>
    <row r="6" spans="1:7" x14ac:dyDescent="0.3">
      <c r="A6" s="693" t="s">
        <v>36</v>
      </c>
      <c r="B6" s="693"/>
      <c r="C6" s="693"/>
      <c r="D6" s="693"/>
      <c r="E6" s="693"/>
      <c r="F6" s="693"/>
      <c r="G6" s="693"/>
    </row>
    <row r="7" spans="1:7" x14ac:dyDescent="0.3">
      <c r="A7" s="695"/>
      <c r="B7" s="695"/>
      <c r="C7" s="695"/>
      <c r="D7" s="695"/>
      <c r="E7" s="695"/>
      <c r="F7" s="695"/>
      <c r="G7" s="695"/>
    </row>
    <row r="8" spans="1:7" x14ac:dyDescent="0.3">
      <c r="A8" s="693" t="s">
        <v>35</v>
      </c>
      <c r="B8" s="693"/>
      <c r="C8" s="693"/>
      <c r="D8" s="693"/>
      <c r="E8" s="693"/>
      <c r="F8" s="693"/>
      <c r="G8" s="693"/>
    </row>
    <row r="9" spans="1:7" x14ac:dyDescent="0.3">
      <c r="A9" s="695" t="s">
        <v>59</v>
      </c>
      <c r="B9" s="695"/>
      <c r="C9" s="695"/>
      <c r="D9" s="695"/>
      <c r="E9" s="695"/>
      <c r="F9" s="695"/>
      <c r="G9" s="695"/>
    </row>
    <row r="10" spans="1:7" x14ac:dyDescent="0.3">
      <c r="A10" s="693" t="s">
        <v>34</v>
      </c>
      <c r="B10" s="693"/>
      <c r="C10" s="693"/>
      <c r="D10" s="693"/>
      <c r="E10" s="693"/>
      <c r="F10" s="693"/>
      <c r="G10" s="693"/>
    </row>
    <row r="11" spans="1:7" x14ac:dyDescent="0.3">
      <c r="A11" s="696" t="s">
        <v>49</v>
      </c>
      <c r="B11" s="696"/>
      <c r="C11" s="696"/>
      <c r="D11" s="696"/>
      <c r="E11" s="696"/>
      <c r="F11" s="696"/>
      <c r="G11" s="696"/>
    </row>
    <row r="12" spans="1:7" x14ac:dyDescent="0.3">
      <c r="A12" s="693" t="s">
        <v>33</v>
      </c>
      <c r="B12" s="693"/>
      <c r="C12" s="693"/>
      <c r="D12" s="693"/>
      <c r="E12" s="693"/>
      <c r="F12" s="693"/>
      <c r="G12" s="693"/>
    </row>
    <row r="13" spans="1:7" x14ac:dyDescent="0.3">
      <c r="A13" s="697" t="s">
        <v>463</v>
      </c>
      <c r="B13" s="697"/>
      <c r="C13" s="697"/>
      <c r="D13" s="698" t="s">
        <v>32</v>
      </c>
      <c r="E13" s="698"/>
      <c r="F13" s="698"/>
      <c r="G13" s="698"/>
    </row>
    <row r="14" spans="1:7" x14ac:dyDescent="0.3">
      <c r="A14" s="697"/>
      <c r="B14" s="697"/>
      <c r="C14" s="697"/>
      <c r="D14" s="698"/>
      <c r="E14" s="698"/>
      <c r="F14" s="698"/>
      <c r="G14" s="698"/>
    </row>
    <row r="15" spans="1:7" x14ac:dyDescent="0.3">
      <c r="A15" s="697"/>
      <c r="B15" s="697"/>
      <c r="C15" s="697"/>
      <c r="D15" s="698"/>
      <c r="E15" s="698"/>
      <c r="F15" s="698"/>
      <c r="G15" s="698"/>
    </row>
    <row r="16" spans="1:7" x14ac:dyDescent="0.3">
      <c r="A16" s="697"/>
      <c r="B16" s="697"/>
      <c r="C16" s="697"/>
      <c r="D16" s="698"/>
      <c r="E16" s="698"/>
      <c r="F16" s="698"/>
      <c r="G16" s="698"/>
    </row>
    <row r="17" spans="1:7" x14ac:dyDescent="0.3">
      <c r="A17" s="697"/>
      <c r="B17" s="697"/>
      <c r="C17" s="697"/>
      <c r="D17" s="698"/>
      <c r="E17" s="698"/>
      <c r="F17" s="698"/>
      <c r="G17" s="698"/>
    </row>
    <row r="18" spans="1:7" x14ac:dyDescent="0.3">
      <c r="A18" s="697"/>
      <c r="B18" s="697"/>
      <c r="C18" s="697"/>
      <c r="D18" s="698"/>
      <c r="E18" s="698"/>
      <c r="F18" s="698"/>
      <c r="G18" s="698"/>
    </row>
    <row r="19" spans="1:7" x14ac:dyDescent="0.3">
      <c r="A19" s="697"/>
      <c r="B19" s="697"/>
      <c r="C19" s="697"/>
      <c r="D19" s="698"/>
      <c r="E19" s="698"/>
      <c r="F19" s="698"/>
      <c r="G19" s="698"/>
    </row>
    <row r="20" spans="1:7" x14ac:dyDescent="0.3">
      <c r="A20" s="697"/>
      <c r="B20" s="697"/>
      <c r="C20" s="697"/>
      <c r="D20" s="698"/>
      <c r="E20" s="698"/>
      <c r="F20" s="698"/>
      <c r="G20" s="698"/>
    </row>
    <row r="21" spans="1:7" x14ac:dyDescent="0.3">
      <c r="A21" s="697"/>
      <c r="B21" s="697"/>
      <c r="C21" s="697"/>
      <c r="D21" s="698"/>
      <c r="E21" s="698"/>
      <c r="F21" s="698"/>
      <c r="G21" s="698"/>
    </row>
    <row r="22" spans="1:7" x14ac:dyDescent="0.3">
      <c r="A22" s="697"/>
      <c r="B22" s="697"/>
      <c r="C22" s="697"/>
      <c r="D22" s="698"/>
      <c r="E22" s="698"/>
      <c r="F22" s="698"/>
      <c r="G22" s="698"/>
    </row>
    <row r="23" spans="1:7" x14ac:dyDescent="0.3">
      <c r="A23" s="697"/>
      <c r="B23" s="697"/>
      <c r="C23" s="697"/>
      <c r="D23" s="698"/>
      <c r="E23" s="698"/>
      <c r="F23" s="698"/>
      <c r="G23" s="698"/>
    </row>
    <row r="24" spans="1:7" ht="87.75" customHeight="1" x14ac:dyDescent="0.3">
      <c r="A24" s="697"/>
      <c r="B24" s="697"/>
      <c r="C24" s="697"/>
      <c r="D24" s="698"/>
      <c r="E24" s="698"/>
      <c r="F24" s="698"/>
      <c r="G24" s="698"/>
    </row>
    <row r="25" spans="1:7" x14ac:dyDescent="0.3">
      <c r="A25" s="693" t="s">
        <v>31</v>
      </c>
      <c r="B25" s="693"/>
      <c r="C25" s="693"/>
      <c r="D25" s="693"/>
      <c r="E25" s="693"/>
      <c r="F25" s="693"/>
      <c r="G25" s="693"/>
    </row>
    <row r="26" spans="1:7" x14ac:dyDescent="0.3">
      <c r="A26" s="703" t="s">
        <v>465</v>
      </c>
      <c r="B26" s="703"/>
      <c r="C26" s="703"/>
      <c r="D26" s="703"/>
      <c r="E26" s="703"/>
      <c r="F26" s="703"/>
      <c r="G26" s="703"/>
    </row>
    <row r="27" spans="1:7" x14ac:dyDescent="0.3">
      <c r="A27" s="703"/>
      <c r="B27" s="703"/>
      <c r="C27" s="703"/>
      <c r="D27" s="703"/>
      <c r="E27" s="703"/>
      <c r="F27" s="703"/>
      <c r="G27" s="703"/>
    </row>
    <row r="28" spans="1:7" x14ac:dyDescent="0.3">
      <c r="A28" s="703"/>
      <c r="B28" s="703"/>
      <c r="C28" s="703"/>
      <c r="D28" s="703"/>
      <c r="E28" s="703"/>
      <c r="F28" s="703"/>
      <c r="G28" s="703"/>
    </row>
    <row r="29" spans="1:7" x14ac:dyDescent="0.3">
      <c r="A29" s="703"/>
      <c r="B29" s="703"/>
      <c r="C29" s="703"/>
      <c r="D29" s="703"/>
      <c r="E29" s="703"/>
      <c r="F29" s="703"/>
      <c r="G29" s="703"/>
    </row>
    <row r="30" spans="1:7" x14ac:dyDescent="0.3">
      <c r="A30" s="693" t="s">
        <v>30</v>
      </c>
      <c r="B30" s="693"/>
      <c r="C30" s="693"/>
      <c r="D30" s="693"/>
      <c r="E30" s="693"/>
      <c r="F30" s="693"/>
      <c r="G30" s="693"/>
    </row>
    <row r="31" spans="1:7" x14ac:dyDescent="0.3">
      <c r="A31" s="695" t="s">
        <v>455</v>
      </c>
      <c r="B31" s="695"/>
      <c r="C31" s="695"/>
      <c r="D31" s="695"/>
      <c r="E31" s="695"/>
      <c r="F31" s="695"/>
      <c r="G31" s="695"/>
    </row>
    <row r="32" spans="1:7" x14ac:dyDescent="0.3">
      <c r="A32" s="693" t="s">
        <v>29</v>
      </c>
      <c r="B32" s="693"/>
      <c r="C32" s="693"/>
      <c r="D32" s="693"/>
      <c r="E32" s="693"/>
      <c r="F32" s="693"/>
      <c r="G32" s="693"/>
    </row>
    <row r="33" spans="1:7" x14ac:dyDescent="0.3">
      <c r="A33" s="695" t="s">
        <v>456</v>
      </c>
      <c r="B33" s="695"/>
      <c r="C33" s="695"/>
      <c r="D33" s="695"/>
      <c r="E33" s="695"/>
      <c r="F33" s="695"/>
      <c r="G33" s="695"/>
    </row>
    <row r="34" spans="1:7" x14ac:dyDescent="0.3">
      <c r="A34" s="693" t="s">
        <v>28</v>
      </c>
      <c r="B34" s="693"/>
      <c r="C34" s="693"/>
      <c r="D34" s="693"/>
      <c r="E34" s="693"/>
      <c r="F34" s="693"/>
      <c r="G34" s="693"/>
    </row>
    <row r="35" spans="1:7" x14ac:dyDescent="0.3">
      <c r="A35" s="699" t="s">
        <v>27</v>
      </c>
      <c r="B35" s="699"/>
      <c r="C35" s="699"/>
      <c r="D35" s="699"/>
      <c r="E35" s="699"/>
      <c r="F35" s="699"/>
      <c r="G35" s="699"/>
    </row>
    <row r="36" spans="1:7" x14ac:dyDescent="0.3">
      <c r="A36" s="700" t="s">
        <v>54</v>
      </c>
      <c r="B36" s="701"/>
      <c r="C36" s="701"/>
      <c r="D36" s="701"/>
      <c r="E36" s="701"/>
      <c r="F36" s="701"/>
      <c r="G36" s="702"/>
    </row>
  </sheetData>
  <mergeCells count="21">
    <mergeCell ref="A34:G34"/>
    <mergeCell ref="A35:G35"/>
    <mergeCell ref="A36:G36"/>
    <mergeCell ref="A25:G25"/>
    <mergeCell ref="A26:G29"/>
    <mergeCell ref="A30:G30"/>
    <mergeCell ref="A31:G31"/>
    <mergeCell ref="A32:G32"/>
    <mergeCell ref="A33:G33"/>
    <mergeCell ref="A9:G9"/>
    <mergeCell ref="A10:G10"/>
    <mergeCell ref="A11:G11"/>
    <mergeCell ref="A12:G12"/>
    <mergeCell ref="A13:C24"/>
    <mergeCell ref="D13:G24"/>
    <mergeCell ref="A8:G8"/>
    <mergeCell ref="A1:F3"/>
    <mergeCell ref="A4:G4"/>
    <mergeCell ref="A5:G5"/>
    <mergeCell ref="A6:G6"/>
    <mergeCell ref="A7:G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2CF83-D830-4267-AC1F-64DFDCC03ACD}">
  <sheetPr>
    <tabColor theme="4"/>
    <pageSetUpPr fitToPage="1"/>
  </sheetPr>
  <dimension ref="B2:J39"/>
  <sheetViews>
    <sheetView showGridLines="0" view="pageBreakPreview" topLeftCell="A17" zoomScaleNormal="100" zoomScaleSheetLayoutView="100" zoomScalePageLayoutView="80" workbookViewId="0">
      <selection activeCell="B27" sqref="B27:H30"/>
    </sheetView>
  </sheetViews>
  <sheetFormatPr baseColWidth="10" defaultColWidth="11.33203125" defaultRowHeight="13.2" x14ac:dyDescent="0.25"/>
  <cols>
    <col min="1" max="1" width="3.33203125" style="2" customWidth="1"/>
    <col min="2" max="2" width="4.109375" style="2" customWidth="1"/>
    <col min="3" max="4" width="29.6640625" style="2" customWidth="1"/>
    <col min="5" max="5" width="10.77734375" style="2" customWidth="1"/>
    <col min="6" max="6" width="22.33203125" style="3" customWidth="1"/>
    <col min="7" max="7" width="21.66406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66406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66406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66406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66406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66406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66406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66406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66406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66406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66406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66406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66406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66406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66406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66406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66406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66406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66406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66406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66406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66406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66406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66406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66406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66406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66406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66406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66406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66406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66406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66406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66406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66406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66406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66406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66406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66406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66406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66406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66406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66406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66406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66406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66406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66406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66406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66406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66406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66406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66406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66406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66406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66406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66406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66406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66406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66406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66406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66406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66406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66406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66406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6640625" style="2" customWidth="1"/>
    <col min="16136" max="16136" width="15.33203125" style="2" customWidth="1"/>
    <col min="16137" max="16137" width="22.109375" style="2" customWidth="1"/>
    <col min="16138" max="16138" width="16.77734375" style="2" customWidth="1"/>
    <col min="16139" max="16384" width="11.33203125" style="2"/>
  </cols>
  <sheetData>
    <row r="2" spans="2:8" ht="31.5" customHeight="1" x14ac:dyDescent="0.25">
      <c r="B2" s="738" t="s">
        <v>41</v>
      </c>
      <c r="C2" s="739"/>
      <c r="D2" s="739"/>
      <c r="E2" s="739"/>
      <c r="F2" s="739"/>
      <c r="G2" s="740"/>
      <c r="H2" s="4" t="s">
        <v>40</v>
      </c>
    </row>
    <row r="3" spans="2:8" ht="20.25" customHeight="1" x14ac:dyDescent="0.25">
      <c r="B3" s="741"/>
      <c r="C3" s="742"/>
      <c r="D3" s="742"/>
      <c r="E3" s="742"/>
      <c r="F3" s="742"/>
      <c r="G3" s="743"/>
      <c r="H3" s="5" t="s">
        <v>39</v>
      </c>
    </row>
    <row r="4" spans="2:8" ht="20.25" customHeight="1"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459</v>
      </c>
      <c r="C6" s="718"/>
      <c r="D6" s="718"/>
      <c r="E6" s="718"/>
      <c r="F6" s="718"/>
      <c r="G6" s="718"/>
      <c r="H6" s="719"/>
    </row>
    <row r="7" spans="2:8" x14ac:dyDescent="0.25">
      <c r="B7" s="704" t="s">
        <v>36</v>
      </c>
      <c r="C7" s="705"/>
      <c r="D7" s="705"/>
      <c r="E7" s="705"/>
      <c r="F7" s="705"/>
      <c r="G7" s="705"/>
      <c r="H7" s="706"/>
    </row>
    <row r="8" spans="2:8" x14ac:dyDescent="0.25">
      <c r="B8" s="717"/>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49</v>
      </c>
      <c r="C12" s="696"/>
      <c r="D12" s="696"/>
      <c r="E12" s="696"/>
      <c r="F12" s="696"/>
      <c r="G12" s="696"/>
      <c r="H12" s="696"/>
    </row>
    <row r="13" spans="2:8" x14ac:dyDescent="0.25">
      <c r="B13" s="704" t="s">
        <v>33</v>
      </c>
      <c r="C13" s="705"/>
      <c r="D13" s="705"/>
      <c r="E13" s="705"/>
      <c r="F13" s="705"/>
      <c r="G13" s="705"/>
      <c r="H13" s="706"/>
    </row>
    <row r="14" spans="2:8" ht="12.75" customHeight="1" x14ac:dyDescent="0.25">
      <c r="B14" s="720" t="s">
        <v>457</v>
      </c>
      <c r="C14" s="721"/>
      <c r="D14" s="722"/>
      <c r="E14" s="729" t="s">
        <v>32</v>
      </c>
      <c r="F14" s="730"/>
      <c r="G14" s="730"/>
      <c r="H14" s="731"/>
    </row>
    <row r="15" spans="2:8" ht="12.75" customHeight="1" x14ac:dyDescent="0.25">
      <c r="B15" s="723"/>
      <c r="C15" s="724"/>
      <c r="D15" s="725"/>
      <c r="E15" s="732"/>
      <c r="F15" s="733"/>
      <c r="G15" s="733"/>
      <c r="H15" s="734"/>
    </row>
    <row r="16" spans="2:8" ht="31.05" customHeight="1" x14ac:dyDescent="0.25">
      <c r="B16" s="723"/>
      <c r="C16" s="724"/>
      <c r="D16" s="725"/>
      <c r="E16" s="732"/>
      <c r="F16" s="733"/>
      <c r="G16" s="733"/>
      <c r="H16" s="734"/>
    </row>
    <row r="17" spans="2:8" ht="12.75" customHeight="1" x14ac:dyDescent="0.25">
      <c r="B17" s="723"/>
      <c r="C17" s="724"/>
      <c r="D17" s="725"/>
      <c r="E17" s="732"/>
      <c r="F17" s="733"/>
      <c r="G17" s="733"/>
      <c r="H17" s="734"/>
    </row>
    <row r="18" spans="2:8" ht="12.75" customHeight="1" x14ac:dyDescent="0.25">
      <c r="B18" s="723"/>
      <c r="C18" s="724"/>
      <c r="D18" s="725"/>
      <c r="E18" s="732"/>
      <c r="F18" s="733"/>
      <c r="G18" s="733"/>
      <c r="H18" s="734"/>
    </row>
    <row r="19" spans="2:8" ht="12.75" customHeight="1" x14ac:dyDescent="0.25">
      <c r="B19" s="723"/>
      <c r="C19" s="724"/>
      <c r="D19" s="725"/>
      <c r="E19" s="732"/>
      <c r="F19" s="733"/>
      <c r="G19" s="733"/>
      <c r="H19" s="734"/>
    </row>
    <row r="20" spans="2:8" ht="12.75" customHeight="1" x14ac:dyDescent="0.25">
      <c r="B20" s="723"/>
      <c r="C20" s="724"/>
      <c r="D20" s="725"/>
      <c r="E20" s="732"/>
      <c r="F20" s="733"/>
      <c r="G20" s="733"/>
      <c r="H20" s="734"/>
    </row>
    <row r="21" spans="2:8" ht="12.75" customHeight="1" x14ac:dyDescent="0.25">
      <c r="B21" s="723"/>
      <c r="C21" s="724"/>
      <c r="D21" s="725"/>
      <c r="E21" s="732"/>
      <c r="F21" s="733"/>
      <c r="G21" s="733"/>
      <c r="H21" s="734"/>
    </row>
    <row r="22" spans="2:8" ht="12.75" customHeight="1" x14ac:dyDescent="0.25">
      <c r="B22" s="723"/>
      <c r="C22" s="724"/>
      <c r="D22" s="725"/>
      <c r="E22" s="732"/>
      <c r="F22" s="733"/>
      <c r="G22" s="733"/>
      <c r="H22" s="734"/>
    </row>
    <row r="23" spans="2:8" ht="12.75" customHeight="1" x14ac:dyDescent="0.25">
      <c r="B23" s="723"/>
      <c r="C23" s="724"/>
      <c r="D23" s="725"/>
      <c r="E23" s="732"/>
      <c r="F23" s="733"/>
      <c r="G23" s="733"/>
      <c r="H23" s="734"/>
    </row>
    <row r="24" spans="2:8" ht="12.75" customHeight="1" x14ac:dyDescent="0.25">
      <c r="B24" s="723"/>
      <c r="C24" s="724"/>
      <c r="D24" s="725"/>
      <c r="E24" s="732"/>
      <c r="F24" s="733"/>
      <c r="G24" s="733"/>
      <c r="H24" s="734"/>
    </row>
    <row r="25" spans="2:8" ht="55.05" customHeight="1" x14ac:dyDescent="0.25">
      <c r="B25" s="726"/>
      <c r="C25" s="727"/>
      <c r="D25" s="728"/>
      <c r="E25" s="735"/>
      <c r="F25" s="736"/>
      <c r="G25" s="736"/>
      <c r="H25" s="737"/>
    </row>
    <row r="26" spans="2:8" x14ac:dyDescent="0.25">
      <c r="B26" s="704" t="s">
        <v>31</v>
      </c>
      <c r="C26" s="705"/>
      <c r="D26" s="705"/>
      <c r="E26" s="705"/>
      <c r="F26" s="705"/>
      <c r="G26" s="705"/>
      <c r="H26" s="706"/>
    </row>
    <row r="27" spans="2:8" ht="9" customHeight="1" x14ac:dyDescent="0.25">
      <c r="B27" s="711" t="s">
        <v>466</v>
      </c>
      <c r="C27" s="711"/>
      <c r="D27" s="711"/>
      <c r="E27" s="711"/>
      <c r="F27" s="711"/>
      <c r="G27" s="711"/>
      <c r="H27" s="711"/>
    </row>
    <row r="28" spans="2:8" ht="9" customHeight="1" x14ac:dyDescent="0.25">
      <c r="B28" s="712"/>
      <c r="C28" s="712"/>
      <c r="D28" s="712"/>
      <c r="E28" s="712"/>
      <c r="F28" s="712"/>
      <c r="G28" s="712"/>
      <c r="H28" s="712"/>
    </row>
    <row r="29" spans="2:8" ht="9" customHeight="1" x14ac:dyDescent="0.25">
      <c r="B29" s="712"/>
      <c r="C29" s="712"/>
      <c r="D29" s="712"/>
      <c r="E29" s="712"/>
      <c r="F29" s="712"/>
      <c r="G29" s="712"/>
      <c r="H29" s="712"/>
    </row>
    <row r="30" spans="2:8" ht="111" customHeight="1" x14ac:dyDescent="0.25">
      <c r="B30" s="713"/>
      <c r="C30" s="713"/>
      <c r="D30" s="713"/>
      <c r="E30" s="713"/>
      <c r="F30" s="713"/>
      <c r="G30" s="713"/>
      <c r="H30" s="713"/>
    </row>
    <row r="31" spans="2:8" x14ac:dyDescent="0.25">
      <c r="B31" s="693" t="s">
        <v>30</v>
      </c>
      <c r="C31" s="693"/>
      <c r="D31" s="693"/>
      <c r="E31" s="693"/>
      <c r="F31" s="693"/>
      <c r="G31" s="693"/>
      <c r="H31" s="693"/>
    </row>
    <row r="32" spans="2:8" ht="47.25" customHeight="1" x14ac:dyDescent="0.25">
      <c r="B32" s="714" t="s">
        <v>454</v>
      </c>
      <c r="C32" s="715"/>
      <c r="D32" s="715"/>
      <c r="E32" s="715"/>
      <c r="F32" s="715"/>
      <c r="G32" s="715"/>
      <c r="H32" s="716"/>
    </row>
    <row r="33" spans="2:8" x14ac:dyDescent="0.25">
      <c r="B33" s="704" t="s">
        <v>29</v>
      </c>
      <c r="C33" s="705"/>
      <c r="D33" s="705"/>
      <c r="E33" s="705"/>
      <c r="F33" s="705"/>
      <c r="G33" s="705"/>
      <c r="H33" s="706"/>
    </row>
    <row r="34" spans="2:8" ht="28.05" customHeight="1" x14ac:dyDescent="0.25">
      <c r="B34" s="717" t="s">
        <v>53</v>
      </c>
      <c r="C34" s="718"/>
      <c r="D34" s="718"/>
      <c r="E34" s="718"/>
      <c r="F34" s="718"/>
      <c r="G34" s="718"/>
      <c r="H34" s="719"/>
    </row>
    <row r="35" spans="2:8" x14ac:dyDescent="0.25">
      <c r="B35" s="704" t="s">
        <v>28</v>
      </c>
      <c r="C35" s="705"/>
      <c r="D35" s="705"/>
      <c r="E35" s="705"/>
      <c r="F35" s="705"/>
      <c r="G35" s="705"/>
      <c r="H35" s="706"/>
    </row>
    <row r="36" spans="2:8" ht="13.05" customHeight="1" x14ac:dyDescent="0.25">
      <c r="B36" s="707" t="s">
        <v>27</v>
      </c>
      <c r="C36" s="708"/>
      <c r="D36" s="708"/>
      <c r="E36" s="708"/>
      <c r="F36" s="708"/>
      <c r="G36" s="708"/>
      <c r="H36" s="709"/>
    </row>
    <row r="37" spans="2:8" ht="13.05" customHeight="1" x14ac:dyDescent="0.25">
      <c r="B37" s="9" t="s">
        <v>54</v>
      </c>
      <c r="C37" s="10"/>
      <c r="D37" s="10"/>
      <c r="E37" s="10"/>
      <c r="F37" s="10"/>
      <c r="G37" s="10"/>
      <c r="H37" s="10"/>
    </row>
    <row r="38" spans="2:8" x14ac:dyDescent="0.25">
      <c r="B38" s="710" t="s">
        <v>55</v>
      </c>
      <c r="C38" s="710"/>
      <c r="D38" s="11"/>
      <c r="E38" s="11"/>
      <c r="F38" s="11"/>
      <c r="G38" s="11"/>
      <c r="H38" s="11"/>
    </row>
    <row r="39" spans="2:8" ht="13.8" x14ac:dyDescent="0.3">
      <c r="B39" s="12"/>
      <c r="C39" s="12"/>
      <c r="D39" s="12"/>
      <c r="E39" s="12"/>
      <c r="F39" s="12"/>
      <c r="G39" s="12"/>
      <c r="H39" s="12"/>
    </row>
  </sheetData>
  <mergeCells count="21">
    <mergeCell ref="B9:H9"/>
    <mergeCell ref="B2:G4"/>
    <mergeCell ref="B5:H5"/>
    <mergeCell ref="B6:H6"/>
    <mergeCell ref="B7:H7"/>
    <mergeCell ref="B8:H8"/>
    <mergeCell ref="B10:H10"/>
    <mergeCell ref="B11:H11"/>
    <mergeCell ref="B12:H12"/>
    <mergeCell ref="B13:H13"/>
    <mergeCell ref="B14:D25"/>
    <mergeCell ref="E14:H25"/>
    <mergeCell ref="B35:H35"/>
    <mergeCell ref="B36:H36"/>
    <mergeCell ref="B38:C38"/>
    <mergeCell ref="B26:H26"/>
    <mergeCell ref="B27:H30"/>
    <mergeCell ref="B31:H31"/>
    <mergeCell ref="B32:H32"/>
    <mergeCell ref="B33:H33"/>
    <mergeCell ref="B34:H34"/>
  </mergeCells>
  <pageMargins left="1" right="1" top="1" bottom="1" header="0.5" footer="0.5"/>
  <pageSetup scale="87" fitToHeight="0" orientation="landscape" horizontalDpi="4294967295" verticalDpi="4294967295" r:id="rId1"/>
  <headerFooter>
    <oddHeader>&amp;L&amp;G&amp;R
&amp;G</oddHeader>
    <oddFooter>&amp;R&amp;G</oddFoot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3C17-CA57-41D2-AA8D-377C0BF16BA2}">
  <sheetPr>
    <tabColor theme="4"/>
    <pageSetUpPr fitToPage="1"/>
  </sheetPr>
  <dimension ref="B2:J39"/>
  <sheetViews>
    <sheetView showGridLines="0" view="pageBreakPreview" topLeftCell="A11" zoomScaleNormal="100" zoomScaleSheetLayoutView="100" zoomScalePageLayoutView="80" workbookViewId="0">
      <selection activeCell="B27" sqref="B27:H30"/>
    </sheetView>
  </sheetViews>
  <sheetFormatPr baseColWidth="10" defaultColWidth="11.33203125" defaultRowHeight="13.2" x14ac:dyDescent="0.25"/>
  <cols>
    <col min="1" max="1" width="3.33203125" style="2" customWidth="1"/>
    <col min="2" max="2" width="4.109375" style="2" customWidth="1"/>
    <col min="3" max="4" width="29.6640625" style="2" customWidth="1"/>
    <col min="5" max="5" width="10.77734375" style="2" customWidth="1"/>
    <col min="6" max="6" width="22.33203125" style="3" customWidth="1"/>
    <col min="7" max="7" width="21.66406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66406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66406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66406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66406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66406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66406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66406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66406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66406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66406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66406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66406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66406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66406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66406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66406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66406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66406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66406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66406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66406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66406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66406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66406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66406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66406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66406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66406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66406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66406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66406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66406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66406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66406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66406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66406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66406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66406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66406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66406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66406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66406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66406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66406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66406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66406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66406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66406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66406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66406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66406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66406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66406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66406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66406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66406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66406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66406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66406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66406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66406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66406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6640625" style="2" customWidth="1"/>
    <col min="16136" max="16136" width="15.33203125" style="2" customWidth="1"/>
    <col min="16137" max="16137" width="22.109375" style="2" customWidth="1"/>
    <col min="16138" max="16138" width="16.77734375" style="2" customWidth="1"/>
    <col min="16139" max="16384" width="11.33203125" style="2"/>
  </cols>
  <sheetData>
    <row r="2" spans="2:8" ht="20.25" customHeight="1" x14ac:dyDescent="0.25">
      <c r="B2" s="738" t="s">
        <v>145</v>
      </c>
      <c r="C2" s="739"/>
      <c r="D2" s="739"/>
      <c r="E2" s="739"/>
      <c r="F2" s="739"/>
      <c r="G2" s="740"/>
      <c r="H2" s="4" t="s">
        <v>40</v>
      </c>
    </row>
    <row r="3" spans="2:8" ht="20.25" customHeight="1" x14ac:dyDescent="0.25">
      <c r="B3" s="741"/>
      <c r="C3" s="742"/>
      <c r="D3" s="742"/>
      <c r="E3" s="742"/>
      <c r="F3" s="742"/>
      <c r="G3" s="743"/>
      <c r="H3" s="5" t="s">
        <v>39</v>
      </c>
    </row>
    <row r="4" spans="2:8" ht="20.25" customHeight="1"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450</v>
      </c>
      <c r="C6" s="718"/>
      <c r="D6" s="718"/>
      <c r="E6" s="718"/>
      <c r="F6" s="718"/>
      <c r="G6" s="718"/>
      <c r="H6" s="719"/>
    </row>
    <row r="7" spans="2:8" x14ac:dyDescent="0.25">
      <c r="B7" s="704" t="s">
        <v>36</v>
      </c>
      <c r="C7" s="705"/>
      <c r="D7" s="705"/>
      <c r="E7" s="705"/>
      <c r="F7" s="705"/>
      <c r="G7" s="705"/>
      <c r="H7" s="706"/>
    </row>
    <row r="8" spans="2:8" x14ac:dyDescent="0.25">
      <c r="B8" s="717"/>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49</v>
      </c>
      <c r="C12" s="696"/>
      <c r="D12" s="696"/>
      <c r="E12" s="696"/>
      <c r="F12" s="696"/>
      <c r="G12" s="696"/>
      <c r="H12" s="696"/>
    </row>
    <row r="13" spans="2:8" x14ac:dyDescent="0.25">
      <c r="B13" s="704" t="s">
        <v>33</v>
      </c>
      <c r="C13" s="705"/>
      <c r="D13" s="705"/>
      <c r="E13" s="705"/>
      <c r="F13" s="705"/>
      <c r="G13" s="705"/>
      <c r="H13" s="706"/>
    </row>
    <row r="14" spans="2:8" ht="12.75" customHeight="1" x14ac:dyDescent="0.25">
      <c r="B14" s="720" t="s">
        <v>451</v>
      </c>
      <c r="C14" s="721"/>
      <c r="D14" s="722"/>
      <c r="E14" s="729" t="s">
        <v>32</v>
      </c>
      <c r="F14" s="730"/>
      <c r="G14" s="730"/>
      <c r="H14" s="731"/>
    </row>
    <row r="15" spans="2:8" ht="12.75" customHeight="1" x14ac:dyDescent="0.25">
      <c r="B15" s="723"/>
      <c r="C15" s="724"/>
      <c r="D15" s="725"/>
      <c r="E15" s="732"/>
      <c r="F15" s="733"/>
      <c r="G15" s="733"/>
      <c r="H15" s="734"/>
    </row>
    <row r="16" spans="2:8" ht="31.05" customHeight="1" x14ac:dyDescent="0.25">
      <c r="B16" s="723"/>
      <c r="C16" s="724"/>
      <c r="D16" s="725"/>
      <c r="E16" s="732"/>
      <c r="F16" s="733"/>
      <c r="G16" s="733"/>
      <c r="H16" s="734"/>
    </row>
    <row r="17" spans="2:8" ht="12.75" customHeight="1" x14ac:dyDescent="0.25">
      <c r="B17" s="723"/>
      <c r="C17" s="724"/>
      <c r="D17" s="725"/>
      <c r="E17" s="732"/>
      <c r="F17" s="733"/>
      <c r="G17" s="733"/>
      <c r="H17" s="734"/>
    </row>
    <row r="18" spans="2:8" ht="12.75" customHeight="1" x14ac:dyDescent="0.25">
      <c r="B18" s="723"/>
      <c r="C18" s="724"/>
      <c r="D18" s="725"/>
      <c r="E18" s="732"/>
      <c r="F18" s="733"/>
      <c r="G18" s="733"/>
      <c r="H18" s="734"/>
    </row>
    <row r="19" spans="2:8" ht="12.75" customHeight="1" x14ac:dyDescent="0.25">
      <c r="B19" s="723"/>
      <c r="C19" s="724"/>
      <c r="D19" s="725"/>
      <c r="E19" s="732"/>
      <c r="F19" s="733"/>
      <c r="G19" s="733"/>
      <c r="H19" s="734"/>
    </row>
    <row r="20" spans="2:8" ht="12.75" customHeight="1" x14ac:dyDescent="0.25">
      <c r="B20" s="723"/>
      <c r="C20" s="724"/>
      <c r="D20" s="725"/>
      <c r="E20" s="732"/>
      <c r="F20" s="733"/>
      <c r="G20" s="733"/>
      <c r="H20" s="734"/>
    </row>
    <row r="21" spans="2:8" ht="12.75" customHeight="1" x14ac:dyDescent="0.25">
      <c r="B21" s="723"/>
      <c r="C21" s="724"/>
      <c r="D21" s="725"/>
      <c r="E21" s="732"/>
      <c r="F21" s="733"/>
      <c r="G21" s="733"/>
      <c r="H21" s="734"/>
    </row>
    <row r="22" spans="2:8" ht="12.75" customHeight="1" x14ac:dyDescent="0.25">
      <c r="B22" s="723"/>
      <c r="C22" s="724"/>
      <c r="D22" s="725"/>
      <c r="E22" s="732"/>
      <c r="F22" s="733"/>
      <c r="G22" s="733"/>
      <c r="H22" s="734"/>
    </row>
    <row r="23" spans="2:8" ht="12.75" customHeight="1" x14ac:dyDescent="0.25">
      <c r="B23" s="723"/>
      <c r="C23" s="724"/>
      <c r="D23" s="725"/>
      <c r="E23" s="732"/>
      <c r="F23" s="733"/>
      <c r="G23" s="733"/>
      <c r="H23" s="734"/>
    </row>
    <row r="24" spans="2:8" ht="12.75" customHeight="1" x14ac:dyDescent="0.25">
      <c r="B24" s="723"/>
      <c r="C24" s="724"/>
      <c r="D24" s="725"/>
      <c r="E24" s="732"/>
      <c r="F24" s="733"/>
      <c r="G24" s="733"/>
      <c r="H24" s="734"/>
    </row>
    <row r="25" spans="2:8" ht="55.05" customHeight="1" x14ac:dyDescent="0.25">
      <c r="B25" s="726"/>
      <c r="C25" s="727"/>
      <c r="D25" s="728"/>
      <c r="E25" s="735"/>
      <c r="F25" s="736"/>
      <c r="G25" s="736"/>
      <c r="H25" s="737"/>
    </row>
    <row r="26" spans="2:8" x14ac:dyDescent="0.25">
      <c r="B26" s="704" t="s">
        <v>31</v>
      </c>
      <c r="C26" s="705"/>
      <c r="D26" s="705"/>
      <c r="E26" s="705"/>
      <c r="F26" s="705"/>
      <c r="G26" s="705"/>
      <c r="H26" s="706"/>
    </row>
    <row r="27" spans="2:8" ht="9" customHeight="1" x14ac:dyDescent="0.25">
      <c r="B27" s="711" t="s">
        <v>467</v>
      </c>
      <c r="C27" s="711"/>
      <c r="D27" s="711"/>
      <c r="E27" s="711"/>
      <c r="F27" s="711"/>
      <c r="G27" s="711"/>
      <c r="H27" s="711"/>
    </row>
    <row r="28" spans="2:8" ht="9" customHeight="1" x14ac:dyDescent="0.25">
      <c r="B28" s="712"/>
      <c r="C28" s="712"/>
      <c r="D28" s="712"/>
      <c r="E28" s="712"/>
      <c r="F28" s="712"/>
      <c r="G28" s="712"/>
      <c r="H28" s="712"/>
    </row>
    <row r="29" spans="2:8" ht="9" customHeight="1" x14ac:dyDescent="0.25">
      <c r="B29" s="712"/>
      <c r="C29" s="712"/>
      <c r="D29" s="712"/>
      <c r="E29" s="712"/>
      <c r="F29" s="712"/>
      <c r="G29" s="712"/>
      <c r="H29" s="712"/>
    </row>
    <row r="30" spans="2:8" ht="111" customHeight="1" x14ac:dyDescent="0.25">
      <c r="B30" s="713"/>
      <c r="C30" s="713"/>
      <c r="D30" s="713"/>
      <c r="E30" s="713"/>
      <c r="F30" s="713"/>
      <c r="G30" s="713"/>
      <c r="H30" s="713"/>
    </row>
    <row r="31" spans="2:8" x14ac:dyDescent="0.25">
      <c r="B31" s="693" t="s">
        <v>30</v>
      </c>
      <c r="C31" s="693"/>
      <c r="D31" s="693"/>
      <c r="E31" s="693"/>
      <c r="F31" s="693"/>
      <c r="G31" s="693"/>
      <c r="H31" s="693"/>
    </row>
    <row r="32" spans="2:8" ht="47.25" customHeight="1" x14ac:dyDescent="0.25">
      <c r="B32" s="714" t="s">
        <v>455</v>
      </c>
      <c r="C32" s="715"/>
      <c r="D32" s="715"/>
      <c r="E32" s="715"/>
      <c r="F32" s="715"/>
      <c r="G32" s="715"/>
      <c r="H32" s="716"/>
    </row>
    <row r="33" spans="2:8" x14ac:dyDescent="0.25">
      <c r="B33" s="704" t="s">
        <v>29</v>
      </c>
      <c r="C33" s="705"/>
      <c r="D33" s="705"/>
      <c r="E33" s="705"/>
      <c r="F33" s="705"/>
      <c r="G33" s="705"/>
      <c r="H33" s="706"/>
    </row>
    <row r="34" spans="2:8" ht="28.05" customHeight="1" x14ac:dyDescent="0.25">
      <c r="B34" s="717" t="s">
        <v>456</v>
      </c>
      <c r="C34" s="718"/>
      <c r="D34" s="718"/>
      <c r="E34" s="718"/>
      <c r="F34" s="718"/>
      <c r="G34" s="718"/>
      <c r="H34" s="719"/>
    </row>
    <row r="35" spans="2:8" x14ac:dyDescent="0.25">
      <c r="B35" s="704" t="s">
        <v>28</v>
      </c>
      <c r="C35" s="705"/>
      <c r="D35" s="705"/>
      <c r="E35" s="705"/>
      <c r="F35" s="705"/>
      <c r="G35" s="705"/>
      <c r="H35" s="706"/>
    </row>
    <row r="36" spans="2:8" ht="13.05" customHeight="1" x14ac:dyDescent="0.25">
      <c r="B36" s="707" t="s">
        <v>27</v>
      </c>
      <c r="C36" s="708"/>
      <c r="D36" s="708"/>
      <c r="E36" s="708"/>
      <c r="F36" s="708"/>
      <c r="G36" s="708"/>
      <c r="H36" s="709"/>
    </row>
    <row r="37" spans="2:8" ht="13.05" customHeight="1" x14ac:dyDescent="0.25">
      <c r="B37" s="9" t="s">
        <v>54</v>
      </c>
      <c r="C37" s="10"/>
      <c r="D37" s="10"/>
      <c r="E37" s="10"/>
      <c r="F37" s="10"/>
      <c r="G37" s="10"/>
      <c r="H37" s="10"/>
    </row>
    <row r="38" spans="2:8" x14ac:dyDescent="0.25">
      <c r="B38" s="710" t="s">
        <v>55</v>
      </c>
      <c r="C38" s="710"/>
      <c r="D38" s="11"/>
      <c r="E38" s="11"/>
      <c r="F38" s="11"/>
      <c r="G38" s="11"/>
      <c r="H38" s="11"/>
    </row>
    <row r="39" spans="2:8" ht="13.8" x14ac:dyDescent="0.3">
      <c r="B39" s="12"/>
      <c r="C39" s="12"/>
      <c r="D39" s="12"/>
      <c r="E39" s="12"/>
      <c r="F39" s="12"/>
      <c r="G39" s="12"/>
      <c r="H39" s="12"/>
    </row>
  </sheetData>
  <mergeCells count="21">
    <mergeCell ref="B9:H9"/>
    <mergeCell ref="B2:G4"/>
    <mergeCell ref="B5:H5"/>
    <mergeCell ref="B6:H6"/>
    <mergeCell ref="B7:H7"/>
    <mergeCell ref="B8:H8"/>
    <mergeCell ref="B10:H10"/>
    <mergeCell ref="B11:H11"/>
    <mergeCell ref="B12:H12"/>
    <mergeCell ref="B13:H13"/>
    <mergeCell ref="B14:D25"/>
    <mergeCell ref="E14:H25"/>
    <mergeCell ref="B35:H35"/>
    <mergeCell ref="B36:H36"/>
    <mergeCell ref="B38:C38"/>
    <mergeCell ref="B26:H26"/>
    <mergeCell ref="B27:H30"/>
    <mergeCell ref="B31:H31"/>
    <mergeCell ref="B32:H32"/>
    <mergeCell ref="B33:H33"/>
    <mergeCell ref="B34:H34"/>
  </mergeCells>
  <pageMargins left="1" right="1" top="1" bottom="1" header="0.5" footer="0.5"/>
  <pageSetup scale="87" fitToHeight="0" orientation="landscape" horizontalDpi="4294967295" verticalDpi="4294967295" r:id="rId1"/>
  <headerFooter>
    <oddHeader>&amp;L&amp;G&amp;R
&amp;G</oddHeader>
    <oddFooter>&amp;R&amp;G</oddFoot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FB5B-E0BD-440D-BB1B-6D3E901B4B84}">
  <sheetPr>
    <tabColor theme="4"/>
  </sheetPr>
  <dimension ref="A1:G36"/>
  <sheetViews>
    <sheetView topLeftCell="A18" workbookViewId="0">
      <selection activeCell="I29" sqref="I29"/>
    </sheetView>
  </sheetViews>
  <sheetFormatPr baseColWidth="10" defaultRowHeight="14.4" x14ac:dyDescent="0.3"/>
  <cols>
    <col min="3" max="3" width="17.44140625" customWidth="1"/>
    <col min="7" max="7" width="44.109375" customWidth="1"/>
  </cols>
  <sheetData>
    <row r="1" spans="1:7" ht="26.4" x14ac:dyDescent="0.3">
      <c r="A1" s="694" t="s">
        <v>135</v>
      </c>
      <c r="B1" s="694"/>
      <c r="C1" s="694"/>
      <c r="D1" s="694"/>
      <c r="E1" s="694"/>
      <c r="F1" s="694"/>
      <c r="G1" s="594" t="s">
        <v>40</v>
      </c>
    </row>
    <row r="2" spans="1:7" x14ac:dyDescent="0.3">
      <c r="A2" s="694"/>
      <c r="B2" s="694"/>
      <c r="C2" s="694"/>
      <c r="D2" s="694"/>
      <c r="E2" s="694"/>
      <c r="F2" s="694"/>
      <c r="G2" s="595" t="s">
        <v>39</v>
      </c>
    </row>
    <row r="3" spans="1:7" ht="41.25" customHeight="1" x14ac:dyDescent="0.3">
      <c r="A3" s="694"/>
      <c r="B3" s="694"/>
      <c r="C3" s="694"/>
      <c r="D3" s="694"/>
      <c r="E3" s="694"/>
      <c r="F3" s="694"/>
      <c r="G3" s="595" t="s">
        <v>38</v>
      </c>
    </row>
    <row r="4" spans="1:7" x14ac:dyDescent="0.3">
      <c r="A4" s="693" t="s">
        <v>37</v>
      </c>
      <c r="B4" s="693"/>
      <c r="C4" s="693"/>
      <c r="D4" s="693"/>
      <c r="E4" s="693"/>
      <c r="F4" s="693"/>
      <c r="G4" s="693"/>
    </row>
    <row r="5" spans="1:7" x14ac:dyDescent="0.3">
      <c r="A5" s="695" t="s">
        <v>460</v>
      </c>
      <c r="B5" s="695"/>
      <c r="C5" s="695"/>
      <c r="D5" s="695"/>
      <c r="E5" s="695"/>
      <c r="F5" s="695"/>
      <c r="G5" s="695"/>
    </row>
    <row r="6" spans="1:7" x14ac:dyDescent="0.3">
      <c r="A6" s="693" t="s">
        <v>36</v>
      </c>
      <c r="B6" s="693"/>
      <c r="C6" s="693"/>
      <c r="D6" s="693"/>
      <c r="E6" s="693"/>
      <c r="F6" s="693"/>
      <c r="G6" s="693"/>
    </row>
    <row r="7" spans="1:7" x14ac:dyDescent="0.3">
      <c r="A7" s="695"/>
      <c r="B7" s="695"/>
      <c r="C7" s="695"/>
      <c r="D7" s="695"/>
      <c r="E7" s="695"/>
      <c r="F7" s="695"/>
      <c r="G7" s="695"/>
    </row>
    <row r="8" spans="1:7" x14ac:dyDescent="0.3">
      <c r="A8" s="693" t="s">
        <v>35</v>
      </c>
      <c r="B8" s="693"/>
      <c r="C8" s="693"/>
      <c r="D8" s="693"/>
      <c r="E8" s="693"/>
      <c r="F8" s="693"/>
      <c r="G8" s="693"/>
    </row>
    <row r="9" spans="1:7" x14ac:dyDescent="0.3">
      <c r="A9" s="695" t="s">
        <v>59</v>
      </c>
      <c r="B9" s="695"/>
      <c r="C9" s="695"/>
      <c r="D9" s="695"/>
      <c r="E9" s="695"/>
      <c r="F9" s="695"/>
      <c r="G9" s="695"/>
    </row>
    <row r="10" spans="1:7" x14ac:dyDescent="0.3">
      <c r="A10" s="693" t="s">
        <v>34</v>
      </c>
      <c r="B10" s="693"/>
      <c r="C10" s="693"/>
      <c r="D10" s="693"/>
      <c r="E10" s="693"/>
      <c r="F10" s="693"/>
      <c r="G10" s="693"/>
    </row>
    <row r="11" spans="1:7" x14ac:dyDescent="0.3">
      <c r="A11" s="696" t="s">
        <v>49</v>
      </c>
      <c r="B11" s="696"/>
      <c r="C11" s="696"/>
      <c r="D11" s="696"/>
      <c r="E11" s="696"/>
      <c r="F11" s="696"/>
      <c r="G11" s="696"/>
    </row>
    <row r="12" spans="1:7" x14ac:dyDescent="0.3">
      <c r="A12" s="693" t="s">
        <v>33</v>
      </c>
      <c r="B12" s="693"/>
      <c r="C12" s="693"/>
      <c r="D12" s="693"/>
      <c r="E12" s="693"/>
      <c r="F12" s="693"/>
      <c r="G12" s="693"/>
    </row>
    <row r="13" spans="1:7" x14ac:dyDescent="0.3">
      <c r="A13" s="697" t="s">
        <v>461</v>
      </c>
      <c r="B13" s="697"/>
      <c r="C13" s="697"/>
      <c r="D13" s="698" t="s">
        <v>32</v>
      </c>
      <c r="E13" s="698"/>
      <c r="F13" s="698"/>
      <c r="G13" s="698"/>
    </row>
    <row r="14" spans="1:7" x14ac:dyDescent="0.3">
      <c r="A14" s="697"/>
      <c r="B14" s="697"/>
      <c r="C14" s="697"/>
      <c r="D14" s="698"/>
      <c r="E14" s="698"/>
      <c r="F14" s="698"/>
      <c r="G14" s="698"/>
    </row>
    <row r="15" spans="1:7" x14ac:dyDescent="0.3">
      <c r="A15" s="697"/>
      <c r="B15" s="697"/>
      <c r="C15" s="697"/>
      <c r="D15" s="698"/>
      <c r="E15" s="698"/>
      <c r="F15" s="698"/>
      <c r="G15" s="698"/>
    </row>
    <row r="16" spans="1:7" x14ac:dyDescent="0.3">
      <c r="A16" s="697"/>
      <c r="B16" s="697"/>
      <c r="C16" s="697"/>
      <c r="D16" s="698"/>
      <c r="E16" s="698"/>
      <c r="F16" s="698"/>
      <c r="G16" s="698"/>
    </row>
    <row r="17" spans="1:7" x14ac:dyDescent="0.3">
      <c r="A17" s="697"/>
      <c r="B17" s="697"/>
      <c r="C17" s="697"/>
      <c r="D17" s="698"/>
      <c r="E17" s="698"/>
      <c r="F17" s="698"/>
      <c r="G17" s="698"/>
    </row>
    <row r="18" spans="1:7" x14ac:dyDescent="0.3">
      <c r="A18" s="697"/>
      <c r="B18" s="697"/>
      <c r="C18" s="697"/>
      <c r="D18" s="698"/>
      <c r="E18" s="698"/>
      <c r="F18" s="698"/>
      <c r="G18" s="698"/>
    </row>
    <row r="19" spans="1:7" x14ac:dyDescent="0.3">
      <c r="A19" s="697"/>
      <c r="B19" s="697"/>
      <c r="C19" s="697"/>
      <c r="D19" s="698"/>
      <c r="E19" s="698"/>
      <c r="F19" s="698"/>
      <c r="G19" s="698"/>
    </row>
    <row r="20" spans="1:7" x14ac:dyDescent="0.3">
      <c r="A20" s="697"/>
      <c r="B20" s="697"/>
      <c r="C20" s="697"/>
      <c r="D20" s="698"/>
      <c r="E20" s="698"/>
      <c r="F20" s="698"/>
      <c r="G20" s="698"/>
    </row>
    <row r="21" spans="1:7" x14ac:dyDescent="0.3">
      <c r="A21" s="697"/>
      <c r="B21" s="697"/>
      <c r="C21" s="697"/>
      <c r="D21" s="698"/>
      <c r="E21" s="698"/>
      <c r="F21" s="698"/>
      <c r="G21" s="698"/>
    </row>
    <row r="22" spans="1:7" x14ac:dyDescent="0.3">
      <c r="A22" s="697"/>
      <c r="B22" s="697"/>
      <c r="C22" s="697"/>
      <c r="D22" s="698"/>
      <c r="E22" s="698"/>
      <c r="F22" s="698"/>
      <c r="G22" s="698"/>
    </row>
    <row r="23" spans="1:7" x14ac:dyDescent="0.3">
      <c r="A23" s="697"/>
      <c r="B23" s="697"/>
      <c r="C23" s="697"/>
      <c r="D23" s="698"/>
      <c r="E23" s="698"/>
      <c r="F23" s="698"/>
      <c r="G23" s="698"/>
    </row>
    <row r="24" spans="1:7" ht="87.75" customHeight="1" x14ac:dyDescent="0.3">
      <c r="A24" s="697"/>
      <c r="B24" s="697"/>
      <c r="C24" s="697"/>
      <c r="D24" s="698"/>
      <c r="E24" s="698"/>
      <c r="F24" s="698"/>
      <c r="G24" s="698"/>
    </row>
    <row r="25" spans="1:7" x14ac:dyDescent="0.3">
      <c r="A25" s="693" t="s">
        <v>31</v>
      </c>
      <c r="B25" s="693"/>
      <c r="C25" s="693"/>
      <c r="D25" s="693"/>
      <c r="E25" s="693"/>
      <c r="F25" s="693"/>
      <c r="G25" s="693"/>
    </row>
    <row r="26" spans="1:7" x14ac:dyDescent="0.3">
      <c r="A26" s="703" t="s">
        <v>468</v>
      </c>
      <c r="B26" s="703"/>
      <c r="C26" s="703"/>
      <c r="D26" s="703"/>
      <c r="E26" s="703"/>
      <c r="F26" s="703"/>
      <c r="G26" s="703"/>
    </row>
    <row r="27" spans="1:7" x14ac:dyDescent="0.3">
      <c r="A27" s="703"/>
      <c r="B27" s="703"/>
      <c r="C27" s="703"/>
      <c r="D27" s="703"/>
      <c r="E27" s="703"/>
      <c r="F27" s="703"/>
      <c r="G27" s="703"/>
    </row>
    <row r="28" spans="1:7" x14ac:dyDescent="0.3">
      <c r="A28" s="703"/>
      <c r="B28" s="703"/>
      <c r="C28" s="703"/>
      <c r="D28" s="703"/>
      <c r="E28" s="703"/>
      <c r="F28" s="703"/>
      <c r="G28" s="703"/>
    </row>
    <row r="29" spans="1:7" ht="102.75" customHeight="1" x14ac:dyDescent="0.3">
      <c r="A29" s="703"/>
      <c r="B29" s="703"/>
      <c r="C29" s="703"/>
      <c r="D29" s="703"/>
      <c r="E29" s="703"/>
      <c r="F29" s="703"/>
      <c r="G29" s="703"/>
    </row>
    <row r="30" spans="1:7" x14ac:dyDescent="0.3">
      <c r="A30" s="693" t="s">
        <v>30</v>
      </c>
      <c r="B30" s="693"/>
      <c r="C30" s="693"/>
      <c r="D30" s="693"/>
      <c r="E30" s="693"/>
      <c r="F30" s="693"/>
      <c r="G30" s="693"/>
    </row>
    <row r="31" spans="1:7" x14ac:dyDescent="0.3">
      <c r="A31" s="695" t="s">
        <v>455</v>
      </c>
      <c r="B31" s="695"/>
      <c r="C31" s="695"/>
      <c r="D31" s="695"/>
      <c r="E31" s="695"/>
      <c r="F31" s="695"/>
      <c r="G31" s="695"/>
    </row>
    <row r="32" spans="1:7" x14ac:dyDescent="0.3">
      <c r="A32" s="693" t="s">
        <v>29</v>
      </c>
      <c r="B32" s="693"/>
      <c r="C32" s="693"/>
      <c r="D32" s="693"/>
      <c r="E32" s="693"/>
      <c r="F32" s="693"/>
      <c r="G32" s="693"/>
    </row>
    <row r="33" spans="1:7" x14ac:dyDescent="0.3">
      <c r="A33" s="695" t="s">
        <v>456</v>
      </c>
      <c r="B33" s="695"/>
      <c r="C33" s="695"/>
      <c r="D33" s="695"/>
      <c r="E33" s="695"/>
      <c r="F33" s="695"/>
      <c r="G33" s="695"/>
    </row>
    <row r="34" spans="1:7" x14ac:dyDescent="0.3">
      <c r="A34" s="693" t="s">
        <v>28</v>
      </c>
      <c r="B34" s="693"/>
      <c r="C34" s="693"/>
      <c r="D34" s="693"/>
      <c r="E34" s="693"/>
      <c r="F34" s="693"/>
      <c r="G34" s="693"/>
    </row>
    <row r="35" spans="1:7" x14ac:dyDescent="0.3">
      <c r="A35" s="699" t="s">
        <v>27</v>
      </c>
      <c r="B35" s="699"/>
      <c r="C35" s="699"/>
      <c r="D35" s="699"/>
      <c r="E35" s="699"/>
      <c r="F35" s="699"/>
      <c r="G35" s="699"/>
    </row>
    <row r="36" spans="1:7" x14ac:dyDescent="0.3">
      <c r="A36" s="700" t="s">
        <v>54</v>
      </c>
      <c r="B36" s="701"/>
      <c r="C36" s="701"/>
      <c r="D36" s="701"/>
      <c r="E36" s="701"/>
      <c r="F36" s="701"/>
      <c r="G36" s="702"/>
    </row>
  </sheetData>
  <mergeCells count="21">
    <mergeCell ref="A34:G34"/>
    <mergeCell ref="A35:G35"/>
    <mergeCell ref="A36:G36"/>
    <mergeCell ref="A25:G25"/>
    <mergeCell ref="A26:G29"/>
    <mergeCell ref="A30:G30"/>
    <mergeCell ref="A31:G31"/>
    <mergeCell ref="A32:G32"/>
    <mergeCell ref="A33:G33"/>
    <mergeCell ref="A9:G9"/>
    <mergeCell ref="A10:G10"/>
    <mergeCell ref="A11:G11"/>
    <mergeCell ref="A12:G12"/>
    <mergeCell ref="A13:C24"/>
    <mergeCell ref="D13:G24"/>
    <mergeCell ref="A8:G8"/>
    <mergeCell ref="A1:F3"/>
    <mergeCell ref="A4:G4"/>
    <mergeCell ref="A5:G5"/>
    <mergeCell ref="A6:G6"/>
    <mergeCell ref="A7:G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49EE-F0CD-3A46-950D-803FC382C278}">
  <sheetPr>
    <tabColor theme="4"/>
    <pageSetUpPr fitToPage="1"/>
  </sheetPr>
  <dimension ref="B2:J39"/>
  <sheetViews>
    <sheetView showGridLines="0" tabSelected="1" view="pageBreakPreview" topLeftCell="A18" zoomScaleNormal="100" zoomScaleSheetLayoutView="100" zoomScalePageLayoutView="80" workbookViewId="0">
      <selection activeCell="B27" sqref="B27:H30"/>
    </sheetView>
  </sheetViews>
  <sheetFormatPr baseColWidth="10" defaultColWidth="11.33203125" defaultRowHeight="13.2" x14ac:dyDescent="0.25"/>
  <cols>
    <col min="1" max="1" width="3.33203125" style="2" customWidth="1"/>
    <col min="2" max="2" width="4.109375" style="2" customWidth="1"/>
    <col min="3" max="4" width="29.6640625" style="2" customWidth="1"/>
    <col min="5" max="5" width="10.77734375" style="2" customWidth="1"/>
    <col min="6" max="6" width="22.33203125" style="3" customWidth="1"/>
    <col min="7" max="7" width="21.66406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66406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66406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66406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66406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66406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66406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66406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66406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66406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66406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66406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66406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66406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66406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66406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66406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66406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66406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66406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66406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66406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66406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66406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66406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66406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66406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66406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66406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66406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66406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66406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66406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66406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66406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66406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66406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66406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66406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66406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66406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66406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66406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66406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66406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66406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66406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66406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66406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66406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66406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66406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66406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66406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66406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66406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66406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66406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66406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66406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66406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66406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66406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6640625" style="2" customWidth="1"/>
    <col min="16136" max="16136" width="15.33203125" style="2" customWidth="1"/>
    <col min="16137" max="16137" width="22.109375" style="2" customWidth="1"/>
    <col min="16138" max="16138" width="16.77734375" style="2" customWidth="1"/>
    <col min="16139" max="16384" width="11.33203125" style="2"/>
  </cols>
  <sheetData>
    <row r="2" spans="2:8" ht="27" customHeight="1" x14ac:dyDescent="0.25">
      <c r="B2" s="738" t="s">
        <v>464</v>
      </c>
      <c r="C2" s="739"/>
      <c r="D2" s="739"/>
      <c r="E2" s="739"/>
      <c r="F2" s="739"/>
      <c r="G2" s="740"/>
      <c r="H2" s="4" t="s">
        <v>40</v>
      </c>
    </row>
    <row r="3" spans="2:8" ht="20.25" customHeight="1" x14ac:dyDescent="0.25">
      <c r="B3" s="741"/>
      <c r="C3" s="742"/>
      <c r="D3" s="742"/>
      <c r="E3" s="742"/>
      <c r="F3" s="742"/>
      <c r="G3" s="743"/>
      <c r="H3" s="5" t="s">
        <v>39</v>
      </c>
    </row>
    <row r="4" spans="2:8" ht="20.25" customHeight="1"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458</v>
      </c>
      <c r="C6" s="718"/>
      <c r="D6" s="718"/>
      <c r="E6" s="718"/>
      <c r="F6" s="718"/>
      <c r="G6" s="718"/>
      <c r="H6" s="719"/>
    </row>
    <row r="7" spans="2:8" x14ac:dyDescent="0.25">
      <c r="B7" s="704" t="s">
        <v>36</v>
      </c>
      <c r="C7" s="705"/>
      <c r="D7" s="705"/>
      <c r="E7" s="705"/>
      <c r="F7" s="705"/>
      <c r="G7" s="705"/>
      <c r="H7" s="706"/>
    </row>
    <row r="8" spans="2:8" x14ac:dyDescent="0.25">
      <c r="B8" s="717"/>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49</v>
      </c>
      <c r="C12" s="696"/>
      <c r="D12" s="696"/>
      <c r="E12" s="696"/>
      <c r="F12" s="696"/>
      <c r="G12" s="696"/>
      <c r="H12" s="696"/>
    </row>
    <row r="13" spans="2:8" x14ac:dyDescent="0.25">
      <c r="B13" s="704" t="s">
        <v>33</v>
      </c>
      <c r="C13" s="705"/>
      <c r="D13" s="705"/>
      <c r="E13" s="705"/>
      <c r="F13" s="705"/>
      <c r="G13" s="705"/>
      <c r="H13" s="706"/>
    </row>
    <row r="14" spans="2:8" ht="12.75" customHeight="1" x14ac:dyDescent="0.25">
      <c r="B14" s="720" t="s">
        <v>452</v>
      </c>
      <c r="C14" s="721"/>
      <c r="D14" s="722"/>
      <c r="E14" s="729" t="s">
        <v>32</v>
      </c>
      <c r="F14" s="730"/>
      <c r="G14" s="730"/>
      <c r="H14" s="731"/>
    </row>
    <row r="15" spans="2:8" ht="12.75" customHeight="1" x14ac:dyDescent="0.25">
      <c r="B15" s="723"/>
      <c r="C15" s="724"/>
      <c r="D15" s="725"/>
      <c r="E15" s="732"/>
      <c r="F15" s="733"/>
      <c r="G15" s="733"/>
      <c r="H15" s="734"/>
    </row>
    <row r="16" spans="2:8" ht="31.05" customHeight="1" x14ac:dyDescent="0.25">
      <c r="B16" s="723"/>
      <c r="C16" s="724"/>
      <c r="D16" s="725"/>
      <c r="E16" s="732"/>
      <c r="F16" s="733"/>
      <c r="G16" s="733"/>
      <c r="H16" s="734"/>
    </row>
    <row r="17" spans="2:8" ht="12.75" customHeight="1" x14ac:dyDescent="0.25">
      <c r="B17" s="723"/>
      <c r="C17" s="724"/>
      <c r="D17" s="725"/>
      <c r="E17" s="732"/>
      <c r="F17" s="733"/>
      <c r="G17" s="733"/>
      <c r="H17" s="734"/>
    </row>
    <row r="18" spans="2:8" ht="12.75" customHeight="1" x14ac:dyDescent="0.25">
      <c r="B18" s="723"/>
      <c r="C18" s="724"/>
      <c r="D18" s="725"/>
      <c r="E18" s="732"/>
      <c r="F18" s="733"/>
      <c r="G18" s="733"/>
      <c r="H18" s="734"/>
    </row>
    <row r="19" spans="2:8" ht="12.75" customHeight="1" x14ac:dyDescent="0.25">
      <c r="B19" s="723"/>
      <c r="C19" s="724"/>
      <c r="D19" s="725"/>
      <c r="E19" s="732"/>
      <c r="F19" s="733"/>
      <c r="G19" s="733"/>
      <c r="H19" s="734"/>
    </row>
    <row r="20" spans="2:8" ht="12.75" customHeight="1" x14ac:dyDescent="0.25">
      <c r="B20" s="723"/>
      <c r="C20" s="724"/>
      <c r="D20" s="725"/>
      <c r="E20" s="732"/>
      <c r="F20" s="733"/>
      <c r="G20" s="733"/>
      <c r="H20" s="734"/>
    </row>
    <row r="21" spans="2:8" ht="12.75" customHeight="1" x14ac:dyDescent="0.25">
      <c r="B21" s="723"/>
      <c r="C21" s="724"/>
      <c r="D21" s="725"/>
      <c r="E21" s="732"/>
      <c r="F21" s="733"/>
      <c r="G21" s="733"/>
      <c r="H21" s="734"/>
    </row>
    <row r="22" spans="2:8" ht="12.75" customHeight="1" x14ac:dyDescent="0.25">
      <c r="B22" s="723"/>
      <c r="C22" s="724"/>
      <c r="D22" s="725"/>
      <c r="E22" s="732"/>
      <c r="F22" s="733"/>
      <c r="G22" s="733"/>
      <c r="H22" s="734"/>
    </row>
    <row r="23" spans="2:8" ht="12.75" customHeight="1" x14ac:dyDescent="0.25">
      <c r="B23" s="723"/>
      <c r="C23" s="724"/>
      <c r="D23" s="725"/>
      <c r="E23" s="732"/>
      <c r="F23" s="733"/>
      <c r="G23" s="733"/>
      <c r="H23" s="734"/>
    </row>
    <row r="24" spans="2:8" ht="12.75" customHeight="1" x14ac:dyDescent="0.25">
      <c r="B24" s="723"/>
      <c r="C24" s="724"/>
      <c r="D24" s="725"/>
      <c r="E24" s="732"/>
      <c r="F24" s="733"/>
      <c r="G24" s="733"/>
      <c r="H24" s="734"/>
    </row>
    <row r="25" spans="2:8" ht="55.05" customHeight="1" x14ac:dyDescent="0.25">
      <c r="B25" s="726"/>
      <c r="C25" s="727"/>
      <c r="D25" s="728"/>
      <c r="E25" s="735"/>
      <c r="F25" s="736"/>
      <c r="G25" s="736"/>
      <c r="H25" s="737"/>
    </row>
    <row r="26" spans="2:8" x14ac:dyDescent="0.25">
      <c r="B26" s="704" t="s">
        <v>31</v>
      </c>
      <c r="C26" s="705"/>
      <c r="D26" s="705"/>
      <c r="E26" s="705"/>
      <c r="F26" s="705"/>
      <c r="G26" s="705"/>
      <c r="H26" s="706"/>
    </row>
    <row r="27" spans="2:8" ht="9" customHeight="1" x14ac:dyDescent="0.25">
      <c r="B27" s="711" t="s">
        <v>453</v>
      </c>
      <c r="C27" s="711"/>
      <c r="D27" s="711"/>
      <c r="E27" s="711"/>
      <c r="F27" s="711"/>
      <c r="G27" s="711"/>
      <c r="H27" s="711"/>
    </row>
    <row r="28" spans="2:8" ht="9" customHeight="1" x14ac:dyDescent="0.25">
      <c r="B28" s="712"/>
      <c r="C28" s="712"/>
      <c r="D28" s="712"/>
      <c r="E28" s="712"/>
      <c r="F28" s="712"/>
      <c r="G28" s="712"/>
      <c r="H28" s="712"/>
    </row>
    <row r="29" spans="2:8" ht="9" customHeight="1" x14ac:dyDescent="0.25">
      <c r="B29" s="712"/>
      <c r="C29" s="712"/>
      <c r="D29" s="712"/>
      <c r="E29" s="712"/>
      <c r="F29" s="712"/>
      <c r="G29" s="712"/>
      <c r="H29" s="712"/>
    </row>
    <row r="30" spans="2:8" ht="111" customHeight="1" x14ac:dyDescent="0.25">
      <c r="B30" s="713"/>
      <c r="C30" s="713"/>
      <c r="D30" s="713"/>
      <c r="E30" s="713"/>
      <c r="F30" s="713"/>
      <c r="G30" s="713"/>
      <c r="H30" s="713"/>
    </row>
    <row r="31" spans="2:8" x14ac:dyDescent="0.25">
      <c r="B31" s="693" t="s">
        <v>30</v>
      </c>
      <c r="C31" s="693"/>
      <c r="D31" s="693"/>
      <c r="E31" s="693"/>
      <c r="F31" s="693"/>
      <c r="G31" s="693"/>
      <c r="H31" s="693"/>
    </row>
    <row r="32" spans="2:8" ht="47.25" customHeight="1" x14ac:dyDescent="0.25">
      <c r="B32" s="714" t="s">
        <v>454</v>
      </c>
      <c r="C32" s="715"/>
      <c r="D32" s="715"/>
      <c r="E32" s="715"/>
      <c r="F32" s="715"/>
      <c r="G32" s="715"/>
      <c r="H32" s="716"/>
    </row>
    <row r="33" spans="2:8" x14ac:dyDescent="0.25">
      <c r="B33" s="704" t="s">
        <v>29</v>
      </c>
      <c r="C33" s="705"/>
      <c r="D33" s="705"/>
      <c r="E33" s="705"/>
      <c r="F33" s="705"/>
      <c r="G33" s="705"/>
      <c r="H33" s="706"/>
    </row>
    <row r="34" spans="2:8" ht="28.05" customHeight="1" x14ac:dyDescent="0.25">
      <c r="B34" s="717" t="s">
        <v>53</v>
      </c>
      <c r="C34" s="718"/>
      <c r="D34" s="718"/>
      <c r="E34" s="718"/>
      <c r="F34" s="718"/>
      <c r="G34" s="718"/>
      <c r="H34" s="719"/>
    </row>
    <row r="35" spans="2:8" x14ac:dyDescent="0.25">
      <c r="B35" s="704" t="s">
        <v>28</v>
      </c>
      <c r="C35" s="705"/>
      <c r="D35" s="705"/>
      <c r="E35" s="705"/>
      <c r="F35" s="705"/>
      <c r="G35" s="705"/>
      <c r="H35" s="706"/>
    </row>
    <row r="36" spans="2:8" ht="13.05" customHeight="1" x14ac:dyDescent="0.25">
      <c r="B36" s="707" t="s">
        <v>27</v>
      </c>
      <c r="C36" s="708"/>
      <c r="D36" s="708"/>
      <c r="E36" s="708"/>
      <c r="F36" s="708"/>
      <c r="G36" s="708"/>
      <c r="H36" s="709"/>
    </row>
    <row r="37" spans="2:8" ht="13.05" customHeight="1" x14ac:dyDescent="0.25">
      <c r="B37" s="9" t="s">
        <v>54</v>
      </c>
      <c r="C37" s="10"/>
      <c r="D37" s="10"/>
      <c r="E37" s="10"/>
      <c r="F37" s="10"/>
      <c r="G37" s="10"/>
      <c r="H37" s="10"/>
    </row>
    <row r="38" spans="2:8" x14ac:dyDescent="0.25">
      <c r="B38" s="710" t="s">
        <v>55</v>
      </c>
      <c r="C38" s="710"/>
      <c r="D38" s="11"/>
      <c r="E38" s="11"/>
      <c r="F38" s="11"/>
      <c r="G38" s="11"/>
      <c r="H38" s="11"/>
    </row>
    <row r="39" spans="2:8" ht="13.8" x14ac:dyDescent="0.3">
      <c r="B39" s="12"/>
      <c r="C39" s="12"/>
      <c r="D39" s="12"/>
      <c r="E39" s="12"/>
      <c r="F39" s="12"/>
      <c r="G39" s="12"/>
      <c r="H39" s="12"/>
    </row>
  </sheetData>
  <mergeCells count="21">
    <mergeCell ref="B9:H9"/>
    <mergeCell ref="B2:G4"/>
    <mergeCell ref="B5:H5"/>
    <mergeCell ref="B6:H6"/>
    <mergeCell ref="B7:H7"/>
    <mergeCell ref="B8:H8"/>
    <mergeCell ref="B26:H26"/>
    <mergeCell ref="B31:H31"/>
    <mergeCell ref="B32:H32"/>
    <mergeCell ref="B33:H33"/>
    <mergeCell ref="B10:H10"/>
    <mergeCell ref="B11:H11"/>
    <mergeCell ref="B12:H12"/>
    <mergeCell ref="B13:H13"/>
    <mergeCell ref="E14:H25"/>
    <mergeCell ref="B14:D25"/>
    <mergeCell ref="B38:C38"/>
    <mergeCell ref="B27:H30"/>
    <mergeCell ref="B34:H34"/>
    <mergeCell ref="B35:H35"/>
    <mergeCell ref="B36:H36"/>
  </mergeCells>
  <pageMargins left="1" right="1" top="1" bottom="1" header="0.5" footer="0.5"/>
  <pageSetup scale="87" fitToHeight="0" orientation="landscape" horizontalDpi="4294967295" verticalDpi="4294967295" r:id="rId1"/>
  <headerFooter>
    <oddHeader>&amp;L&amp;G&amp;R
&amp;G</oddHeader>
    <oddFooter>&amp;R&amp;G</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96E91-9434-DF45-9070-5D0CADC58466}">
  <sheetPr>
    <tabColor theme="4"/>
  </sheetPr>
  <dimension ref="A1:G39"/>
  <sheetViews>
    <sheetView showGridLines="0" view="pageBreakPreview" zoomScaleNormal="93" zoomScaleSheetLayoutView="100" zoomScalePageLayoutView="70" workbookViewId="0">
      <selection activeCell="L34" sqref="L34"/>
    </sheetView>
  </sheetViews>
  <sheetFormatPr baseColWidth="10" defaultColWidth="11.33203125" defaultRowHeight="13.8" x14ac:dyDescent="0.25"/>
  <cols>
    <col min="1" max="1" width="29.33203125" style="8" customWidth="1"/>
    <col min="2" max="2" width="12.33203125" style="8" customWidth="1"/>
    <col min="3" max="3" width="13.77734375" style="8" customWidth="1"/>
    <col min="4" max="5" width="11.33203125" style="8"/>
    <col min="6" max="6" width="10.109375" style="8" customWidth="1"/>
    <col min="7" max="7" width="26.109375" style="8" customWidth="1"/>
    <col min="8" max="256" width="11.33203125" style="8"/>
    <col min="257" max="257" width="43.77734375" style="8" customWidth="1"/>
    <col min="258" max="258" width="12.33203125" style="8" customWidth="1"/>
    <col min="259" max="259" width="13.77734375" style="8" customWidth="1"/>
    <col min="260" max="261" width="11.33203125" style="8"/>
    <col min="262" max="262" width="10.109375" style="8" customWidth="1"/>
    <col min="263" max="263" width="26.109375" style="8" customWidth="1"/>
    <col min="264" max="512" width="11.33203125" style="8"/>
    <col min="513" max="513" width="43.77734375" style="8" customWidth="1"/>
    <col min="514" max="514" width="12.33203125" style="8" customWidth="1"/>
    <col min="515" max="515" width="13.77734375" style="8" customWidth="1"/>
    <col min="516" max="517" width="11.33203125" style="8"/>
    <col min="518" max="518" width="10.109375" style="8" customWidth="1"/>
    <col min="519" max="519" width="26.109375" style="8" customWidth="1"/>
    <col min="520" max="768" width="11.33203125" style="8"/>
    <col min="769" max="769" width="43.77734375" style="8" customWidth="1"/>
    <col min="770" max="770" width="12.33203125" style="8" customWidth="1"/>
    <col min="771" max="771" width="13.77734375" style="8" customWidth="1"/>
    <col min="772" max="773" width="11.33203125" style="8"/>
    <col min="774" max="774" width="10.109375" style="8" customWidth="1"/>
    <col min="775" max="775" width="26.109375" style="8" customWidth="1"/>
    <col min="776" max="1024" width="11.33203125" style="8"/>
    <col min="1025" max="1025" width="43.77734375" style="8" customWidth="1"/>
    <col min="1026" max="1026" width="12.33203125" style="8" customWidth="1"/>
    <col min="1027" max="1027" width="13.77734375" style="8" customWidth="1"/>
    <col min="1028" max="1029" width="11.33203125" style="8"/>
    <col min="1030" max="1030" width="10.109375" style="8" customWidth="1"/>
    <col min="1031" max="1031" width="26.109375" style="8" customWidth="1"/>
    <col min="1032" max="1280" width="11.33203125" style="8"/>
    <col min="1281" max="1281" width="43.77734375" style="8" customWidth="1"/>
    <col min="1282" max="1282" width="12.33203125" style="8" customWidth="1"/>
    <col min="1283" max="1283" width="13.77734375" style="8" customWidth="1"/>
    <col min="1284" max="1285" width="11.33203125" style="8"/>
    <col min="1286" max="1286" width="10.109375" style="8" customWidth="1"/>
    <col min="1287" max="1287" width="26.109375" style="8" customWidth="1"/>
    <col min="1288" max="1536" width="11.33203125" style="8"/>
    <col min="1537" max="1537" width="43.77734375" style="8" customWidth="1"/>
    <col min="1538" max="1538" width="12.33203125" style="8" customWidth="1"/>
    <col min="1539" max="1539" width="13.77734375" style="8" customWidth="1"/>
    <col min="1540" max="1541" width="11.33203125" style="8"/>
    <col min="1542" max="1542" width="10.109375" style="8" customWidth="1"/>
    <col min="1543" max="1543" width="26.109375" style="8" customWidth="1"/>
    <col min="1544" max="1792" width="11.33203125" style="8"/>
    <col min="1793" max="1793" width="43.77734375" style="8" customWidth="1"/>
    <col min="1794" max="1794" width="12.33203125" style="8" customWidth="1"/>
    <col min="1795" max="1795" width="13.77734375" style="8" customWidth="1"/>
    <col min="1796" max="1797" width="11.33203125" style="8"/>
    <col min="1798" max="1798" width="10.109375" style="8" customWidth="1"/>
    <col min="1799" max="1799" width="26.109375" style="8" customWidth="1"/>
    <col min="1800" max="2048" width="11.33203125" style="8"/>
    <col min="2049" max="2049" width="43.77734375" style="8" customWidth="1"/>
    <col min="2050" max="2050" width="12.33203125" style="8" customWidth="1"/>
    <col min="2051" max="2051" width="13.77734375" style="8" customWidth="1"/>
    <col min="2052" max="2053" width="11.33203125" style="8"/>
    <col min="2054" max="2054" width="10.109375" style="8" customWidth="1"/>
    <col min="2055" max="2055" width="26.109375" style="8" customWidth="1"/>
    <col min="2056" max="2304" width="11.33203125" style="8"/>
    <col min="2305" max="2305" width="43.77734375" style="8" customWidth="1"/>
    <col min="2306" max="2306" width="12.33203125" style="8" customWidth="1"/>
    <col min="2307" max="2307" width="13.77734375" style="8" customWidth="1"/>
    <col min="2308" max="2309" width="11.33203125" style="8"/>
    <col min="2310" max="2310" width="10.109375" style="8" customWidth="1"/>
    <col min="2311" max="2311" width="26.109375" style="8" customWidth="1"/>
    <col min="2312" max="2560" width="11.33203125" style="8"/>
    <col min="2561" max="2561" width="43.77734375" style="8" customWidth="1"/>
    <col min="2562" max="2562" width="12.33203125" style="8" customWidth="1"/>
    <col min="2563" max="2563" width="13.77734375" style="8" customWidth="1"/>
    <col min="2564" max="2565" width="11.33203125" style="8"/>
    <col min="2566" max="2566" width="10.109375" style="8" customWidth="1"/>
    <col min="2567" max="2567" width="26.109375" style="8" customWidth="1"/>
    <col min="2568" max="2816" width="11.33203125" style="8"/>
    <col min="2817" max="2817" width="43.77734375" style="8" customWidth="1"/>
    <col min="2818" max="2818" width="12.33203125" style="8" customWidth="1"/>
    <col min="2819" max="2819" width="13.77734375" style="8" customWidth="1"/>
    <col min="2820" max="2821" width="11.33203125" style="8"/>
    <col min="2822" max="2822" width="10.109375" style="8" customWidth="1"/>
    <col min="2823" max="2823" width="26.109375" style="8" customWidth="1"/>
    <col min="2824" max="3072" width="11.33203125" style="8"/>
    <col min="3073" max="3073" width="43.77734375" style="8" customWidth="1"/>
    <col min="3074" max="3074" width="12.33203125" style="8" customWidth="1"/>
    <col min="3075" max="3075" width="13.77734375" style="8" customWidth="1"/>
    <col min="3076" max="3077" width="11.33203125" style="8"/>
    <col min="3078" max="3078" width="10.109375" style="8" customWidth="1"/>
    <col min="3079" max="3079" width="26.109375" style="8" customWidth="1"/>
    <col min="3080" max="3328" width="11.33203125" style="8"/>
    <col min="3329" max="3329" width="43.77734375" style="8" customWidth="1"/>
    <col min="3330" max="3330" width="12.33203125" style="8" customWidth="1"/>
    <col min="3331" max="3331" width="13.77734375" style="8" customWidth="1"/>
    <col min="3332" max="3333" width="11.33203125" style="8"/>
    <col min="3334" max="3334" width="10.109375" style="8" customWidth="1"/>
    <col min="3335" max="3335" width="26.109375" style="8" customWidth="1"/>
    <col min="3336" max="3584" width="11.33203125" style="8"/>
    <col min="3585" max="3585" width="43.77734375" style="8" customWidth="1"/>
    <col min="3586" max="3586" width="12.33203125" style="8" customWidth="1"/>
    <col min="3587" max="3587" width="13.77734375" style="8" customWidth="1"/>
    <col min="3588" max="3589" width="11.33203125" style="8"/>
    <col min="3590" max="3590" width="10.109375" style="8" customWidth="1"/>
    <col min="3591" max="3591" width="26.109375" style="8" customWidth="1"/>
    <col min="3592" max="3840" width="11.33203125" style="8"/>
    <col min="3841" max="3841" width="43.77734375" style="8" customWidth="1"/>
    <col min="3842" max="3842" width="12.33203125" style="8" customWidth="1"/>
    <col min="3843" max="3843" width="13.77734375" style="8" customWidth="1"/>
    <col min="3844" max="3845" width="11.33203125" style="8"/>
    <col min="3846" max="3846" width="10.109375" style="8" customWidth="1"/>
    <col min="3847" max="3847" width="26.109375" style="8" customWidth="1"/>
    <col min="3848" max="4096" width="11.33203125" style="8"/>
    <col min="4097" max="4097" width="43.77734375" style="8" customWidth="1"/>
    <col min="4098" max="4098" width="12.33203125" style="8" customWidth="1"/>
    <col min="4099" max="4099" width="13.77734375" style="8" customWidth="1"/>
    <col min="4100" max="4101" width="11.33203125" style="8"/>
    <col min="4102" max="4102" width="10.109375" style="8" customWidth="1"/>
    <col min="4103" max="4103" width="26.109375" style="8" customWidth="1"/>
    <col min="4104" max="4352" width="11.33203125" style="8"/>
    <col min="4353" max="4353" width="43.77734375" style="8" customWidth="1"/>
    <col min="4354" max="4354" width="12.33203125" style="8" customWidth="1"/>
    <col min="4355" max="4355" width="13.77734375" style="8" customWidth="1"/>
    <col min="4356" max="4357" width="11.33203125" style="8"/>
    <col min="4358" max="4358" width="10.109375" style="8" customWidth="1"/>
    <col min="4359" max="4359" width="26.109375" style="8" customWidth="1"/>
    <col min="4360" max="4608" width="11.33203125" style="8"/>
    <col min="4609" max="4609" width="43.77734375" style="8" customWidth="1"/>
    <col min="4610" max="4610" width="12.33203125" style="8" customWidth="1"/>
    <col min="4611" max="4611" width="13.77734375" style="8" customWidth="1"/>
    <col min="4612" max="4613" width="11.33203125" style="8"/>
    <col min="4614" max="4614" width="10.109375" style="8" customWidth="1"/>
    <col min="4615" max="4615" width="26.109375" style="8" customWidth="1"/>
    <col min="4616" max="4864" width="11.33203125" style="8"/>
    <col min="4865" max="4865" width="43.77734375" style="8" customWidth="1"/>
    <col min="4866" max="4866" width="12.33203125" style="8" customWidth="1"/>
    <col min="4867" max="4867" width="13.77734375" style="8" customWidth="1"/>
    <col min="4868" max="4869" width="11.33203125" style="8"/>
    <col min="4870" max="4870" width="10.109375" style="8" customWidth="1"/>
    <col min="4871" max="4871" width="26.109375" style="8" customWidth="1"/>
    <col min="4872" max="5120" width="11.33203125" style="8"/>
    <col min="5121" max="5121" width="43.77734375" style="8" customWidth="1"/>
    <col min="5122" max="5122" width="12.33203125" style="8" customWidth="1"/>
    <col min="5123" max="5123" width="13.77734375" style="8" customWidth="1"/>
    <col min="5124" max="5125" width="11.33203125" style="8"/>
    <col min="5126" max="5126" width="10.109375" style="8" customWidth="1"/>
    <col min="5127" max="5127" width="26.109375" style="8" customWidth="1"/>
    <col min="5128" max="5376" width="11.33203125" style="8"/>
    <col min="5377" max="5377" width="43.77734375" style="8" customWidth="1"/>
    <col min="5378" max="5378" width="12.33203125" style="8" customWidth="1"/>
    <col min="5379" max="5379" width="13.77734375" style="8" customWidth="1"/>
    <col min="5380" max="5381" width="11.33203125" style="8"/>
    <col min="5382" max="5382" width="10.109375" style="8" customWidth="1"/>
    <col min="5383" max="5383" width="26.109375" style="8" customWidth="1"/>
    <col min="5384" max="5632" width="11.33203125" style="8"/>
    <col min="5633" max="5633" width="43.77734375" style="8" customWidth="1"/>
    <col min="5634" max="5634" width="12.33203125" style="8" customWidth="1"/>
    <col min="5635" max="5635" width="13.77734375" style="8" customWidth="1"/>
    <col min="5636" max="5637" width="11.33203125" style="8"/>
    <col min="5638" max="5638" width="10.109375" style="8" customWidth="1"/>
    <col min="5639" max="5639" width="26.109375" style="8" customWidth="1"/>
    <col min="5640" max="5888" width="11.33203125" style="8"/>
    <col min="5889" max="5889" width="43.77734375" style="8" customWidth="1"/>
    <col min="5890" max="5890" width="12.33203125" style="8" customWidth="1"/>
    <col min="5891" max="5891" width="13.77734375" style="8" customWidth="1"/>
    <col min="5892" max="5893" width="11.33203125" style="8"/>
    <col min="5894" max="5894" width="10.109375" style="8" customWidth="1"/>
    <col min="5895" max="5895" width="26.109375" style="8" customWidth="1"/>
    <col min="5896" max="6144" width="11.33203125" style="8"/>
    <col min="6145" max="6145" width="43.77734375" style="8" customWidth="1"/>
    <col min="6146" max="6146" width="12.33203125" style="8" customWidth="1"/>
    <col min="6147" max="6147" width="13.77734375" style="8" customWidth="1"/>
    <col min="6148" max="6149" width="11.33203125" style="8"/>
    <col min="6150" max="6150" width="10.109375" style="8" customWidth="1"/>
    <col min="6151" max="6151" width="26.109375" style="8" customWidth="1"/>
    <col min="6152" max="6400" width="11.33203125" style="8"/>
    <col min="6401" max="6401" width="43.77734375" style="8" customWidth="1"/>
    <col min="6402" max="6402" width="12.33203125" style="8" customWidth="1"/>
    <col min="6403" max="6403" width="13.77734375" style="8" customWidth="1"/>
    <col min="6404" max="6405" width="11.33203125" style="8"/>
    <col min="6406" max="6406" width="10.109375" style="8" customWidth="1"/>
    <col min="6407" max="6407" width="26.109375" style="8" customWidth="1"/>
    <col min="6408" max="6656" width="11.33203125" style="8"/>
    <col min="6657" max="6657" width="43.77734375" style="8" customWidth="1"/>
    <col min="6658" max="6658" width="12.33203125" style="8" customWidth="1"/>
    <col min="6659" max="6659" width="13.77734375" style="8" customWidth="1"/>
    <col min="6660" max="6661" width="11.33203125" style="8"/>
    <col min="6662" max="6662" width="10.109375" style="8" customWidth="1"/>
    <col min="6663" max="6663" width="26.109375" style="8" customWidth="1"/>
    <col min="6664" max="6912" width="11.33203125" style="8"/>
    <col min="6913" max="6913" width="43.77734375" style="8" customWidth="1"/>
    <col min="6914" max="6914" width="12.33203125" style="8" customWidth="1"/>
    <col min="6915" max="6915" width="13.77734375" style="8" customWidth="1"/>
    <col min="6916" max="6917" width="11.33203125" style="8"/>
    <col min="6918" max="6918" width="10.109375" style="8" customWidth="1"/>
    <col min="6919" max="6919" width="26.109375" style="8" customWidth="1"/>
    <col min="6920" max="7168" width="11.33203125" style="8"/>
    <col min="7169" max="7169" width="43.77734375" style="8" customWidth="1"/>
    <col min="7170" max="7170" width="12.33203125" style="8" customWidth="1"/>
    <col min="7171" max="7171" width="13.77734375" style="8" customWidth="1"/>
    <col min="7172" max="7173" width="11.33203125" style="8"/>
    <col min="7174" max="7174" width="10.109375" style="8" customWidth="1"/>
    <col min="7175" max="7175" width="26.109375" style="8" customWidth="1"/>
    <col min="7176" max="7424" width="11.33203125" style="8"/>
    <col min="7425" max="7425" width="43.77734375" style="8" customWidth="1"/>
    <col min="7426" max="7426" width="12.33203125" style="8" customWidth="1"/>
    <col min="7427" max="7427" width="13.77734375" style="8" customWidth="1"/>
    <col min="7428" max="7429" width="11.33203125" style="8"/>
    <col min="7430" max="7430" width="10.109375" style="8" customWidth="1"/>
    <col min="7431" max="7431" width="26.109375" style="8" customWidth="1"/>
    <col min="7432" max="7680" width="11.33203125" style="8"/>
    <col min="7681" max="7681" width="43.77734375" style="8" customWidth="1"/>
    <col min="7682" max="7682" width="12.33203125" style="8" customWidth="1"/>
    <col min="7683" max="7683" width="13.77734375" style="8" customWidth="1"/>
    <col min="7684" max="7685" width="11.33203125" style="8"/>
    <col min="7686" max="7686" width="10.109375" style="8" customWidth="1"/>
    <col min="7687" max="7687" width="26.109375" style="8" customWidth="1"/>
    <col min="7688" max="7936" width="11.33203125" style="8"/>
    <col min="7937" max="7937" width="43.77734375" style="8" customWidth="1"/>
    <col min="7938" max="7938" width="12.33203125" style="8" customWidth="1"/>
    <col min="7939" max="7939" width="13.77734375" style="8" customWidth="1"/>
    <col min="7940" max="7941" width="11.33203125" style="8"/>
    <col min="7942" max="7942" width="10.109375" style="8" customWidth="1"/>
    <col min="7943" max="7943" width="26.109375" style="8" customWidth="1"/>
    <col min="7944" max="8192" width="11.33203125" style="8"/>
    <col min="8193" max="8193" width="43.77734375" style="8" customWidth="1"/>
    <col min="8194" max="8194" width="12.33203125" style="8" customWidth="1"/>
    <col min="8195" max="8195" width="13.77734375" style="8" customWidth="1"/>
    <col min="8196" max="8197" width="11.33203125" style="8"/>
    <col min="8198" max="8198" width="10.109375" style="8" customWidth="1"/>
    <col min="8199" max="8199" width="26.109375" style="8" customWidth="1"/>
    <col min="8200" max="8448" width="11.33203125" style="8"/>
    <col min="8449" max="8449" width="43.77734375" style="8" customWidth="1"/>
    <col min="8450" max="8450" width="12.33203125" style="8" customWidth="1"/>
    <col min="8451" max="8451" width="13.77734375" style="8" customWidth="1"/>
    <col min="8452" max="8453" width="11.33203125" style="8"/>
    <col min="8454" max="8454" width="10.109375" style="8" customWidth="1"/>
    <col min="8455" max="8455" width="26.109375" style="8" customWidth="1"/>
    <col min="8456" max="8704" width="11.33203125" style="8"/>
    <col min="8705" max="8705" width="43.77734375" style="8" customWidth="1"/>
    <col min="8706" max="8706" width="12.33203125" style="8" customWidth="1"/>
    <col min="8707" max="8707" width="13.77734375" style="8" customWidth="1"/>
    <col min="8708" max="8709" width="11.33203125" style="8"/>
    <col min="8710" max="8710" width="10.109375" style="8" customWidth="1"/>
    <col min="8711" max="8711" width="26.109375" style="8" customWidth="1"/>
    <col min="8712" max="8960" width="11.33203125" style="8"/>
    <col min="8961" max="8961" width="43.77734375" style="8" customWidth="1"/>
    <col min="8962" max="8962" width="12.33203125" style="8" customWidth="1"/>
    <col min="8963" max="8963" width="13.77734375" style="8" customWidth="1"/>
    <col min="8964" max="8965" width="11.33203125" style="8"/>
    <col min="8966" max="8966" width="10.109375" style="8" customWidth="1"/>
    <col min="8967" max="8967" width="26.109375" style="8" customWidth="1"/>
    <col min="8968" max="9216" width="11.33203125" style="8"/>
    <col min="9217" max="9217" width="43.77734375" style="8" customWidth="1"/>
    <col min="9218" max="9218" width="12.33203125" style="8" customWidth="1"/>
    <col min="9219" max="9219" width="13.77734375" style="8" customWidth="1"/>
    <col min="9220" max="9221" width="11.33203125" style="8"/>
    <col min="9222" max="9222" width="10.109375" style="8" customWidth="1"/>
    <col min="9223" max="9223" width="26.109375" style="8" customWidth="1"/>
    <col min="9224" max="9472" width="11.33203125" style="8"/>
    <col min="9473" max="9473" width="43.77734375" style="8" customWidth="1"/>
    <col min="9474" max="9474" width="12.33203125" style="8" customWidth="1"/>
    <col min="9475" max="9475" width="13.77734375" style="8" customWidth="1"/>
    <col min="9476" max="9477" width="11.33203125" style="8"/>
    <col min="9478" max="9478" width="10.109375" style="8" customWidth="1"/>
    <col min="9479" max="9479" width="26.109375" style="8" customWidth="1"/>
    <col min="9480" max="9728" width="11.33203125" style="8"/>
    <col min="9729" max="9729" width="43.77734375" style="8" customWidth="1"/>
    <col min="9730" max="9730" width="12.33203125" style="8" customWidth="1"/>
    <col min="9731" max="9731" width="13.77734375" style="8" customWidth="1"/>
    <col min="9732" max="9733" width="11.33203125" style="8"/>
    <col min="9734" max="9734" width="10.109375" style="8" customWidth="1"/>
    <col min="9735" max="9735" width="26.109375" style="8" customWidth="1"/>
    <col min="9736" max="9984" width="11.33203125" style="8"/>
    <col min="9985" max="9985" width="43.77734375" style="8" customWidth="1"/>
    <col min="9986" max="9986" width="12.33203125" style="8" customWidth="1"/>
    <col min="9987" max="9987" width="13.77734375" style="8" customWidth="1"/>
    <col min="9988" max="9989" width="11.33203125" style="8"/>
    <col min="9990" max="9990" width="10.109375" style="8" customWidth="1"/>
    <col min="9991" max="9991" width="26.109375" style="8" customWidth="1"/>
    <col min="9992" max="10240" width="11.33203125" style="8"/>
    <col min="10241" max="10241" width="43.77734375" style="8" customWidth="1"/>
    <col min="10242" max="10242" width="12.33203125" style="8" customWidth="1"/>
    <col min="10243" max="10243" width="13.77734375" style="8" customWidth="1"/>
    <col min="10244" max="10245" width="11.33203125" style="8"/>
    <col min="10246" max="10246" width="10.109375" style="8" customWidth="1"/>
    <col min="10247" max="10247" width="26.109375" style="8" customWidth="1"/>
    <col min="10248" max="10496" width="11.33203125" style="8"/>
    <col min="10497" max="10497" width="43.77734375" style="8" customWidth="1"/>
    <col min="10498" max="10498" width="12.33203125" style="8" customWidth="1"/>
    <col min="10499" max="10499" width="13.77734375" style="8" customWidth="1"/>
    <col min="10500" max="10501" width="11.33203125" style="8"/>
    <col min="10502" max="10502" width="10.109375" style="8" customWidth="1"/>
    <col min="10503" max="10503" width="26.109375" style="8" customWidth="1"/>
    <col min="10504" max="10752" width="11.33203125" style="8"/>
    <col min="10753" max="10753" width="43.77734375" style="8" customWidth="1"/>
    <col min="10754" max="10754" width="12.33203125" style="8" customWidth="1"/>
    <col min="10755" max="10755" width="13.77734375" style="8" customWidth="1"/>
    <col min="10756" max="10757" width="11.33203125" style="8"/>
    <col min="10758" max="10758" width="10.109375" style="8" customWidth="1"/>
    <col min="10759" max="10759" width="26.109375" style="8" customWidth="1"/>
    <col min="10760" max="11008" width="11.33203125" style="8"/>
    <col min="11009" max="11009" width="43.77734375" style="8" customWidth="1"/>
    <col min="11010" max="11010" width="12.33203125" style="8" customWidth="1"/>
    <col min="11011" max="11011" width="13.77734375" style="8" customWidth="1"/>
    <col min="11012" max="11013" width="11.33203125" style="8"/>
    <col min="11014" max="11014" width="10.109375" style="8" customWidth="1"/>
    <col min="11015" max="11015" width="26.109375" style="8" customWidth="1"/>
    <col min="11016" max="11264" width="11.33203125" style="8"/>
    <col min="11265" max="11265" width="43.77734375" style="8" customWidth="1"/>
    <col min="11266" max="11266" width="12.33203125" style="8" customWidth="1"/>
    <col min="11267" max="11267" width="13.77734375" style="8" customWidth="1"/>
    <col min="11268" max="11269" width="11.33203125" style="8"/>
    <col min="11270" max="11270" width="10.109375" style="8" customWidth="1"/>
    <col min="11271" max="11271" width="26.109375" style="8" customWidth="1"/>
    <col min="11272" max="11520" width="11.33203125" style="8"/>
    <col min="11521" max="11521" width="43.77734375" style="8" customWidth="1"/>
    <col min="11522" max="11522" width="12.33203125" style="8" customWidth="1"/>
    <col min="11523" max="11523" width="13.77734375" style="8" customWidth="1"/>
    <col min="11524" max="11525" width="11.33203125" style="8"/>
    <col min="11526" max="11526" width="10.109375" style="8" customWidth="1"/>
    <col min="11527" max="11527" width="26.109375" style="8" customWidth="1"/>
    <col min="11528" max="11776" width="11.33203125" style="8"/>
    <col min="11777" max="11777" width="43.77734375" style="8" customWidth="1"/>
    <col min="11778" max="11778" width="12.33203125" style="8" customWidth="1"/>
    <col min="11779" max="11779" width="13.77734375" style="8" customWidth="1"/>
    <col min="11780" max="11781" width="11.33203125" style="8"/>
    <col min="11782" max="11782" width="10.109375" style="8" customWidth="1"/>
    <col min="11783" max="11783" width="26.109375" style="8" customWidth="1"/>
    <col min="11784" max="12032" width="11.33203125" style="8"/>
    <col min="12033" max="12033" width="43.77734375" style="8" customWidth="1"/>
    <col min="12034" max="12034" width="12.33203125" style="8" customWidth="1"/>
    <col min="12035" max="12035" width="13.77734375" style="8" customWidth="1"/>
    <col min="12036" max="12037" width="11.33203125" style="8"/>
    <col min="12038" max="12038" width="10.109375" style="8" customWidth="1"/>
    <col min="12039" max="12039" width="26.109375" style="8" customWidth="1"/>
    <col min="12040" max="12288" width="11.33203125" style="8"/>
    <col min="12289" max="12289" width="43.77734375" style="8" customWidth="1"/>
    <col min="12290" max="12290" width="12.33203125" style="8" customWidth="1"/>
    <col min="12291" max="12291" width="13.77734375" style="8" customWidth="1"/>
    <col min="12292" max="12293" width="11.33203125" style="8"/>
    <col min="12294" max="12294" width="10.109375" style="8" customWidth="1"/>
    <col min="12295" max="12295" width="26.109375" style="8" customWidth="1"/>
    <col min="12296" max="12544" width="11.33203125" style="8"/>
    <col min="12545" max="12545" width="43.77734375" style="8" customWidth="1"/>
    <col min="12546" max="12546" width="12.33203125" style="8" customWidth="1"/>
    <col min="12547" max="12547" width="13.77734375" style="8" customWidth="1"/>
    <col min="12548" max="12549" width="11.33203125" style="8"/>
    <col min="12550" max="12550" width="10.109375" style="8" customWidth="1"/>
    <col min="12551" max="12551" width="26.109375" style="8" customWidth="1"/>
    <col min="12552" max="12800" width="11.33203125" style="8"/>
    <col min="12801" max="12801" width="43.77734375" style="8" customWidth="1"/>
    <col min="12802" max="12802" width="12.33203125" style="8" customWidth="1"/>
    <col min="12803" max="12803" width="13.77734375" style="8" customWidth="1"/>
    <col min="12804" max="12805" width="11.33203125" style="8"/>
    <col min="12806" max="12806" width="10.109375" style="8" customWidth="1"/>
    <col min="12807" max="12807" width="26.109375" style="8" customWidth="1"/>
    <col min="12808" max="13056" width="11.33203125" style="8"/>
    <col min="13057" max="13057" width="43.77734375" style="8" customWidth="1"/>
    <col min="13058" max="13058" width="12.33203125" style="8" customWidth="1"/>
    <col min="13059" max="13059" width="13.77734375" style="8" customWidth="1"/>
    <col min="13060" max="13061" width="11.33203125" style="8"/>
    <col min="13062" max="13062" width="10.109375" style="8" customWidth="1"/>
    <col min="13063" max="13063" width="26.109375" style="8" customWidth="1"/>
    <col min="13064" max="13312" width="11.33203125" style="8"/>
    <col min="13313" max="13313" width="43.77734375" style="8" customWidth="1"/>
    <col min="13314" max="13314" width="12.33203125" style="8" customWidth="1"/>
    <col min="13315" max="13315" width="13.77734375" style="8" customWidth="1"/>
    <col min="13316" max="13317" width="11.33203125" style="8"/>
    <col min="13318" max="13318" width="10.109375" style="8" customWidth="1"/>
    <col min="13319" max="13319" width="26.109375" style="8" customWidth="1"/>
    <col min="13320" max="13568" width="11.33203125" style="8"/>
    <col min="13569" max="13569" width="43.77734375" style="8" customWidth="1"/>
    <col min="13570" max="13570" width="12.33203125" style="8" customWidth="1"/>
    <col min="13571" max="13571" width="13.77734375" style="8" customWidth="1"/>
    <col min="13572" max="13573" width="11.33203125" style="8"/>
    <col min="13574" max="13574" width="10.109375" style="8" customWidth="1"/>
    <col min="13575" max="13575" width="26.109375" style="8" customWidth="1"/>
    <col min="13576" max="13824" width="11.33203125" style="8"/>
    <col min="13825" max="13825" width="43.77734375" style="8" customWidth="1"/>
    <col min="13826" max="13826" width="12.33203125" style="8" customWidth="1"/>
    <col min="13827" max="13827" width="13.77734375" style="8" customWidth="1"/>
    <col min="13828" max="13829" width="11.33203125" style="8"/>
    <col min="13830" max="13830" width="10.109375" style="8" customWidth="1"/>
    <col min="13831" max="13831" width="26.109375" style="8" customWidth="1"/>
    <col min="13832" max="14080" width="11.33203125" style="8"/>
    <col min="14081" max="14081" width="43.77734375" style="8" customWidth="1"/>
    <col min="14082" max="14082" width="12.33203125" style="8" customWidth="1"/>
    <col min="14083" max="14083" width="13.77734375" style="8" customWidth="1"/>
    <col min="14084" max="14085" width="11.33203125" style="8"/>
    <col min="14086" max="14086" width="10.109375" style="8" customWidth="1"/>
    <col min="14087" max="14087" width="26.109375" style="8" customWidth="1"/>
    <col min="14088" max="14336" width="11.33203125" style="8"/>
    <col min="14337" max="14337" width="43.77734375" style="8" customWidth="1"/>
    <col min="14338" max="14338" width="12.33203125" style="8" customWidth="1"/>
    <col min="14339" max="14339" width="13.77734375" style="8" customWidth="1"/>
    <col min="14340" max="14341" width="11.33203125" style="8"/>
    <col min="14342" max="14342" width="10.109375" style="8" customWidth="1"/>
    <col min="14343" max="14343" width="26.109375" style="8" customWidth="1"/>
    <col min="14344" max="14592" width="11.33203125" style="8"/>
    <col min="14593" max="14593" width="43.77734375" style="8" customWidth="1"/>
    <col min="14594" max="14594" width="12.33203125" style="8" customWidth="1"/>
    <col min="14595" max="14595" width="13.77734375" style="8" customWidth="1"/>
    <col min="14596" max="14597" width="11.33203125" style="8"/>
    <col min="14598" max="14598" width="10.109375" style="8" customWidth="1"/>
    <col min="14599" max="14599" width="26.109375" style="8" customWidth="1"/>
    <col min="14600" max="14848" width="11.33203125" style="8"/>
    <col min="14849" max="14849" width="43.77734375" style="8" customWidth="1"/>
    <col min="14850" max="14850" width="12.33203125" style="8" customWidth="1"/>
    <col min="14851" max="14851" width="13.77734375" style="8" customWidth="1"/>
    <col min="14852" max="14853" width="11.33203125" style="8"/>
    <col min="14854" max="14854" width="10.109375" style="8" customWidth="1"/>
    <col min="14855" max="14855" width="26.109375" style="8" customWidth="1"/>
    <col min="14856" max="15104" width="11.33203125" style="8"/>
    <col min="15105" max="15105" width="43.77734375" style="8" customWidth="1"/>
    <col min="15106" max="15106" width="12.33203125" style="8" customWidth="1"/>
    <col min="15107" max="15107" width="13.77734375" style="8" customWidth="1"/>
    <col min="15108" max="15109" width="11.33203125" style="8"/>
    <col min="15110" max="15110" width="10.109375" style="8" customWidth="1"/>
    <col min="15111" max="15111" width="26.109375" style="8" customWidth="1"/>
    <col min="15112" max="15360" width="11.33203125" style="8"/>
    <col min="15361" max="15361" width="43.77734375" style="8" customWidth="1"/>
    <col min="15362" max="15362" width="12.33203125" style="8" customWidth="1"/>
    <col min="15363" max="15363" width="13.77734375" style="8" customWidth="1"/>
    <col min="15364" max="15365" width="11.33203125" style="8"/>
    <col min="15366" max="15366" width="10.109375" style="8" customWidth="1"/>
    <col min="15367" max="15367" width="26.109375" style="8" customWidth="1"/>
    <col min="15368" max="15616" width="11.33203125" style="8"/>
    <col min="15617" max="15617" width="43.77734375" style="8" customWidth="1"/>
    <col min="15618" max="15618" width="12.33203125" style="8" customWidth="1"/>
    <col min="15619" max="15619" width="13.77734375" style="8" customWidth="1"/>
    <col min="15620" max="15621" width="11.33203125" style="8"/>
    <col min="15622" max="15622" width="10.109375" style="8" customWidth="1"/>
    <col min="15623" max="15623" width="26.109375" style="8" customWidth="1"/>
    <col min="15624" max="15872" width="11.33203125" style="8"/>
    <col min="15873" max="15873" width="43.77734375" style="8" customWidth="1"/>
    <col min="15874" max="15874" width="12.33203125" style="8" customWidth="1"/>
    <col min="15875" max="15875" width="13.77734375" style="8" customWidth="1"/>
    <col min="15876" max="15877" width="11.33203125" style="8"/>
    <col min="15878" max="15878" width="10.109375" style="8" customWidth="1"/>
    <col min="15879" max="15879" width="26.109375" style="8" customWidth="1"/>
    <col min="15880" max="16128" width="11.33203125" style="8"/>
    <col min="16129" max="16129" width="43.77734375" style="8" customWidth="1"/>
    <col min="16130" max="16130" width="12.33203125" style="8" customWidth="1"/>
    <col min="16131" max="16131" width="13.77734375" style="8" customWidth="1"/>
    <col min="16132" max="16133" width="11.33203125" style="8"/>
    <col min="16134" max="16134" width="10.109375" style="8" customWidth="1"/>
    <col min="16135" max="16135" width="26.109375" style="8" customWidth="1"/>
    <col min="16136" max="16384" width="11.33203125" style="8"/>
  </cols>
  <sheetData>
    <row r="1" spans="1:7" s="7" customFormat="1" ht="23.25" customHeight="1" x14ac:dyDescent="0.25">
      <c r="A1" s="785"/>
      <c r="B1" s="786" t="s">
        <v>46</v>
      </c>
      <c r="C1" s="787"/>
      <c r="D1" s="787"/>
      <c r="E1" s="787"/>
      <c r="F1" s="788"/>
      <c r="G1" s="6" t="s">
        <v>47</v>
      </c>
    </row>
    <row r="2" spans="1:7" s="7" customFormat="1" ht="23.25" customHeight="1" x14ac:dyDescent="0.25">
      <c r="A2" s="785"/>
      <c r="B2" s="789"/>
      <c r="C2" s="790"/>
      <c r="D2" s="790"/>
      <c r="E2" s="790"/>
      <c r="F2" s="791"/>
      <c r="G2" s="6" t="s">
        <v>39</v>
      </c>
    </row>
    <row r="3" spans="1:7" s="7" customFormat="1" ht="23.25" customHeight="1" x14ac:dyDescent="0.25">
      <c r="A3" s="785"/>
      <c r="B3" s="792"/>
      <c r="C3" s="793"/>
      <c r="D3" s="793"/>
      <c r="E3" s="793"/>
      <c r="F3" s="794"/>
      <c r="G3" s="6" t="s">
        <v>38</v>
      </c>
    </row>
    <row r="4" spans="1:7" x14ac:dyDescent="0.25">
      <c r="A4" s="795" t="s">
        <v>60</v>
      </c>
      <c r="B4" s="795"/>
      <c r="C4" s="795"/>
      <c r="D4" s="795"/>
      <c r="E4" s="795"/>
      <c r="F4" s="795"/>
      <c r="G4" s="795"/>
    </row>
    <row r="5" spans="1:7" x14ac:dyDescent="0.25">
      <c r="A5" s="796" t="s">
        <v>37</v>
      </c>
      <c r="B5" s="796"/>
      <c r="C5" s="796"/>
      <c r="D5" s="796"/>
      <c r="E5" s="796"/>
      <c r="F5" s="796"/>
      <c r="G5" s="796"/>
    </row>
    <row r="6" spans="1:7" x14ac:dyDescent="0.25">
      <c r="A6" s="797" t="s">
        <v>61</v>
      </c>
      <c r="B6" s="797"/>
      <c r="C6" s="797"/>
      <c r="D6" s="797"/>
      <c r="E6" s="797"/>
      <c r="F6" s="797"/>
      <c r="G6" s="797"/>
    </row>
    <row r="7" spans="1:7" x14ac:dyDescent="0.25">
      <c r="A7" s="796" t="s">
        <v>36</v>
      </c>
      <c r="B7" s="796"/>
      <c r="C7" s="796"/>
      <c r="D7" s="796"/>
      <c r="E7" s="796"/>
      <c r="F7" s="796"/>
      <c r="G7" s="796"/>
    </row>
    <row r="8" spans="1:7" x14ac:dyDescent="0.25">
      <c r="A8" s="798"/>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49</v>
      </c>
      <c r="B12" s="696"/>
      <c r="C12" s="696"/>
      <c r="D12" s="696"/>
      <c r="E12" s="696"/>
      <c r="F12" s="696"/>
      <c r="G12" s="696"/>
    </row>
    <row r="13" spans="1:7" x14ac:dyDescent="0.25">
      <c r="A13" s="782" t="s">
        <v>33</v>
      </c>
      <c r="B13" s="783"/>
      <c r="C13" s="783"/>
      <c r="D13" s="783"/>
      <c r="E13" s="783"/>
      <c r="F13" s="783"/>
      <c r="G13" s="784"/>
    </row>
    <row r="14" spans="1:7" ht="15" customHeight="1" x14ac:dyDescent="0.25">
      <c r="A14" s="774" t="s">
        <v>230</v>
      </c>
      <c r="B14" s="775"/>
      <c r="C14" s="776"/>
      <c r="D14" s="753" t="s">
        <v>231</v>
      </c>
      <c r="E14" s="754"/>
      <c r="F14" s="754"/>
      <c r="G14" s="755"/>
    </row>
    <row r="15" spans="1:7" x14ac:dyDescent="0.25">
      <c r="A15" s="777"/>
      <c r="B15" s="778"/>
      <c r="C15" s="779"/>
      <c r="D15" s="756"/>
      <c r="E15" s="757"/>
      <c r="F15" s="757"/>
      <c r="G15" s="758"/>
    </row>
    <row r="16" spans="1:7" x14ac:dyDescent="0.25">
      <c r="A16" s="777"/>
      <c r="B16" s="778"/>
      <c r="C16" s="779"/>
      <c r="D16" s="756"/>
      <c r="E16" s="757"/>
      <c r="F16" s="757"/>
      <c r="G16" s="758"/>
    </row>
    <row r="17" spans="1:7" x14ac:dyDescent="0.25">
      <c r="A17" s="777"/>
      <c r="B17" s="778"/>
      <c r="C17" s="779"/>
      <c r="D17" s="756"/>
      <c r="E17" s="757"/>
      <c r="F17" s="757"/>
      <c r="G17" s="758"/>
    </row>
    <row r="18" spans="1:7" x14ac:dyDescent="0.25">
      <c r="A18" s="777"/>
      <c r="B18" s="778"/>
      <c r="C18" s="779"/>
      <c r="D18" s="756"/>
      <c r="E18" s="757"/>
      <c r="F18" s="757"/>
      <c r="G18" s="758"/>
    </row>
    <row r="19" spans="1:7" x14ac:dyDescent="0.25">
      <c r="A19" s="777"/>
      <c r="B19" s="778"/>
      <c r="C19" s="779"/>
      <c r="D19" s="756"/>
      <c r="E19" s="757"/>
      <c r="F19" s="757"/>
      <c r="G19" s="758"/>
    </row>
    <row r="20" spans="1:7" x14ac:dyDescent="0.25">
      <c r="A20" s="777"/>
      <c r="B20" s="778"/>
      <c r="C20" s="779"/>
      <c r="D20" s="756"/>
      <c r="E20" s="757"/>
      <c r="F20" s="757"/>
      <c r="G20" s="758"/>
    </row>
    <row r="21" spans="1:7" x14ac:dyDescent="0.25">
      <c r="A21" s="777"/>
      <c r="B21" s="778"/>
      <c r="C21" s="779"/>
      <c r="D21" s="756"/>
      <c r="E21" s="757"/>
      <c r="F21" s="757"/>
      <c r="G21" s="758"/>
    </row>
    <row r="22" spans="1:7" x14ac:dyDescent="0.25">
      <c r="A22" s="777"/>
      <c r="B22" s="778"/>
      <c r="C22" s="779"/>
      <c r="D22" s="756"/>
      <c r="E22" s="757"/>
      <c r="F22" s="757"/>
      <c r="G22" s="758"/>
    </row>
    <row r="23" spans="1:7" x14ac:dyDescent="0.25">
      <c r="A23" s="777"/>
      <c r="B23" s="778"/>
      <c r="C23" s="779"/>
      <c r="D23" s="756"/>
      <c r="E23" s="757"/>
      <c r="F23" s="757"/>
      <c r="G23" s="758"/>
    </row>
    <row r="24" spans="1:7" x14ac:dyDescent="0.25">
      <c r="A24" s="777"/>
      <c r="B24" s="778"/>
      <c r="C24" s="779"/>
      <c r="D24" s="756"/>
      <c r="E24" s="757"/>
      <c r="F24" s="757"/>
      <c r="G24" s="758"/>
    </row>
    <row r="25" spans="1:7" x14ac:dyDescent="0.25">
      <c r="A25" s="777"/>
      <c r="B25" s="778"/>
      <c r="C25" s="779"/>
      <c r="D25" s="756"/>
      <c r="E25" s="757"/>
      <c r="F25" s="757"/>
      <c r="G25" s="758"/>
    </row>
    <row r="26" spans="1:7" ht="67.5" customHeight="1" x14ac:dyDescent="0.25">
      <c r="A26" s="777"/>
      <c r="B26" s="778"/>
      <c r="C26" s="779"/>
      <c r="D26" s="756"/>
      <c r="E26" s="757"/>
      <c r="F26" s="757"/>
      <c r="G26" s="758"/>
    </row>
    <row r="27" spans="1:7" x14ac:dyDescent="0.25">
      <c r="A27" s="780" t="s">
        <v>22</v>
      </c>
      <c r="B27" s="781"/>
      <c r="C27" s="781"/>
      <c r="D27" s="781"/>
      <c r="E27" s="781"/>
      <c r="F27" s="781"/>
      <c r="G27" s="781"/>
    </row>
    <row r="28" spans="1:7" x14ac:dyDescent="0.25">
      <c r="A28" s="747" t="s">
        <v>232</v>
      </c>
      <c r="B28" s="748"/>
      <c r="C28" s="748"/>
      <c r="D28" s="748"/>
      <c r="E28" s="748"/>
      <c r="F28" s="748"/>
      <c r="G28" s="749"/>
    </row>
    <row r="29" spans="1:7" x14ac:dyDescent="0.25">
      <c r="A29" s="750"/>
      <c r="B29" s="751"/>
      <c r="C29" s="751"/>
      <c r="D29" s="751"/>
      <c r="E29" s="751"/>
      <c r="F29" s="751"/>
      <c r="G29" s="752"/>
    </row>
    <row r="30" spans="1:7" ht="14.4" thickBot="1" x14ac:dyDescent="0.3">
      <c r="A30" s="771" t="s">
        <v>30</v>
      </c>
      <c r="B30" s="772"/>
      <c r="C30" s="772"/>
      <c r="D30" s="772"/>
      <c r="E30" s="772"/>
      <c r="F30" s="772"/>
      <c r="G30" s="773"/>
    </row>
    <row r="31" spans="1:7" ht="14.25" customHeight="1" x14ac:dyDescent="0.25">
      <c r="A31" s="759" t="s">
        <v>56</v>
      </c>
      <c r="B31" s="760"/>
      <c r="C31" s="760"/>
      <c r="D31" s="760"/>
      <c r="E31" s="760"/>
      <c r="F31" s="760"/>
      <c r="G31" s="761"/>
    </row>
    <row r="32" spans="1:7" ht="12" customHeight="1" thickBot="1" x14ac:dyDescent="0.3">
      <c r="A32" s="750"/>
      <c r="B32" s="751"/>
      <c r="C32" s="751"/>
      <c r="D32" s="751"/>
      <c r="E32" s="751"/>
      <c r="F32" s="751"/>
      <c r="G32" s="752"/>
    </row>
    <row r="33" spans="1:7" ht="14.4" thickBot="1" x14ac:dyDescent="0.3">
      <c r="A33" s="762" t="s">
        <v>52</v>
      </c>
      <c r="B33" s="763"/>
      <c r="C33" s="763"/>
      <c r="D33" s="763"/>
      <c r="E33" s="763"/>
      <c r="F33" s="763"/>
      <c r="G33" s="764"/>
    </row>
    <row r="34" spans="1:7" ht="26.25" customHeight="1" thickBot="1" x14ac:dyDescent="0.3">
      <c r="A34" s="765" t="s">
        <v>53</v>
      </c>
      <c r="B34" s="766"/>
      <c r="C34" s="766"/>
      <c r="D34" s="766"/>
      <c r="E34" s="766"/>
      <c r="F34" s="766"/>
      <c r="G34" s="767"/>
    </row>
    <row r="35" spans="1:7" ht="14.4" thickBot="1" x14ac:dyDescent="0.3">
      <c r="A35" s="762" t="s">
        <v>28</v>
      </c>
      <c r="B35" s="763"/>
      <c r="C35" s="763"/>
      <c r="D35" s="763"/>
      <c r="E35" s="763"/>
      <c r="F35" s="763"/>
      <c r="G35" s="764"/>
    </row>
    <row r="36" spans="1:7" ht="19.5" customHeight="1" x14ac:dyDescent="0.25">
      <c r="A36" s="768" t="s">
        <v>62</v>
      </c>
      <c r="B36" s="769"/>
      <c r="C36" s="769"/>
      <c r="D36" s="769"/>
      <c r="E36" s="769"/>
      <c r="F36" s="769"/>
      <c r="G36" s="770"/>
    </row>
    <row r="37" spans="1:7" ht="18" customHeight="1" x14ac:dyDescent="0.25">
      <c r="A37" s="707" t="s">
        <v>233</v>
      </c>
      <c r="B37" s="708"/>
      <c r="C37" s="708"/>
      <c r="D37" s="708"/>
      <c r="E37" s="708"/>
      <c r="F37" s="708"/>
      <c r="G37" s="709"/>
    </row>
    <row r="38" spans="1:7" x14ac:dyDescent="0.25">
      <c r="A38" s="710" t="s">
        <v>55</v>
      </c>
      <c r="B38" s="710"/>
      <c r="C38" s="11"/>
      <c r="D38" s="11"/>
      <c r="E38" s="11"/>
      <c r="F38" s="11"/>
      <c r="G38" s="11"/>
    </row>
    <row r="39" spans="1:7" ht="14.4" x14ac:dyDescent="0.3">
      <c r="A39" s="12"/>
      <c r="B39" s="12"/>
      <c r="C39" s="12"/>
      <c r="D39" s="12"/>
      <c r="E39" s="12"/>
      <c r="F39" s="12"/>
      <c r="G39" s="12"/>
    </row>
  </sheetData>
  <mergeCells count="24">
    <mergeCell ref="A13:G13"/>
    <mergeCell ref="A1:A3"/>
    <mergeCell ref="B1:F3"/>
    <mergeCell ref="A4:G4"/>
    <mergeCell ref="A5:G5"/>
    <mergeCell ref="A6:G6"/>
    <mergeCell ref="A7:G7"/>
    <mergeCell ref="A8:G8"/>
    <mergeCell ref="A9:G9"/>
    <mergeCell ref="A10:G10"/>
    <mergeCell ref="A11:G11"/>
    <mergeCell ref="A12:G12"/>
    <mergeCell ref="A38:B38"/>
    <mergeCell ref="A28:G29"/>
    <mergeCell ref="D14:G26"/>
    <mergeCell ref="A31:G32"/>
    <mergeCell ref="A33:G33"/>
    <mergeCell ref="A34:G34"/>
    <mergeCell ref="A35:G35"/>
    <mergeCell ref="A36:G36"/>
    <mergeCell ref="A37:G37"/>
    <mergeCell ref="A30:G30"/>
    <mergeCell ref="A14:C26"/>
    <mergeCell ref="A27:G27"/>
  </mergeCells>
  <printOptions gridLines="1"/>
  <pageMargins left="0.70866141732283472" right="0.51181102362204722" top="1.15625" bottom="0.55118110236220474" header="0.31496062992125984" footer="0.31496062992125984"/>
  <pageSetup scale="61"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B42E-E2EA-B549-9787-A3F10DDA6C72}">
  <sheetPr>
    <tabColor rgb="FFFFC000"/>
  </sheetPr>
  <dimension ref="A1:K37"/>
  <sheetViews>
    <sheetView showGridLines="0" view="pageBreakPreview" topLeftCell="A12" zoomScale="156" zoomScaleNormal="93" zoomScaleSheetLayoutView="100" zoomScalePageLayoutView="80" workbookViewId="0">
      <selection activeCell="A22" sqref="A22:G24"/>
    </sheetView>
  </sheetViews>
  <sheetFormatPr baseColWidth="10" defaultColWidth="11.33203125" defaultRowHeight="13.8" x14ac:dyDescent="0.25"/>
  <cols>
    <col min="1" max="1" width="43.77734375" style="8" customWidth="1"/>
    <col min="2" max="2" width="12.77734375" style="8" customWidth="1"/>
    <col min="3" max="3" width="15.33203125" style="8" customWidth="1"/>
    <col min="4" max="4" width="9.6640625" style="8" customWidth="1"/>
    <col min="5" max="5" width="10.33203125" style="8" customWidth="1"/>
    <col min="6" max="6" width="11.33203125" style="8" customWidth="1"/>
    <col min="7" max="7" width="21.109375" style="8" customWidth="1"/>
    <col min="8" max="256" width="11.33203125" style="8"/>
    <col min="257" max="257" width="43.77734375" style="8" customWidth="1"/>
    <col min="258" max="258" width="12.77734375" style="8" customWidth="1"/>
    <col min="259" max="259" width="15.33203125" style="8" customWidth="1"/>
    <col min="260" max="262" width="11.33203125" style="8"/>
    <col min="263" max="263" width="26.6640625" style="8" customWidth="1"/>
    <col min="264" max="512" width="11.33203125" style="8"/>
    <col min="513" max="513" width="43.77734375" style="8" customWidth="1"/>
    <col min="514" max="514" width="12.77734375" style="8" customWidth="1"/>
    <col min="515" max="515" width="15.33203125" style="8" customWidth="1"/>
    <col min="516" max="518" width="11.33203125" style="8"/>
    <col min="519" max="519" width="26.6640625" style="8" customWidth="1"/>
    <col min="520" max="768" width="11.33203125" style="8"/>
    <col min="769" max="769" width="43.77734375" style="8" customWidth="1"/>
    <col min="770" max="770" width="12.77734375" style="8" customWidth="1"/>
    <col min="771" max="771" width="15.33203125" style="8" customWidth="1"/>
    <col min="772" max="774" width="11.33203125" style="8"/>
    <col min="775" max="775" width="26.6640625" style="8" customWidth="1"/>
    <col min="776" max="1024" width="11.33203125" style="8"/>
    <col min="1025" max="1025" width="43.77734375" style="8" customWidth="1"/>
    <col min="1026" max="1026" width="12.77734375" style="8" customWidth="1"/>
    <col min="1027" max="1027" width="15.33203125" style="8" customWidth="1"/>
    <col min="1028" max="1030" width="11.33203125" style="8"/>
    <col min="1031" max="1031" width="26.6640625" style="8" customWidth="1"/>
    <col min="1032" max="1280" width="11.33203125" style="8"/>
    <col min="1281" max="1281" width="43.77734375" style="8" customWidth="1"/>
    <col min="1282" max="1282" width="12.77734375" style="8" customWidth="1"/>
    <col min="1283" max="1283" width="15.33203125" style="8" customWidth="1"/>
    <col min="1284" max="1286" width="11.33203125" style="8"/>
    <col min="1287" max="1287" width="26.6640625" style="8" customWidth="1"/>
    <col min="1288" max="1536" width="11.33203125" style="8"/>
    <col min="1537" max="1537" width="43.77734375" style="8" customWidth="1"/>
    <col min="1538" max="1538" width="12.77734375" style="8" customWidth="1"/>
    <col min="1539" max="1539" width="15.33203125" style="8" customWidth="1"/>
    <col min="1540" max="1542" width="11.33203125" style="8"/>
    <col min="1543" max="1543" width="26.6640625" style="8" customWidth="1"/>
    <col min="1544" max="1792" width="11.33203125" style="8"/>
    <col min="1793" max="1793" width="43.77734375" style="8" customWidth="1"/>
    <col min="1794" max="1794" width="12.77734375" style="8" customWidth="1"/>
    <col min="1795" max="1795" width="15.33203125" style="8" customWidth="1"/>
    <col min="1796" max="1798" width="11.33203125" style="8"/>
    <col min="1799" max="1799" width="26.6640625" style="8" customWidth="1"/>
    <col min="1800" max="2048" width="11.33203125" style="8"/>
    <col min="2049" max="2049" width="43.77734375" style="8" customWidth="1"/>
    <col min="2050" max="2050" width="12.77734375" style="8" customWidth="1"/>
    <col min="2051" max="2051" width="15.33203125" style="8" customWidth="1"/>
    <col min="2052" max="2054" width="11.33203125" style="8"/>
    <col min="2055" max="2055" width="26.6640625" style="8" customWidth="1"/>
    <col min="2056" max="2304" width="11.33203125" style="8"/>
    <col min="2305" max="2305" width="43.77734375" style="8" customWidth="1"/>
    <col min="2306" max="2306" width="12.77734375" style="8" customWidth="1"/>
    <col min="2307" max="2307" width="15.33203125" style="8" customWidth="1"/>
    <col min="2308" max="2310" width="11.33203125" style="8"/>
    <col min="2311" max="2311" width="26.6640625" style="8" customWidth="1"/>
    <col min="2312" max="2560" width="11.33203125" style="8"/>
    <col min="2561" max="2561" width="43.77734375" style="8" customWidth="1"/>
    <col min="2562" max="2562" width="12.77734375" style="8" customWidth="1"/>
    <col min="2563" max="2563" width="15.33203125" style="8" customWidth="1"/>
    <col min="2564" max="2566" width="11.33203125" style="8"/>
    <col min="2567" max="2567" width="26.6640625" style="8" customWidth="1"/>
    <col min="2568" max="2816" width="11.33203125" style="8"/>
    <col min="2817" max="2817" width="43.77734375" style="8" customWidth="1"/>
    <col min="2818" max="2818" width="12.77734375" style="8" customWidth="1"/>
    <col min="2819" max="2819" width="15.33203125" style="8" customWidth="1"/>
    <col min="2820" max="2822" width="11.33203125" style="8"/>
    <col min="2823" max="2823" width="26.6640625" style="8" customWidth="1"/>
    <col min="2824" max="3072" width="11.33203125" style="8"/>
    <col min="3073" max="3073" width="43.77734375" style="8" customWidth="1"/>
    <col min="3074" max="3074" width="12.77734375" style="8" customWidth="1"/>
    <col min="3075" max="3075" width="15.33203125" style="8" customWidth="1"/>
    <col min="3076" max="3078" width="11.33203125" style="8"/>
    <col min="3079" max="3079" width="26.6640625" style="8" customWidth="1"/>
    <col min="3080" max="3328" width="11.33203125" style="8"/>
    <col min="3329" max="3329" width="43.77734375" style="8" customWidth="1"/>
    <col min="3330" max="3330" width="12.77734375" style="8" customWidth="1"/>
    <col min="3331" max="3331" width="15.33203125" style="8" customWidth="1"/>
    <col min="3332" max="3334" width="11.33203125" style="8"/>
    <col min="3335" max="3335" width="26.6640625" style="8" customWidth="1"/>
    <col min="3336" max="3584" width="11.33203125" style="8"/>
    <col min="3585" max="3585" width="43.77734375" style="8" customWidth="1"/>
    <col min="3586" max="3586" width="12.77734375" style="8" customWidth="1"/>
    <col min="3587" max="3587" width="15.33203125" style="8" customWidth="1"/>
    <col min="3588" max="3590" width="11.33203125" style="8"/>
    <col min="3591" max="3591" width="26.6640625" style="8" customWidth="1"/>
    <col min="3592" max="3840" width="11.33203125" style="8"/>
    <col min="3841" max="3841" width="43.77734375" style="8" customWidth="1"/>
    <col min="3842" max="3842" width="12.77734375" style="8" customWidth="1"/>
    <col min="3843" max="3843" width="15.33203125" style="8" customWidth="1"/>
    <col min="3844" max="3846" width="11.33203125" style="8"/>
    <col min="3847" max="3847" width="26.6640625" style="8" customWidth="1"/>
    <col min="3848" max="4096" width="11.33203125" style="8"/>
    <col min="4097" max="4097" width="43.77734375" style="8" customWidth="1"/>
    <col min="4098" max="4098" width="12.77734375" style="8" customWidth="1"/>
    <col min="4099" max="4099" width="15.33203125" style="8" customWidth="1"/>
    <col min="4100" max="4102" width="11.33203125" style="8"/>
    <col min="4103" max="4103" width="26.6640625" style="8" customWidth="1"/>
    <col min="4104" max="4352" width="11.33203125" style="8"/>
    <col min="4353" max="4353" width="43.77734375" style="8" customWidth="1"/>
    <col min="4354" max="4354" width="12.77734375" style="8" customWidth="1"/>
    <col min="4355" max="4355" width="15.33203125" style="8" customWidth="1"/>
    <col min="4356" max="4358" width="11.33203125" style="8"/>
    <col min="4359" max="4359" width="26.6640625" style="8" customWidth="1"/>
    <col min="4360" max="4608" width="11.33203125" style="8"/>
    <col min="4609" max="4609" width="43.77734375" style="8" customWidth="1"/>
    <col min="4610" max="4610" width="12.77734375" style="8" customWidth="1"/>
    <col min="4611" max="4611" width="15.33203125" style="8" customWidth="1"/>
    <col min="4612" max="4614" width="11.33203125" style="8"/>
    <col min="4615" max="4615" width="26.6640625" style="8" customWidth="1"/>
    <col min="4616" max="4864" width="11.33203125" style="8"/>
    <col min="4865" max="4865" width="43.77734375" style="8" customWidth="1"/>
    <col min="4866" max="4866" width="12.77734375" style="8" customWidth="1"/>
    <col min="4867" max="4867" width="15.33203125" style="8" customWidth="1"/>
    <col min="4868" max="4870" width="11.33203125" style="8"/>
    <col min="4871" max="4871" width="26.6640625" style="8" customWidth="1"/>
    <col min="4872" max="5120" width="11.33203125" style="8"/>
    <col min="5121" max="5121" width="43.77734375" style="8" customWidth="1"/>
    <col min="5122" max="5122" width="12.77734375" style="8" customWidth="1"/>
    <col min="5123" max="5123" width="15.33203125" style="8" customWidth="1"/>
    <col min="5124" max="5126" width="11.33203125" style="8"/>
    <col min="5127" max="5127" width="26.6640625" style="8" customWidth="1"/>
    <col min="5128" max="5376" width="11.33203125" style="8"/>
    <col min="5377" max="5377" width="43.77734375" style="8" customWidth="1"/>
    <col min="5378" max="5378" width="12.77734375" style="8" customWidth="1"/>
    <col min="5379" max="5379" width="15.33203125" style="8" customWidth="1"/>
    <col min="5380" max="5382" width="11.33203125" style="8"/>
    <col min="5383" max="5383" width="26.6640625" style="8" customWidth="1"/>
    <col min="5384" max="5632" width="11.33203125" style="8"/>
    <col min="5633" max="5633" width="43.77734375" style="8" customWidth="1"/>
    <col min="5634" max="5634" width="12.77734375" style="8" customWidth="1"/>
    <col min="5635" max="5635" width="15.33203125" style="8" customWidth="1"/>
    <col min="5636" max="5638" width="11.33203125" style="8"/>
    <col min="5639" max="5639" width="26.6640625" style="8" customWidth="1"/>
    <col min="5640" max="5888" width="11.33203125" style="8"/>
    <col min="5889" max="5889" width="43.77734375" style="8" customWidth="1"/>
    <col min="5890" max="5890" width="12.77734375" style="8" customWidth="1"/>
    <col min="5891" max="5891" width="15.33203125" style="8" customWidth="1"/>
    <col min="5892" max="5894" width="11.33203125" style="8"/>
    <col min="5895" max="5895" width="26.6640625" style="8" customWidth="1"/>
    <col min="5896" max="6144" width="11.33203125" style="8"/>
    <col min="6145" max="6145" width="43.77734375" style="8" customWidth="1"/>
    <col min="6146" max="6146" width="12.77734375" style="8" customWidth="1"/>
    <col min="6147" max="6147" width="15.33203125" style="8" customWidth="1"/>
    <col min="6148" max="6150" width="11.33203125" style="8"/>
    <col min="6151" max="6151" width="26.6640625" style="8" customWidth="1"/>
    <col min="6152" max="6400" width="11.33203125" style="8"/>
    <col min="6401" max="6401" width="43.77734375" style="8" customWidth="1"/>
    <col min="6402" max="6402" width="12.77734375" style="8" customWidth="1"/>
    <col min="6403" max="6403" width="15.33203125" style="8" customWidth="1"/>
    <col min="6404" max="6406" width="11.33203125" style="8"/>
    <col min="6407" max="6407" width="26.6640625" style="8" customWidth="1"/>
    <col min="6408" max="6656" width="11.33203125" style="8"/>
    <col min="6657" max="6657" width="43.77734375" style="8" customWidth="1"/>
    <col min="6658" max="6658" width="12.77734375" style="8" customWidth="1"/>
    <col min="6659" max="6659" width="15.33203125" style="8" customWidth="1"/>
    <col min="6660" max="6662" width="11.33203125" style="8"/>
    <col min="6663" max="6663" width="26.6640625" style="8" customWidth="1"/>
    <col min="6664" max="6912" width="11.33203125" style="8"/>
    <col min="6913" max="6913" width="43.77734375" style="8" customWidth="1"/>
    <col min="6914" max="6914" width="12.77734375" style="8" customWidth="1"/>
    <col min="6915" max="6915" width="15.33203125" style="8" customWidth="1"/>
    <col min="6916" max="6918" width="11.33203125" style="8"/>
    <col min="6919" max="6919" width="26.6640625" style="8" customWidth="1"/>
    <col min="6920" max="7168" width="11.33203125" style="8"/>
    <col min="7169" max="7169" width="43.77734375" style="8" customWidth="1"/>
    <col min="7170" max="7170" width="12.77734375" style="8" customWidth="1"/>
    <col min="7171" max="7171" width="15.33203125" style="8" customWidth="1"/>
    <col min="7172" max="7174" width="11.33203125" style="8"/>
    <col min="7175" max="7175" width="26.6640625" style="8" customWidth="1"/>
    <col min="7176" max="7424" width="11.33203125" style="8"/>
    <col min="7425" max="7425" width="43.77734375" style="8" customWidth="1"/>
    <col min="7426" max="7426" width="12.77734375" style="8" customWidth="1"/>
    <col min="7427" max="7427" width="15.33203125" style="8" customWidth="1"/>
    <col min="7428" max="7430" width="11.33203125" style="8"/>
    <col min="7431" max="7431" width="26.6640625" style="8" customWidth="1"/>
    <col min="7432" max="7680" width="11.33203125" style="8"/>
    <col min="7681" max="7681" width="43.77734375" style="8" customWidth="1"/>
    <col min="7682" max="7682" width="12.77734375" style="8" customWidth="1"/>
    <col min="7683" max="7683" width="15.33203125" style="8" customWidth="1"/>
    <col min="7684" max="7686" width="11.33203125" style="8"/>
    <col min="7687" max="7687" width="26.6640625" style="8" customWidth="1"/>
    <col min="7688" max="7936" width="11.33203125" style="8"/>
    <col min="7937" max="7937" width="43.77734375" style="8" customWidth="1"/>
    <col min="7938" max="7938" width="12.77734375" style="8" customWidth="1"/>
    <col min="7939" max="7939" width="15.33203125" style="8" customWidth="1"/>
    <col min="7940" max="7942" width="11.33203125" style="8"/>
    <col min="7943" max="7943" width="26.6640625" style="8" customWidth="1"/>
    <col min="7944" max="8192" width="11.33203125" style="8"/>
    <col min="8193" max="8193" width="43.77734375" style="8" customWidth="1"/>
    <col min="8194" max="8194" width="12.77734375" style="8" customWidth="1"/>
    <col min="8195" max="8195" width="15.33203125" style="8" customWidth="1"/>
    <col min="8196" max="8198" width="11.33203125" style="8"/>
    <col min="8199" max="8199" width="26.6640625" style="8" customWidth="1"/>
    <col min="8200" max="8448" width="11.33203125" style="8"/>
    <col min="8449" max="8449" width="43.77734375" style="8" customWidth="1"/>
    <col min="8450" max="8450" width="12.77734375" style="8" customWidth="1"/>
    <col min="8451" max="8451" width="15.33203125" style="8" customWidth="1"/>
    <col min="8452" max="8454" width="11.33203125" style="8"/>
    <col min="8455" max="8455" width="26.6640625" style="8" customWidth="1"/>
    <col min="8456" max="8704" width="11.33203125" style="8"/>
    <col min="8705" max="8705" width="43.77734375" style="8" customWidth="1"/>
    <col min="8706" max="8706" width="12.77734375" style="8" customWidth="1"/>
    <col min="8707" max="8707" width="15.33203125" style="8" customWidth="1"/>
    <col min="8708" max="8710" width="11.33203125" style="8"/>
    <col min="8711" max="8711" width="26.6640625" style="8" customWidth="1"/>
    <col min="8712" max="8960" width="11.33203125" style="8"/>
    <col min="8961" max="8961" width="43.77734375" style="8" customWidth="1"/>
    <col min="8962" max="8962" width="12.77734375" style="8" customWidth="1"/>
    <col min="8963" max="8963" width="15.33203125" style="8" customWidth="1"/>
    <col min="8964" max="8966" width="11.33203125" style="8"/>
    <col min="8967" max="8967" width="26.6640625" style="8" customWidth="1"/>
    <col min="8968" max="9216" width="11.33203125" style="8"/>
    <col min="9217" max="9217" width="43.77734375" style="8" customWidth="1"/>
    <col min="9218" max="9218" width="12.77734375" style="8" customWidth="1"/>
    <col min="9219" max="9219" width="15.33203125" style="8" customWidth="1"/>
    <col min="9220" max="9222" width="11.33203125" style="8"/>
    <col min="9223" max="9223" width="26.6640625" style="8" customWidth="1"/>
    <col min="9224" max="9472" width="11.33203125" style="8"/>
    <col min="9473" max="9473" width="43.77734375" style="8" customWidth="1"/>
    <col min="9474" max="9474" width="12.77734375" style="8" customWidth="1"/>
    <col min="9475" max="9475" width="15.33203125" style="8" customWidth="1"/>
    <col min="9476" max="9478" width="11.33203125" style="8"/>
    <col min="9479" max="9479" width="26.6640625" style="8" customWidth="1"/>
    <col min="9480" max="9728" width="11.33203125" style="8"/>
    <col min="9729" max="9729" width="43.77734375" style="8" customWidth="1"/>
    <col min="9730" max="9730" width="12.77734375" style="8" customWidth="1"/>
    <col min="9731" max="9731" width="15.33203125" style="8" customWidth="1"/>
    <col min="9732" max="9734" width="11.33203125" style="8"/>
    <col min="9735" max="9735" width="26.6640625" style="8" customWidth="1"/>
    <col min="9736" max="9984" width="11.33203125" style="8"/>
    <col min="9985" max="9985" width="43.77734375" style="8" customWidth="1"/>
    <col min="9986" max="9986" width="12.77734375" style="8" customWidth="1"/>
    <col min="9987" max="9987" width="15.33203125" style="8" customWidth="1"/>
    <col min="9988" max="9990" width="11.33203125" style="8"/>
    <col min="9991" max="9991" width="26.6640625" style="8" customWidth="1"/>
    <col min="9992" max="10240" width="11.33203125" style="8"/>
    <col min="10241" max="10241" width="43.77734375" style="8" customWidth="1"/>
    <col min="10242" max="10242" width="12.77734375" style="8" customWidth="1"/>
    <col min="10243" max="10243" width="15.33203125" style="8" customWidth="1"/>
    <col min="10244" max="10246" width="11.33203125" style="8"/>
    <col min="10247" max="10247" width="26.6640625" style="8" customWidth="1"/>
    <col min="10248" max="10496" width="11.33203125" style="8"/>
    <col min="10497" max="10497" width="43.77734375" style="8" customWidth="1"/>
    <col min="10498" max="10498" width="12.77734375" style="8" customWidth="1"/>
    <col min="10499" max="10499" width="15.33203125" style="8" customWidth="1"/>
    <col min="10500" max="10502" width="11.33203125" style="8"/>
    <col min="10503" max="10503" width="26.6640625" style="8" customWidth="1"/>
    <col min="10504" max="10752" width="11.33203125" style="8"/>
    <col min="10753" max="10753" width="43.77734375" style="8" customWidth="1"/>
    <col min="10754" max="10754" width="12.77734375" style="8" customWidth="1"/>
    <col min="10755" max="10755" width="15.33203125" style="8" customWidth="1"/>
    <col min="10756" max="10758" width="11.33203125" style="8"/>
    <col min="10759" max="10759" width="26.6640625" style="8" customWidth="1"/>
    <col min="10760" max="11008" width="11.33203125" style="8"/>
    <col min="11009" max="11009" width="43.77734375" style="8" customWidth="1"/>
    <col min="11010" max="11010" width="12.77734375" style="8" customWidth="1"/>
    <col min="11011" max="11011" width="15.33203125" style="8" customWidth="1"/>
    <col min="11012" max="11014" width="11.33203125" style="8"/>
    <col min="11015" max="11015" width="26.6640625" style="8" customWidth="1"/>
    <col min="11016" max="11264" width="11.33203125" style="8"/>
    <col min="11265" max="11265" width="43.77734375" style="8" customWidth="1"/>
    <col min="11266" max="11266" width="12.77734375" style="8" customWidth="1"/>
    <col min="11267" max="11267" width="15.33203125" style="8" customWidth="1"/>
    <col min="11268" max="11270" width="11.33203125" style="8"/>
    <col min="11271" max="11271" width="26.6640625" style="8" customWidth="1"/>
    <col min="11272" max="11520" width="11.33203125" style="8"/>
    <col min="11521" max="11521" width="43.77734375" style="8" customWidth="1"/>
    <col min="11522" max="11522" width="12.77734375" style="8" customWidth="1"/>
    <col min="11523" max="11523" width="15.33203125" style="8" customWidth="1"/>
    <col min="11524" max="11526" width="11.33203125" style="8"/>
    <col min="11527" max="11527" width="26.6640625" style="8" customWidth="1"/>
    <col min="11528" max="11776" width="11.33203125" style="8"/>
    <col min="11777" max="11777" width="43.77734375" style="8" customWidth="1"/>
    <col min="11778" max="11778" width="12.77734375" style="8" customWidth="1"/>
    <col min="11779" max="11779" width="15.33203125" style="8" customWidth="1"/>
    <col min="11780" max="11782" width="11.33203125" style="8"/>
    <col min="11783" max="11783" width="26.6640625" style="8" customWidth="1"/>
    <col min="11784" max="12032" width="11.33203125" style="8"/>
    <col min="12033" max="12033" width="43.77734375" style="8" customWidth="1"/>
    <col min="12034" max="12034" width="12.77734375" style="8" customWidth="1"/>
    <col min="12035" max="12035" width="15.33203125" style="8" customWidth="1"/>
    <col min="12036" max="12038" width="11.33203125" style="8"/>
    <col min="12039" max="12039" width="26.6640625" style="8" customWidth="1"/>
    <col min="12040" max="12288" width="11.33203125" style="8"/>
    <col min="12289" max="12289" width="43.77734375" style="8" customWidth="1"/>
    <col min="12290" max="12290" width="12.77734375" style="8" customWidth="1"/>
    <col min="12291" max="12291" width="15.33203125" style="8" customWidth="1"/>
    <col min="12292" max="12294" width="11.33203125" style="8"/>
    <col min="12295" max="12295" width="26.6640625" style="8" customWidth="1"/>
    <col min="12296" max="12544" width="11.33203125" style="8"/>
    <col min="12545" max="12545" width="43.77734375" style="8" customWidth="1"/>
    <col min="12546" max="12546" width="12.77734375" style="8" customWidth="1"/>
    <col min="12547" max="12547" width="15.33203125" style="8" customWidth="1"/>
    <col min="12548" max="12550" width="11.33203125" style="8"/>
    <col min="12551" max="12551" width="26.6640625" style="8" customWidth="1"/>
    <col min="12552" max="12800" width="11.33203125" style="8"/>
    <col min="12801" max="12801" width="43.77734375" style="8" customWidth="1"/>
    <col min="12802" max="12802" width="12.77734375" style="8" customWidth="1"/>
    <col min="12803" max="12803" width="15.33203125" style="8" customWidth="1"/>
    <col min="12804" max="12806" width="11.33203125" style="8"/>
    <col min="12807" max="12807" width="26.6640625" style="8" customWidth="1"/>
    <col min="12808" max="13056" width="11.33203125" style="8"/>
    <col min="13057" max="13057" width="43.77734375" style="8" customWidth="1"/>
    <col min="13058" max="13058" width="12.77734375" style="8" customWidth="1"/>
    <col min="13059" max="13059" width="15.33203125" style="8" customWidth="1"/>
    <col min="13060" max="13062" width="11.33203125" style="8"/>
    <col min="13063" max="13063" width="26.6640625" style="8" customWidth="1"/>
    <col min="13064" max="13312" width="11.33203125" style="8"/>
    <col min="13313" max="13313" width="43.77734375" style="8" customWidth="1"/>
    <col min="13314" max="13314" width="12.77734375" style="8" customWidth="1"/>
    <col min="13315" max="13315" width="15.33203125" style="8" customWidth="1"/>
    <col min="13316" max="13318" width="11.33203125" style="8"/>
    <col min="13319" max="13319" width="26.6640625" style="8" customWidth="1"/>
    <col min="13320" max="13568" width="11.33203125" style="8"/>
    <col min="13569" max="13569" width="43.77734375" style="8" customWidth="1"/>
    <col min="13570" max="13570" width="12.77734375" style="8" customWidth="1"/>
    <col min="13571" max="13571" width="15.33203125" style="8" customWidth="1"/>
    <col min="13572" max="13574" width="11.33203125" style="8"/>
    <col min="13575" max="13575" width="26.6640625" style="8" customWidth="1"/>
    <col min="13576" max="13824" width="11.33203125" style="8"/>
    <col min="13825" max="13825" width="43.77734375" style="8" customWidth="1"/>
    <col min="13826" max="13826" width="12.77734375" style="8" customWidth="1"/>
    <col min="13827" max="13827" width="15.33203125" style="8" customWidth="1"/>
    <col min="13828" max="13830" width="11.33203125" style="8"/>
    <col min="13831" max="13831" width="26.6640625" style="8" customWidth="1"/>
    <col min="13832" max="14080" width="11.33203125" style="8"/>
    <col min="14081" max="14081" width="43.77734375" style="8" customWidth="1"/>
    <col min="14082" max="14082" width="12.77734375" style="8" customWidth="1"/>
    <col min="14083" max="14083" width="15.33203125" style="8" customWidth="1"/>
    <col min="14084" max="14086" width="11.33203125" style="8"/>
    <col min="14087" max="14087" width="26.6640625" style="8" customWidth="1"/>
    <col min="14088" max="14336" width="11.33203125" style="8"/>
    <col min="14337" max="14337" width="43.77734375" style="8" customWidth="1"/>
    <col min="14338" max="14338" width="12.77734375" style="8" customWidth="1"/>
    <col min="14339" max="14339" width="15.33203125" style="8" customWidth="1"/>
    <col min="14340" max="14342" width="11.33203125" style="8"/>
    <col min="14343" max="14343" width="26.6640625" style="8" customWidth="1"/>
    <col min="14344" max="14592" width="11.33203125" style="8"/>
    <col min="14593" max="14593" width="43.77734375" style="8" customWidth="1"/>
    <col min="14594" max="14594" width="12.77734375" style="8" customWidth="1"/>
    <col min="14595" max="14595" width="15.33203125" style="8" customWidth="1"/>
    <col min="14596" max="14598" width="11.33203125" style="8"/>
    <col min="14599" max="14599" width="26.6640625" style="8" customWidth="1"/>
    <col min="14600" max="14848" width="11.33203125" style="8"/>
    <col min="14849" max="14849" width="43.77734375" style="8" customWidth="1"/>
    <col min="14850" max="14850" width="12.77734375" style="8" customWidth="1"/>
    <col min="14851" max="14851" width="15.33203125" style="8" customWidth="1"/>
    <col min="14852" max="14854" width="11.33203125" style="8"/>
    <col min="14855" max="14855" width="26.6640625" style="8" customWidth="1"/>
    <col min="14856" max="15104" width="11.33203125" style="8"/>
    <col min="15105" max="15105" width="43.77734375" style="8" customWidth="1"/>
    <col min="15106" max="15106" width="12.77734375" style="8" customWidth="1"/>
    <col min="15107" max="15107" width="15.33203125" style="8" customWidth="1"/>
    <col min="15108" max="15110" width="11.33203125" style="8"/>
    <col min="15111" max="15111" width="26.6640625" style="8" customWidth="1"/>
    <col min="15112" max="15360" width="11.33203125" style="8"/>
    <col min="15361" max="15361" width="43.77734375" style="8" customWidth="1"/>
    <col min="15362" max="15362" width="12.77734375" style="8" customWidth="1"/>
    <col min="15363" max="15363" width="15.33203125" style="8" customWidth="1"/>
    <col min="15364" max="15366" width="11.33203125" style="8"/>
    <col min="15367" max="15367" width="26.6640625" style="8" customWidth="1"/>
    <col min="15368" max="15616" width="11.33203125" style="8"/>
    <col min="15617" max="15617" width="43.77734375" style="8" customWidth="1"/>
    <col min="15618" max="15618" width="12.77734375" style="8" customWidth="1"/>
    <col min="15619" max="15619" width="15.33203125" style="8" customWidth="1"/>
    <col min="15620" max="15622" width="11.33203125" style="8"/>
    <col min="15623" max="15623" width="26.6640625" style="8" customWidth="1"/>
    <col min="15624" max="15872" width="11.33203125" style="8"/>
    <col min="15873" max="15873" width="43.77734375" style="8" customWidth="1"/>
    <col min="15874" max="15874" width="12.77734375" style="8" customWidth="1"/>
    <col min="15875" max="15875" width="15.33203125" style="8" customWidth="1"/>
    <col min="15876" max="15878" width="11.33203125" style="8"/>
    <col min="15879" max="15879" width="26.6640625" style="8" customWidth="1"/>
    <col min="15880" max="16128" width="11.33203125" style="8"/>
    <col min="16129" max="16129" width="43.77734375" style="8" customWidth="1"/>
    <col min="16130" max="16130" width="12.77734375" style="8" customWidth="1"/>
    <col min="16131" max="16131" width="15.33203125" style="8" customWidth="1"/>
    <col min="16132" max="16134" width="11.33203125" style="8"/>
    <col min="16135" max="16135" width="26.6640625" style="8" customWidth="1"/>
    <col min="16136" max="16384" width="11.33203125" style="8"/>
  </cols>
  <sheetData>
    <row r="1" spans="1:11" s="7" customFormat="1" ht="23.25" customHeight="1" x14ac:dyDescent="0.25">
      <c r="A1" s="785"/>
      <c r="B1" s="786" t="s">
        <v>46</v>
      </c>
      <c r="C1" s="787"/>
      <c r="D1" s="787"/>
      <c r="E1" s="787"/>
      <c r="F1" s="788"/>
      <c r="G1" s="6" t="s">
        <v>47</v>
      </c>
    </row>
    <row r="2" spans="1:11" s="7" customFormat="1" ht="23.25" customHeight="1" x14ac:dyDescent="0.25">
      <c r="A2" s="785"/>
      <c r="B2" s="789"/>
      <c r="C2" s="790"/>
      <c r="D2" s="790"/>
      <c r="E2" s="790"/>
      <c r="F2" s="791"/>
      <c r="G2" s="6" t="s">
        <v>39</v>
      </c>
    </row>
    <row r="3" spans="1:11" s="7" customFormat="1" ht="23.25" customHeight="1" x14ac:dyDescent="0.25">
      <c r="A3" s="785"/>
      <c r="B3" s="792"/>
      <c r="C3" s="793"/>
      <c r="D3" s="793"/>
      <c r="E3" s="793"/>
      <c r="F3" s="794"/>
      <c r="G3" s="6" t="s">
        <v>38</v>
      </c>
    </row>
    <row r="4" spans="1:11" x14ac:dyDescent="0.25">
      <c r="A4" s="795" t="s">
        <v>63</v>
      </c>
      <c r="B4" s="795"/>
      <c r="C4" s="795"/>
      <c r="D4" s="795"/>
      <c r="E4" s="795"/>
      <c r="F4" s="795"/>
      <c r="G4" s="795"/>
    </row>
    <row r="5" spans="1:11" x14ac:dyDescent="0.25">
      <c r="A5" s="796" t="s">
        <v>37</v>
      </c>
      <c r="B5" s="796"/>
      <c r="C5" s="796"/>
      <c r="D5" s="796"/>
      <c r="E5" s="796"/>
      <c r="F5" s="796"/>
      <c r="G5" s="796"/>
    </row>
    <row r="6" spans="1:11" x14ac:dyDescent="0.25">
      <c r="A6" s="797" t="s">
        <v>64</v>
      </c>
      <c r="B6" s="797"/>
      <c r="C6" s="797"/>
      <c r="D6" s="797"/>
      <c r="E6" s="797"/>
      <c r="F6" s="797"/>
      <c r="G6" s="797"/>
    </row>
    <row r="7" spans="1:11" x14ac:dyDescent="0.25">
      <c r="A7" s="796" t="s">
        <v>36</v>
      </c>
      <c r="B7" s="796"/>
      <c r="C7" s="796"/>
      <c r="D7" s="796"/>
      <c r="E7" s="796"/>
      <c r="F7" s="796"/>
      <c r="G7" s="796"/>
    </row>
    <row r="8" spans="1:11" x14ac:dyDescent="0.25">
      <c r="A8" s="798"/>
      <c r="B8" s="798"/>
      <c r="C8" s="798"/>
      <c r="D8" s="798"/>
      <c r="E8" s="798"/>
      <c r="F8" s="798"/>
      <c r="G8" s="798"/>
    </row>
    <row r="9" spans="1:11" x14ac:dyDescent="0.25">
      <c r="A9" s="796" t="s">
        <v>35</v>
      </c>
      <c r="B9" s="796"/>
      <c r="C9" s="796"/>
      <c r="D9" s="796"/>
      <c r="E9" s="796"/>
      <c r="F9" s="796"/>
      <c r="G9" s="796"/>
    </row>
    <row r="10" spans="1:11" x14ac:dyDescent="0.25">
      <c r="A10" s="798" t="s">
        <v>35</v>
      </c>
      <c r="B10" s="798"/>
      <c r="C10" s="798"/>
      <c r="D10" s="798"/>
      <c r="E10" s="798"/>
      <c r="F10" s="798"/>
      <c r="G10" s="798"/>
    </row>
    <row r="11" spans="1:11" x14ac:dyDescent="0.25">
      <c r="A11" s="799" t="s">
        <v>48</v>
      </c>
      <c r="B11" s="799"/>
      <c r="C11" s="799"/>
      <c r="D11" s="799"/>
      <c r="E11" s="799"/>
      <c r="F11" s="799"/>
      <c r="G11" s="799"/>
    </row>
    <row r="12" spans="1:11" x14ac:dyDescent="0.25">
      <c r="A12" s="696" t="s">
        <v>49</v>
      </c>
      <c r="B12" s="696"/>
      <c r="C12" s="696"/>
      <c r="D12" s="696"/>
      <c r="E12" s="696"/>
      <c r="F12" s="696"/>
      <c r="G12" s="696"/>
    </row>
    <row r="13" spans="1:11" x14ac:dyDescent="0.25">
      <c r="A13" s="782" t="s">
        <v>33</v>
      </c>
      <c r="B13" s="783"/>
      <c r="C13" s="783"/>
      <c r="D13" s="783"/>
      <c r="E13" s="783"/>
      <c r="F13" s="783"/>
      <c r="G13" s="784"/>
    </row>
    <row r="14" spans="1:11" ht="55.05" customHeight="1" x14ac:dyDescent="0.25">
      <c r="A14" s="775" t="s">
        <v>383</v>
      </c>
      <c r="B14" s="816"/>
      <c r="C14" s="817"/>
      <c r="D14" s="800" t="s">
        <v>50</v>
      </c>
      <c r="E14" s="754"/>
      <c r="F14" s="754"/>
      <c r="G14" s="755"/>
    </row>
    <row r="15" spans="1:11" ht="55.05" customHeight="1" x14ac:dyDescent="0.25">
      <c r="A15" s="818"/>
      <c r="B15" s="818"/>
      <c r="C15" s="819"/>
      <c r="D15" s="756"/>
      <c r="E15" s="757"/>
      <c r="F15" s="757"/>
      <c r="G15" s="758"/>
      <c r="I15" s="807"/>
      <c r="J15" s="808"/>
      <c r="K15" s="809"/>
    </row>
    <row r="16" spans="1:11" ht="55.05" customHeight="1" x14ac:dyDescent="0.25">
      <c r="A16" s="818"/>
      <c r="B16" s="818"/>
      <c r="C16" s="819"/>
      <c r="D16" s="756"/>
      <c r="E16" s="757"/>
      <c r="F16" s="757"/>
      <c r="G16" s="758"/>
      <c r="I16" s="810"/>
      <c r="J16" s="811"/>
      <c r="K16" s="812"/>
    </row>
    <row r="17" spans="1:11" ht="55.05" customHeight="1" x14ac:dyDescent="0.25">
      <c r="A17" s="818"/>
      <c r="B17" s="818"/>
      <c r="C17" s="819"/>
      <c r="D17" s="756"/>
      <c r="E17" s="757"/>
      <c r="F17" s="757"/>
      <c r="G17" s="758"/>
      <c r="I17" s="810"/>
      <c r="J17" s="811"/>
      <c r="K17" s="812"/>
    </row>
    <row r="18" spans="1:11" ht="55.05" customHeight="1" x14ac:dyDescent="0.25">
      <c r="A18" s="818"/>
      <c r="B18" s="818"/>
      <c r="C18" s="819"/>
      <c r="D18" s="756"/>
      <c r="E18" s="757"/>
      <c r="F18" s="757"/>
      <c r="G18" s="758"/>
      <c r="I18" s="810"/>
      <c r="J18" s="811"/>
      <c r="K18" s="812"/>
    </row>
    <row r="19" spans="1:11" ht="55.05" customHeight="1" x14ac:dyDescent="0.25">
      <c r="A19" s="818"/>
      <c r="B19" s="818"/>
      <c r="C19" s="819"/>
      <c r="D19" s="756"/>
      <c r="E19" s="757"/>
      <c r="F19" s="757"/>
      <c r="G19" s="758"/>
      <c r="I19" s="810"/>
      <c r="J19" s="811"/>
      <c r="K19" s="812"/>
    </row>
    <row r="20" spans="1:11" ht="55.05" customHeight="1" x14ac:dyDescent="0.25">
      <c r="A20" s="818"/>
      <c r="B20" s="818"/>
      <c r="C20" s="819"/>
      <c r="D20" s="756"/>
      <c r="E20" s="757"/>
      <c r="F20" s="757"/>
      <c r="G20" s="758"/>
      <c r="I20" s="810"/>
      <c r="J20" s="811"/>
      <c r="K20" s="812"/>
    </row>
    <row r="21" spans="1:11" ht="17.25" customHeight="1" x14ac:dyDescent="0.25">
      <c r="A21" s="780" t="s">
        <v>65</v>
      </c>
      <c r="B21" s="781"/>
      <c r="C21" s="781"/>
      <c r="D21" s="781"/>
      <c r="E21" s="781"/>
      <c r="F21" s="781"/>
      <c r="G21" s="781"/>
      <c r="I21" s="813"/>
      <c r="J21" s="814"/>
      <c r="K21" s="815"/>
    </row>
    <row r="22" spans="1:11" ht="17.25" customHeight="1" x14ac:dyDescent="0.25">
      <c r="A22" s="747" t="s">
        <v>382</v>
      </c>
      <c r="B22" s="748"/>
      <c r="C22" s="748"/>
      <c r="D22" s="748"/>
      <c r="E22" s="748"/>
      <c r="F22" s="748"/>
      <c r="G22" s="749"/>
    </row>
    <row r="23" spans="1:11" x14ac:dyDescent="0.25">
      <c r="A23" s="750"/>
      <c r="B23" s="751"/>
      <c r="C23" s="751"/>
      <c r="D23" s="751"/>
      <c r="E23" s="751"/>
      <c r="F23" s="751"/>
      <c r="G23" s="752"/>
    </row>
    <row r="24" spans="1:11" x14ac:dyDescent="0.25">
      <c r="A24" s="750"/>
      <c r="B24" s="751"/>
      <c r="C24" s="751"/>
      <c r="D24" s="751"/>
      <c r="E24" s="751"/>
      <c r="F24" s="751"/>
      <c r="G24" s="752"/>
    </row>
    <row r="25" spans="1:11" ht="14.4" thickBot="1" x14ac:dyDescent="0.3">
      <c r="A25" s="771" t="s">
        <v>30</v>
      </c>
      <c r="B25" s="772"/>
      <c r="C25" s="772"/>
      <c r="D25" s="772"/>
      <c r="E25" s="772"/>
      <c r="F25" s="772"/>
      <c r="G25" s="773"/>
    </row>
    <row r="26" spans="1:11" x14ac:dyDescent="0.25">
      <c r="A26" s="801" t="s">
        <v>56</v>
      </c>
      <c r="B26" s="802"/>
      <c r="C26" s="802"/>
      <c r="D26" s="802"/>
      <c r="E26" s="802"/>
      <c r="F26" s="802"/>
      <c r="G26" s="803"/>
    </row>
    <row r="27" spans="1:11" ht="6.75" customHeight="1" x14ac:dyDescent="0.25">
      <c r="A27" s="804"/>
      <c r="B27" s="805"/>
      <c r="C27" s="805"/>
      <c r="D27" s="805"/>
      <c r="E27" s="805"/>
      <c r="F27" s="805"/>
      <c r="G27" s="806"/>
    </row>
    <row r="28" spans="1:11" ht="12" customHeight="1" x14ac:dyDescent="0.25">
      <c r="A28" s="804"/>
      <c r="B28" s="805"/>
      <c r="C28" s="805"/>
      <c r="D28" s="805"/>
      <c r="E28" s="805"/>
      <c r="F28" s="805"/>
      <c r="G28" s="806"/>
    </row>
    <row r="29" spans="1:11" ht="14.4" thickBot="1" x14ac:dyDescent="0.3">
      <c r="A29" s="804"/>
      <c r="B29" s="805"/>
      <c r="C29" s="805"/>
      <c r="D29" s="805"/>
      <c r="E29" s="805"/>
      <c r="F29" s="805"/>
      <c r="G29" s="806"/>
    </row>
    <row r="30" spans="1:11" ht="14.4" thickBot="1" x14ac:dyDescent="0.3">
      <c r="A30" s="762" t="s">
        <v>52</v>
      </c>
      <c r="B30" s="763"/>
      <c r="C30" s="763"/>
      <c r="D30" s="763"/>
      <c r="E30" s="763"/>
      <c r="F30" s="763"/>
      <c r="G30" s="764"/>
    </row>
    <row r="31" spans="1:11" ht="31.5" customHeight="1" thickBot="1" x14ac:dyDescent="0.3">
      <c r="A31" s="765" t="s">
        <v>53</v>
      </c>
      <c r="B31" s="766"/>
      <c r="C31" s="766"/>
      <c r="D31" s="766"/>
      <c r="E31" s="766"/>
      <c r="F31" s="766"/>
      <c r="G31" s="767"/>
    </row>
    <row r="32" spans="1:11" ht="14.4" thickBot="1" x14ac:dyDescent="0.3">
      <c r="A32" s="762" t="s">
        <v>28</v>
      </c>
      <c r="B32" s="763"/>
      <c r="C32" s="763"/>
      <c r="D32" s="763"/>
      <c r="E32" s="763"/>
      <c r="F32" s="763"/>
      <c r="G32" s="764"/>
    </row>
    <row r="33" spans="1:7" ht="29.25" customHeight="1" x14ac:dyDescent="0.25">
      <c r="A33" s="768" t="s">
        <v>62</v>
      </c>
      <c r="B33" s="769"/>
      <c r="C33" s="769"/>
      <c r="D33" s="769"/>
      <c r="E33" s="769"/>
      <c r="F33" s="769"/>
      <c r="G33" s="770"/>
    </row>
    <row r="34" spans="1:7" x14ac:dyDescent="0.25">
      <c r="A34" s="707" t="s">
        <v>27</v>
      </c>
      <c r="B34" s="708"/>
      <c r="C34" s="708"/>
      <c r="D34" s="708"/>
      <c r="E34" s="708"/>
      <c r="F34" s="708"/>
      <c r="G34" s="709"/>
    </row>
    <row r="35" spans="1:7" x14ac:dyDescent="0.25">
      <c r="A35" s="9" t="s">
        <v>54</v>
      </c>
      <c r="B35" s="10"/>
      <c r="C35" s="10"/>
      <c r="D35" s="10"/>
      <c r="E35" s="10"/>
      <c r="F35" s="10"/>
      <c r="G35" s="10"/>
    </row>
    <row r="36" spans="1:7" x14ac:dyDescent="0.25">
      <c r="A36" s="710" t="s">
        <v>55</v>
      </c>
      <c r="B36" s="710"/>
      <c r="C36" s="11"/>
      <c r="D36" s="11"/>
      <c r="E36" s="11"/>
      <c r="F36" s="11"/>
      <c r="G36" s="11"/>
    </row>
    <row r="37" spans="1:7" ht="14.4" x14ac:dyDescent="0.3">
      <c r="A37" s="12"/>
      <c r="B37" s="12"/>
      <c r="C37" s="12"/>
      <c r="D37" s="12"/>
      <c r="E37" s="12"/>
      <c r="F37" s="12"/>
      <c r="G37" s="12"/>
    </row>
  </sheetData>
  <mergeCells count="25">
    <mergeCell ref="I15:K21"/>
    <mergeCell ref="A21:G21"/>
    <mergeCell ref="A14:C20"/>
    <mergeCell ref="A13:G13"/>
    <mergeCell ref="A1:A3"/>
    <mergeCell ref="B1:F3"/>
    <mergeCell ref="A4:G4"/>
    <mergeCell ref="A5:G5"/>
    <mergeCell ref="A6:G6"/>
    <mergeCell ref="A7:G7"/>
    <mergeCell ref="A8:G8"/>
    <mergeCell ref="A9:G9"/>
    <mergeCell ref="A10:G10"/>
    <mergeCell ref="A11:G11"/>
    <mergeCell ref="A12:G12"/>
    <mergeCell ref="A36:B36"/>
    <mergeCell ref="D14:G20"/>
    <mergeCell ref="A22:G24"/>
    <mergeCell ref="A26:G29"/>
    <mergeCell ref="A30:G30"/>
    <mergeCell ref="A31:G31"/>
    <mergeCell ref="A32:G32"/>
    <mergeCell ref="A33:G33"/>
    <mergeCell ref="A34:G34"/>
    <mergeCell ref="A25:G25"/>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A2B2F-CAA6-4E4A-9F8A-1507FE54E735}">
  <sheetPr>
    <tabColor rgb="FFFFC000"/>
  </sheetPr>
  <dimension ref="A1:G42"/>
  <sheetViews>
    <sheetView showGridLines="0" view="pageBreakPreview" topLeftCell="A14" zoomScaleNormal="93" zoomScaleSheetLayoutView="100" zoomScalePageLayoutView="80" workbookViewId="0">
      <selection activeCell="A14" sqref="A14:C27"/>
    </sheetView>
  </sheetViews>
  <sheetFormatPr baseColWidth="10" defaultColWidth="11.33203125" defaultRowHeight="13.8" x14ac:dyDescent="0.25"/>
  <cols>
    <col min="1" max="1" width="43.77734375" style="8" customWidth="1"/>
    <col min="2" max="2" width="12.77734375" style="8" customWidth="1"/>
    <col min="3" max="3" width="15.33203125" style="8" customWidth="1"/>
    <col min="4" max="4" width="9.6640625" style="8" customWidth="1"/>
    <col min="5" max="5" width="10.33203125" style="8" customWidth="1"/>
    <col min="6" max="6" width="11.33203125" style="8" customWidth="1"/>
    <col min="7" max="7" width="21.109375" style="8" customWidth="1"/>
    <col min="8" max="256" width="11.33203125" style="8"/>
    <col min="257" max="257" width="43.77734375" style="8" customWidth="1"/>
    <col min="258" max="258" width="12.77734375" style="8" customWidth="1"/>
    <col min="259" max="259" width="15.33203125" style="8" customWidth="1"/>
    <col min="260" max="262" width="11.33203125" style="8"/>
    <col min="263" max="263" width="26.6640625" style="8" customWidth="1"/>
    <col min="264" max="512" width="11.33203125" style="8"/>
    <col min="513" max="513" width="43.77734375" style="8" customWidth="1"/>
    <col min="514" max="514" width="12.77734375" style="8" customWidth="1"/>
    <col min="515" max="515" width="15.33203125" style="8" customWidth="1"/>
    <col min="516" max="518" width="11.33203125" style="8"/>
    <col min="519" max="519" width="26.6640625" style="8" customWidth="1"/>
    <col min="520" max="768" width="11.33203125" style="8"/>
    <col min="769" max="769" width="43.77734375" style="8" customWidth="1"/>
    <col min="770" max="770" width="12.77734375" style="8" customWidth="1"/>
    <col min="771" max="771" width="15.33203125" style="8" customWidth="1"/>
    <col min="772" max="774" width="11.33203125" style="8"/>
    <col min="775" max="775" width="26.6640625" style="8" customWidth="1"/>
    <col min="776" max="1024" width="11.33203125" style="8"/>
    <col min="1025" max="1025" width="43.77734375" style="8" customWidth="1"/>
    <col min="1026" max="1026" width="12.77734375" style="8" customWidth="1"/>
    <col min="1027" max="1027" width="15.33203125" style="8" customWidth="1"/>
    <col min="1028" max="1030" width="11.33203125" style="8"/>
    <col min="1031" max="1031" width="26.6640625" style="8" customWidth="1"/>
    <col min="1032" max="1280" width="11.33203125" style="8"/>
    <col min="1281" max="1281" width="43.77734375" style="8" customWidth="1"/>
    <col min="1282" max="1282" width="12.77734375" style="8" customWidth="1"/>
    <col min="1283" max="1283" width="15.33203125" style="8" customWidth="1"/>
    <col min="1284" max="1286" width="11.33203125" style="8"/>
    <col min="1287" max="1287" width="26.6640625" style="8" customWidth="1"/>
    <col min="1288" max="1536" width="11.33203125" style="8"/>
    <col min="1537" max="1537" width="43.77734375" style="8" customWidth="1"/>
    <col min="1538" max="1538" width="12.77734375" style="8" customWidth="1"/>
    <col min="1539" max="1539" width="15.33203125" style="8" customWidth="1"/>
    <col min="1540" max="1542" width="11.33203125" style="8"/>
    <col min="1543" max="1543" width="26.6640625" style="8" customWidth="1"/>
    <col min="1544" max="1792" width="11.33203125" style="8"/>
    <col min="1793" max="1793" width="43.77734375" style="8" customWidth="1"/>
    <col min="1794" max="1794" width="12.77734375" style="8" customWidth="1"/>
    <col min="1795" max="1795" width="15.33203125" style="8" customWidth="1"/>
    <col min="1796" max="1798" width="11.33203125" style="8"/>
    <col min="1799" max="1799" width="26.6640625" style="8" customWidth="1"/>
    <col min="1800" max="2048" width="11.33203125" style="8"/>
    <col min="2049" max="2049" width="43.77734375" style="8" customWidth="1"/>
    <col min="2050" max="2050" width="12.77734375" style="8" customWidth="1"/>
    <col min="2051" max="2051" width="15.33203125" style="8" customWidth="1"/>
    <col min="2052" max="2054" width="11.33203125" style="8"/>
    <col min="2055" max="2055" width="26.6640625" style="8" customWidth="1"/>
    <col min="2056" max="2304" width="11.33203125" style="8"/>
    <col min="2305" max="2305" width="43.77734375" style="8" customWidth="1"/>
    <col min="2306" max="2306" width="12.77734375" style="8" customWidth="1"/>
    <col min="2307" max="2307" width="15.33203125" style="8" customWidth="1"/>
    <col min="2308" max="2310" width="11.33203125" style="8"/>
    <col min="2311" max="2311" width="26.6640625" style="8" customWidth="1"/>
    <col min="2312" max="2560" width="11.33203125" style="8"/>
    <col min="2561" max="2561" width="43.77734375" style="8" customWidth="1"/>
    <col min="2562" max="2562" width="12.77734375" style="8" customWidth="1"/>
    <col min="2563" max="2563" width="15.33203125" style="8" customWidth="1"/>
    <col min="2564" max="2566" width="11.33203125" style="8"/>
    <col min="2567" max="2567" width="26.6640625" style="8" customWidth="1"/>
    <col min="2568" max="2816" width="11.33203125" style="8"/>
    <col min="2817" max="2817" width="43.77734375" style="8" customWidth="1"/>
    <col min="2818" max="2818" width="12.77734375" style="8" customWidth="1"/>
    <col min="2819" max="2819" width="15.33203125" style="8" customWidth="1"/>
    <col min="2820" max="2822" width="11.33203125" style="8"/>
    <col min="2823" max="2823" width="26.6640625" style="8" customWidth="1"/>
    <col min="2824" max="3072" width="11.33203125" style="8"/>
    <col min="3073" max="3073" width="43.77734375" style="8" customWidth="1"/>
    <col min="3074" max="3074" width="12.77734375" style="8" customWidth="1"/>
    <col min="3075" max="3075" width="15.33203125" style="8" customWidth="1"/>
    <col min="3076" max="3078" width="11.33203125" style="8"/>
    <col min="3079" max="3079" width="26.6640625" style="8" customWidth="1"/>
    <col min="3080" max="3328" width="11.33203125" style="8"/>
    <col min="3329" max="3329" width="43.77734375" style="8" customWidth="1"/>
    <col min="3330" max="3330" width="12.77734375" style="8" customWidth="1"/>
    <col min="3331" max="3331" width="15.33203125" style="8" customWidth="1"/>
    <col min="3332" max="3334" width="11.33203125" style="8"/>
    <col min="3335" max="3335" width="26.6640625" style="8" customWidth="1"/>
    <col min="3336" max="3584" width="11.33203125" style="8"/>
    <col min="3585" max="3585" width="43.77734375" style="8" customWidth="1"/>
    <col min="3586" max="3586" width="12.77734375" style="8" customWidth="1"/>
    <col min="3587" max="3587" width="15.33203125" style="8" customWidth="1"/>
    <col min="3588" max="3590" width="11.33203125" style="8"/>
    <col min="3591" max="3591" width="26.6640625" style="8" customWidth="1"/>
    <col min="3592" max="3840" width="11.33203125" style="8"/>
    <col min="3841" max="3841" width="43.77734375" style="8" customWidth="1"/>
    <col min="3842" max="3842" width="12.77734375" style="8" customWidth="1"/>
    <col min="3843" max="3843" width="15.33203125" style="8" customWidth="1"/>
    <col min="3844" max="3846" width="11.33203125" style="8"/>
    <col min="3847" max="3847" width="26.6640625" style="8" customWidth="1"/>
    <col min="3848" max="4096" width="11.33203125" style="8"/>
    <col min="4097" max="4097" width="43.77734375" style="8" customWidth="1"/>
    <col min="4098" max="4098" width="12.77734375" style="8" customWidth="1"/>
    <col min="4099" max="4099" width="15.33203125" style="8" customWidth="1"/>
    <col min="4100" max="4102" width="11.33203125" style="8"/>
    <col min="4103" max="4103" width="26.6640625" style="8" customWidth="1"/>
    <col min="4104" max="4352" width="11.33203125" style="8"/>
    <col min="4353" max="4353" width="43.77734375" style="8" customWidth="1"/>
    <col min="4354" max="4354" width="12.77734375" style="8" customWidth="1"/>
    <col min="4355" max="4355" width="15.33203125" style="8" customWidth="1"/>
    <col min="4356" max="4358" width="11.33203125" style="8"/>
    <col min="4359" max="4359" width="26.6640625" style="8" customWidth="1"/>
    <col min="4360" max="4608" width="11.33203125" style="8"/>
    <col min="4609" max="4609" width="43.77734375" style="8" customWidth="1"/>
    <col min="4610" max="4610" width="12.77734375" style="8" customWidth="1"/>
    <col min="4611" max="4611" width="15.33203125" style="8" customWidth="1"/>
    <col min="4612" max="4614" width="11.33203125" style="8"/>
    <col min="4615" max="4615" width="26.6640625" style="8" customWidth="1"/>
    <col min="4616" max="4864" width="11.33203125" style="8"/>
    <col min="4865" max="4865" width="43.77734375" style="8" customWidth="1"/>
    <col min="4866" max="4866" width="12.77734375" style="8" customWidth="1"/>
    <col min="4867" max="4867" width="15.33203125" style="8" customWidth="1"/>
    <col min="4868" max="4870" width="11.33203125" style="8"/>
    <col min="4871" max="4871" width="26.6640625" style="8" customWidth="1"/>
    <col min="4872" max="5120" width="11.33203125" style="8"/>
    <col min="5121" max="5121" width="43.77734375" style="8" customWidth="1"/>
    <col min="5122" max="5122" width="12.77734375" style="8" customWidth="1"/>
    <col min="5123" max="5123" width="15.33203125" style="8" customWidth="1"/>
    <col min="5124" max="5126" width="11.33203125" style="8"/>
    <col min="5127" max="5127" width="26.6640625" style="8" customWidth="1"/>
    <col min="5128" max="5376" width="11.33203125" style="8"/>
    <col min="5377" max="5377" width="43.77734375" style="8" customWidth="1"/>
    <col min="5378" max="5378" width="12.77734375" style="8" customWidth="1"/>
    <col min="5379" max="5379" width="15.33203125" style="8" customWidth="1"/>
    <col min="5380" max="5382" width="11.33203125" style="8"/>
    <col min="5383" max="5383" width="26.6640625" style="8" customWidth="1"/>
    <col min="5384" max="5632" width="11.33203125" style="8"/>
    <col min="5633" max="5633" width="43.77734375" style="8" customWidth="1"/>
    <col min="5634" max="5634" width="12.77734375" style="8" customWidth="1"/>
    <col min="5635" max="5635" width="15.33203125" style="8" customWidth="1"/>
    <col min="5636" max="5638" width="11.33203125" style="8"/>
    <col min="5639" max="5639" width="26.6640625" style="8" customWidth="1"/>
    <col min="5640" max="5888" width="11.33203125" style="8"/>
    <col min="5889" max="5889" width="43.77734375" style="8" customWidth="1"/>
    <col min="5890" max="5890" width="12.77734375" style="8" customWidth="1"/>
    <col min="5891" max="5891" width="15.33203125" style="8" customWidth="1"/>
    <col min="5892" max="5894" width="11.33203125" style="8"/>
    <col min="5895" max="5895" width="26.6640625" style="8" customWidth="1"/>
    <col min="5896" max="6144" width="11.33203125" style="8"/>
    <col min="6145" max="6145" width="43.77734375" style="8" customWidth="1"/>
    <col min="6146" max="6146" width="12.77734375" style="8" customWidth="1"/>
    <col min="6147" max="6147" width="15.33203125" style="8" customWidth="1"/>
    <col min="6148" max="6150" width="11.33203125" style="8"/>
    <col min="6151" max="6151" width="26.6640625" style="8" customWidth="1"/>
    <col min="6152" max="6400" width="11.33203125" style="8"/>
    <col min="6401" max="6401" width="43.77734375" style="8" customWidth="1"/>
    <col min="6402" max="6402" width="12.77734375" style="8" customWidth="1"/>
    <col min="6403" max="6403" width="15.33203125" style="8" customWidth="1"/>
    <col min="6404" max="6406" width="11.33203125" style="8"/>
    <col min="6407" max="6407" width="26.6640625" style="8" customWidth="1"/>
    <col min="6408" max="6656" width="11.33203125" style="8"/>
    <col min="6657" max="6657" width="43.77734375" style="8" customWidth="1"/>
    <col min="6658" max="6658" width="12.77734375" style="8" customWidth="1"/>
    <col min="6659" max="6659" width="15.33203125" style="8" customWidth="1"/>
    <col min="6660" max="6662" width="11.33203125" style="8"/>
    <col min="6663" max="6663" width="26.6640625" style="8" customWidth="1"/>
    <col min="6664" max="6912" width="11.33203125" style="8"/>
    <col min="6913" max="6913" width="43.77734375" style="8" customWidth="1"/>
    <col min="6914" max="6914" width="12.77734375" style="8" customWidth="1"/>
    <col min="6915" max="6915" width="15.33203125" style="8" customWidth="1"/>
    <col min="6916" max="6918" width="11.33203125" style="8"/>
    <col min="6919" max="6919" width="26.6640625" style="8" customWidth="1"/>
    <col min="6920" max="7168" width="11.33203125" style="8"/>
    <col min="7169" max="7169" width="43.77734375" style="8" customWidth="1"/>
    <col min="7170" max="7170" width="12.77734375" style="8" customWidth="1"/>
    <col min="7171" max="7171" width="15.33203125" style="8" customWidth="1"/>
    <col min="7172" max="7174" width="11.33203125" style="8"/>
    <col min="7175" max="7175" width="26.6640625" style="8" customWidth="1"/>
    <col min="7176" max="7424" width="11.33203125" style="8"/>
    <col min="7425" max="7425" width="43.77734375" style="8" customWidth="1"/>
    <col min="7426" max="7426" width="12.77734375" style="8" customWidth="1"/>
    <col min="7427" max="7427" width="15.33203125" style="8" customWidth="1"/>
    <col min="7428" max="7430" width="11.33203125" style="8"/>
    <col min="7431" max="7431" width="26.6640625" style="8" customWidth="1"/>
    <col min="7432" max="7680" width="11.33203125" style="8"/>
    <col min="7681" max="7681" width="43.77734375" style="8" customWidth="1"/>
    <col min="7682" max="7682" width="12.77734375" style="8" customWidth="1"/>
    <col min="7683" max="7683" width="15.33203125" style="8" customWidth="1"/>
    <col min="7684" max="7686" width="11.33203125" style="8"/>
    <col min="7687" max="7687" width="26.6640625" style="8" customWidth="1"/>
    <col min="7688" max="7936" width="11.33203125" style="8"/>
    <col min="7937" max="7937" width="43.77734375" style="8" customWidth="1"/>
    <col min="7938" max="7938" width="12.77734375" style="8" customWidth="1"/>
    <col min="7939" max="7939" width="15.33203125" style="8" customWidth="1"/>
    <col min="7940" max="7942" width="11.33203125" style="8"/>
    <col min="7943" max="7943" width="26.6640625" style="8" customWidth="1"/>
    <col min="7944" max="8192" width="11.33203125" style="8"/>
    <col min="8193" max="8193" width="43.77734375" style="8" customWidth="1"/>
    <col min="8194" max="8194" width="12.77734375" style="8" customWidth="1"/>
    <col min="8195" max="8195" width="15.33203125" style="8" customWidth="1"/>
    <col min="8196" max="8198" width="11.33203125" style="8"/>
    <col min="8199" max="8199" width="26.6640625" style="8" customWidth="1"/>
    <col min="8200" max="8448" width="11.33203125" style="8"/>
    <col min="8449" max="8449" width="43.77734375" style="8" customWidth="1"/>
    <col min="8450" max="8450" width="12.77734375" style="8" customWidth="1"/>
    <col min="8451" max="8451" width="15.33203125" style="8" customWidth="1"/>
    <col min="8452" max="8454" width="11.33203125" style="8"/>
    <col min="8455" max="8455" width="26.6640625" style="8" customWidth="1"/>
    <col min="8456" max="8704" width="11.33203125" style="8"/>
    <col min="8705" max="8705" width="43.77734375" style="8" customWidth="1"/>
    <col min="8706" max="8706" width="12.77734375" style="8" customWidth="1"/>
    <col min="8707" max="8707" width="15.33203125" style="8" customWidth="1"/>
    <col min="8708" max="8710" width="11.33203125" style="8"/>
    <col min="8711" max="8711" width="26.6640625" style="8" customWidth="1"/>
    <col min="8712" max="8960" width="11.33203125" style="8"/>
    <col min="8961" max="8961" width="43.77734375" style="8" customWidth="1"/>
    <col min="8962" max="8962" width="12.77734375" style="8" customWidth="1"/>
    <col min="8963" max="8963" width="15.33203125" style="8" customWidth="1"/>
    <col min="8964" max="8966" width="11.33203125" style="8"/>
    <col min="8967" max="8967" width="26.6640625" style="8" customWidth="1"/>
    <col min="8968" max="9216" width="11.33203125" style="8"/>
    <col min="9217" max="9217" width="43.77734375" style="8" customWidth="1"/>
    <col min="9218" max="9218" width="12.77734375" style="8" customWidth="1"/>
    <col min="9219" max="9219" width="15.33203125" style="8" customWidth="1"/>
    <col min="9220" max="9222" width="11.33203125" style="8"/>
    <col min="9223" max="9223" width="26.6640625" style="8" customWidth="1"/>
    <col min="9224" max="9472" width="11.33203125" style="8"/>
    <col min="9473" max="9473" width="43.77734375" style="8" customWidth="1"/>
    <col min="9474" max="9474" width="12.77734375" style="8" customWidth="1"/>
    <col min="9475" max="9475" width="15.33203125" style="8" customWidth="1"/>
    <col min="9476" max="9478" width="11.33203125" style="8"/>
    <col min="9479" max="9479" width="26.6640625" style="8" customWidth="1"/>
    <col min="9480" max="9728" width="11.33203125" style="8"/>
    <col min="9729" max="9729" width="43.77734375" style="8" customWidth="1"/>
    <col min="9730" max="9730" width="12.77734375" style="8" customWidth="1"/>
    <col min="9731" max="9731" width="15.33203125" style="8" customWidth="1"/>
    <col min="9732" max="9734" width="11.33203125" style="8"/>
    <col min="9735" max="9735" width="26.6640625" style="8" customWidth="1"/>
    <col min="9736" max="9984" width="11.33203125" style="8"/>
    <col min="9985" max="9985" width="43.77734375" style="8" customWidth="1"/>
    <col min="9986" max="9986" width="12.77734375" style="8" customWidth="1"/>
    <col min="9987" max="9987" width="15.33203125" style="8" customWidth="1"/>
    <col min="9988" max="9990" width="11.33203125" style="8"/>
    <col min="9991" max="9991" width="26.6640625" style="8" customWidth="1"/>
    <col min="9992" max="10240" width="11.33203125" style="8"/>
    <col min="10241" max="10241" width="43.77734375" style="8" customWidth="1"/>
    <col min="10242" max="10242" width="12.77734375" style="8" customWidth="1"/>
    <col min="10243" max="10243" width="15.33203125" style="8" customWidth="1"/>
    <col min="10244" max="10246" width="11.33203125" style="8"/>
    <col min="10247" max="10247" width="26.6640625" style="8" customWidth="1"/>
    <col min="10248" max="10496" width="11.33203125" style="8"/>
    <col min="10497" max="10497" width="43.77734375" style="8" customWidth="1"/>
    <col min="10498" max="10498" width="12.77734375" style="8" customWidth="1"/>
    <col min="10499" max="10499" width="15.33203125" style="8" customWidth="1"/>
    <col min="10500" max="10502" width="11.33203125" style="8"/>
    <col min="10503" max="10503" width="26.6640625" style="8" customWidth="1"/>
    <col min="10504" max="10752" width="11.33203125" style="8"/>
    <col min="10753" max="10753" width="43.77734375" style="8" customWidth="1"/>
    <col min="10754" max="10754" width="12.77734375" style="8" customWidth="1"/>
    <col min="10755" max="10755" width="15.33203125" style="8" customWidth="1"/>
    <col min="10756" max="10758" width="11.33203125" style="8"/>
    <col min="10759" max="10759" width="26.6640625" style="8" customWidth="1"/>
    <col min="10760" max="11008" width="11.33203125" style="8"/>
    <col min="11009" max="11009" width="43.77734375" style="8" customWidth="1"/>
    <col min="11010" max="11010" width="12.77734375" style="8" customWidth="1"/>
    <col min="11011" max="11011" width="15.33203125" style="8" customWidth="1"/>
    <col min="11012" max="11014" width="11.33203125" style="8"/>
    <col min="11015" max="11015" width="26.6640625" style="8" customWidth="1"/>
    <col min="11016" max="11264" width="11.33203125" style="8"/>
    <col min="11265" max="11265" width="43.77734375" style="8" customWidth="1"/>
    <col min="11266" max="11266" width="12.77734375" style="8" customWidth="1"/>
    <col min="11267" max="11267" width="15.33203125" style="8" customWidth="1"/>
    <col min="11268" max="11270" width="11.33203125" style="8"/>
    <col min="11271" max="11271" width="26.6640625" style="8" customWidth="1"/>
    <col min="11272" max="11520" width="11.33203125" style="8"/>
    <col min="11521" max="11521" width="43.77734375" style="8" customWidth="1"/>
    <col min="11522" max="11522" width="12.77734375" style="8" customWidth="1"/>
    <col min="11523" max="11523" width="15.33203125" style="8" customWidth="1"/>
    <col min="11524" max="11526" width="11.33203125" style="8"/>
    <col min="11527" max="11527" width="26.6640625" style="8" customWidth="1"/>
    <col min="11528" max="11776" width="11.33203125" style="8"/>
    <col min="11777" max="11777" width="43.77734375" style="8" customWidth="1"/>
    <col min="11778" max="11778" width="12.77734375" style="8" customWidth="1"/>
    <col min="11779" max="11779" width="15.33203125" style="8" customWidth="1"/>
    <col min="11780" max="11782" width="11.33203125" style="8"/>
    <col min="11783" max="11783" width="26.6640625" style="8" customWidth="1"/>
    <col min="11784" max="12032" width="11.33203125" style="8"/>
    <col min="12033" max="12033" width="43.77734375" style="8" customWidth="1"/>
    <col min="12034" max="12034" width="12.77734375" style="8" customWidth="1"/>
    <col min="12035" max="12035" width="15.33203125" style="8" customWidth="1"/>
    <col min="12036" max="12038" width="11.33203125" style="8"/>
    <col min="12039" max="12039" width="26.6640625" style="8" customWidth="1"/>
    <col min="12040" max="12288" width="11.33203125" style="8"/>
    <col min="12289" max="12289" width="43.77734375" style="8" customWidth="1"/>
    <col min="12290" max="12290" width="12.77734375" style="8" customWidth="1"/>
    <col min="12291" max="12291" width="15.33203125" style="8" customWidth="1"/>
    <col min="12292" max="12294" width="11.33203125" style="8"/>
    <col min="12295" max="12295" width="26.6640625" style="8" customWidth="1"/>
    <col min="12296" max="12544" width="11.33203125" style="8"/>
    <col min="12545" max="12545" width="43.77734375" style="8" customWidth="1"/>
    <col min="12546" max="12546" width="12.77734375" style="8" customWidth="1"/>
    <col min="12547" max="12547" width="15.33203125" style="8" customWidth="1"/>
    <col min="12548" max="12550" width="11.33203125" style="8"/>
    <col min="12551" max="12551" width="26.6640625" style="8" customWidth="1"/>
    <col min="12552" max="12800" width="11.33203125" style="8"/>
    <col min="12801" max="12801" width="43.77734375" style="8" customWidth="1"/>
    <col min="12802" max="12802" width="12.77734375" style="8" customWidth="1"/>
    <col min="12803" max="12803" width="15.33203125" style="8" customWidth="1"/>
    <col min="12804" max="12806" width="11.33203125" style="8"/>
    <col min="12807" max="12807" width="26.6640625" style="8" customWidth="1"/>
    <col min="12808" max="13056" width="11.33203125" style="8"/>
    <col min="13057" max="13057" width="43.77734375" style="8" customWidth="1"/>
    <col min="13058" max="13058" width="12.77734375" style="8" customWidth="1"/>
    <col min="13059" max="13059" width="15.33203125" style="8" customWidth="1"/>
    <col min="13060" max="13062" width="11.33203125" style="8"/>
    <col min="13063" max="13063" width="26.6640625" style="8" customWidth="1"/>
    <col min="13064" max="13312" width="11.33203125" style="8"/>
    <col min="13313" max="13313" width="43.77734375" style="8" customWidth="1"/>
    <col min="13314" max="13314" width="12.77734375" style="8" customWidth="1"/>
    <col min="13315" max="13315" width="15.33203125" style="8" customWidth="1"/>
    <col min="13316" max="13318" width="11.33203125" style="8"/>
    <col min="13319" max="13319" width="26.6640625" style="8" customWidth="1"/>
    <col min="13320" max="13568" width="11.33203125" style="8"/>
    <col min="13569" max="13569" width="43.77734375" style="8" customWidth="1"/>
    <col min="13570" max="13570" width="12.77734375" style="8" customWidth="1"/>
    <col min="13571" max="13571" width="15.33203125" style="8" customWidth="1"/>
    <col min="13572" max="13574" width="11.33203125" style="8"/>
    <col min="13575" max="13575" width="26.6640625" style="8" customWidth="1"/>
    <col min="13576" max="13824" width="11.33203125" style="8"/>
    <col min="13825" max="13825" width="43.77734375" style="8" customWidth="1"/>
    <col min="13826" max="13826" width="12.77734375" style="8" customWidth="1"/>
    <col min="13827" max="13827" width="15.33203125" style="8" customWidth="1"/>
    <col min="13828" max="13830" width="11.33203125" style="8"/>
    <col min="13831" max="13831" width="26.6640625" style="8" customWidth="1"/>
    <col min="13832" max="14080" width="11.33203125" style="8"/>
    <col min="14081" max="14081" width="43.77734375" style="8" customWidth="1"/>
    <col min="14082" max="14082" width="12.77734375" style="8" customWidth="1"/>
    <col min="14083" max="14083" width="15.33203125" style="8" customWidth="1"/>
    <col min="14084" max="14086" width="11.33203125" style="8"/>
    <col min="14087" max="14087" width="26.6640625" style="8" customWidth="1"/>
    <col min="14088" max="14336" width="11.33203125" style="8"/>
    <col min="14337" max="14337" width="43.77734375" style="8" customWidth="1"/>
    <col min="14338" max="14338" width="12.77734375" style="8" customWidth="1"/>
    <col min="14339" max="14339" width="15.33203125" style="8" customWidth="1"/>
    <col min="14340" max="14342" width="11.33203125" style="8"/>
    <col min="14343" max="14343" width="26.6640625" style="8" customWidth="1"/>
    <col min="14344" max="14592" width="11.33203125" style="8"/>
    <col min="14593" max="14593" width="43.77734375" style="8" customWidth="1"/>
    <col min="14594" max="14594" width="12.77734375" style="8" customWidth="1"/>
    <col min="14595" max="14595" width="15.33203125" style="8" customWidth="1"/>
    <col min="14596" max="14598" width="11.33203125" style="8"/>
    <col min="14599" max="14599" width="26.6640625" style="8" customWidth="1"/>
    <col min="14600" max="14848" width="11.33203125" style="8"/>
    <col min="14849" max="14849" width="43.77734375" style="8" customWidth="1"/>
    <col min="14850" max="14850" width="12.77734375" style="8" customWidth="1"/>
    <col min="14851" max="14851" width="15.33203125" style="8" customWidth="1"/>
    <col min="14852" max="14854" width="11.33203125" style="8"/>
    <col min="14855" max="14855" width="26.6640625" style="8" customWidth="1"/>
    <col min="14856" max="15104" width="11.33203125" style="8"/>
    <col min="15105" max="15105" width="43.77734375" style="8" customWidth="1"/>
    <col min="15106" max="15106" width="12.77734375" style="8" customWidth="1"/>
    <col min="15107" max="15107" width="15.33203125" style="8" customWidth="1"/>
    <col min="15108" max="15110" width="11.33203125" style="8"/>
    <col min="15111" max="15111" width="26.6640625" style="8" customWidth="1"/>
    <col min="15112" max="15360" width="11.33203125" style="8"/>
    <col min="15361" max="15361" width="43.77734375" style="8" customWidth="1"/>
    <col min="15362" max="15362" width="12.77734375" style="8" customWidth="1"/>
    <col min="15363" max="15363" width="15.33203125" style="8" customWidth="1"/>
    <col min="15364" max="15366" width="11.33203125" style="8"/>
    <col min="15367" max="15367" width="26.6640625" style="8" customWidth="1"/>
    <col min="15368" max="15616" width="11.33203125" style="8"/>
    <col min="15617" max="15617" width="43.77734375" style="8" customWidth="1"/>
    <col min="15618" max="15618" width="12.77734375" style="8" customWidth="1"/>
    <col min="15619" max="15619" width="15.33203125" style="8" customWidth="1"/>
    <col min="15620" max="15622" width="11.33203125" style="8"/>
    <col min="15623" max="15623" width="26.6640625" style="8" customWidth="1"/>
    <col min="15624" max="15872" width="11.33203125" style="8"/>
    <col min="15873" max="15873" width="43.77734375" style="8" customWidth="1"/>
    <col min="15874" max="15874" width="12.77734375" style="8" customWidth="1"/>
    <col min="15875" max="15875" width="15.33203125" style="8" customWidth="1"/>
    <col min="15876" max="15878" width="11.33203125" style="8"/>
    <col min="15879" max="15879" width="26.6640625" style="8" customWidth="1"/>
    <col min="15880" max="16128" width="11.33203125" style="8"/>
    <col min="16129" max="16129" width="43.77734375" style="8" customWidth="1"/>
    <col min="16130" max="16130" width="12.77734375" style="8" customWidth="1"/>
    <col min="16131" max="16131" width="15.33203125" style="8" customWidth="1"/>
    <col min="16132" max="16134" width="11.33203125" style="8"/>
    <col min="16135" max="16135" width="26.6640625" style="8" customWidth="1"/>
    <col min="16136" max="16384" width="11.33203125" style="8"/>
  </cols>
  <sheetData>
    <row r="1" spans="1:7" s="7" customFormat="1" ht="23.25" customHeight="1" x14ac:dyDescent="0.25">
      <c r="A1" s="785"/>
      <c r="B1" s="786" t="s">
        <v>46</v>
      </c>
      <c r="C1" s="787"/>
      <c r="D1" s="787"/>
      <c r="E1" s="787"/>
      <c r="F1" s="788"/>
      <c r="G1" s="6" t="s">
        <v>47</v>
      </c>
    </row>
    <row r="2" spans="1:7" s="7" customFormat="1" ht="23.25" customHeight="1" x14ac:dyDescent="0.25">
      <c r="A2" s="785"/>
      <c r="B2" s="789"/>
      <c r="C2" s="790"/>
      <c r="D2" s="790"/>
      <c r="E2" s="790"/>
      <c r="F2" s="791"/>
      <c r="G2" s="6" t="s">
        <v>39</v>
      </c>
    </row>
    <row r="3" spans="1:7" s="7" customFormat="1" ht="23.25" customHeight="1" x14ac:dyDescent="0.25">
      <c r="A3" s="785"/>
      <c r="B3" s="792"/>
      <c r="C3" s="793"/>
      <c r="D3" s="793"/>
      <c r="E3" s="793"/>
      <c r="F3" s="794"/>
      <c r="G3" s="6" t="s">
        <v>38</v>
      </c>
    </row>
    <row r="4" spans="1:7" x14ac:dyDescent="0.25">
      <c r="A4" s="795" t="s">
        <v>126</v>
      </c>
      <c r="B4" s="795"/>
      <c r="C4" s="795"/>
      <c r="D4" s="795"/>
      <c r="E4" s="795"/>
      <c r="F4" s="795"/>
      <c r="G4" s="795"/>
    </row>
    <row r="5" spans="1:7" x14ac:dyDescent="0.25">
      <c r="A5" s="796" t="s">
        <v>37</v>
      </c>
      <c r="B5" s="796"/>
      <c r="C5" s="796"/>
      <c r="D5" s="796"/>
      <c r="E5" s="796"/>
      <c r="F5" s="796"/>
      <c r="G5" s="796"/>
    </row>
    <row r="6" spans="1:7" x14ac:dyDescent="0.25">
      <c r="A6" s="797" t="s">
        <v>127</v>
      </c>
      <c r="B6" s="797"/>
      <c r="C6" s="797"/>
      <c r="D6" s="797"/>
      <c r="E6" s="797"/>
      <c r="F6" s="797"/>
      <c r="G6" s="797"/>
    </row>
    <row r="7" spans="1:7" x14ac:dyDescent="0.25">
      <c r="A7" s="796" t="s">
        <v>36</v>
      </c>
      <c r="B7" s="796"/>
      <c r="C7" s="796"/>
      <c r="D7" s="796"/>
      <c r="E7" s="796"/>
      <c r="F7" s="796"/>
      <c r="G7" s="796"/>
    </row>
    <row r="8" spans="1:7" x14ac:dyDescent="0.25">
      <c r="A8" s="798" t="s">
        <v>206</v>
      </c>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128</v>
      </c>
      <c r="B12" s="696"/>
      <c r="C12" s="696"/>
      <c r="D12" s="696"/>
      <c r="E12" s="696"/>
      <c r="F12" s="696"/>
      <c r="G12" s="696"/>
    </row>
    <row r="13" spans="1:7" x14ac:dyDescent="0.25">
      <c r="A13" s="782" t="s">
        <v>33</v>
      </c>
      <c r="B13" s="783"/>
      <c r="C13" s="783"/>
      <c r="D13" s="783"/>
      <c r="E13" s="783"/>
      <c r="F13" s="783"/>
      <c r="G13" s="784"/>
    </row>
    <row r="14" spans="1:7" ht="34.049999999999997" customHeight="1" x14ac:dyDescent="0.25">
      <c r="A14" s="807" t="s">
        <v>234</v>
      </c>
      <c r="B14" s="808"/>
      <c r="C14" s="809"/>
      <c r="D14" s="753" t="s">
        <v>129</v>
      </c>
      <c r="E14" s="754"/>
      <c r="F14" s="754"/>
      <c r="G14" s="755"/>
    </row>
    <row r="15" spans="1:7" ht="34.049999999999997" customHeight="1" x14ac:dyDescent="0.25">
      <c r="A15" s="810"/>
      <c r="B15" s="811"/>
      <c r="C15" s="812"/>
      <c r="D15" s="756"/>
      <c r="E15" s="757"/>
      <c r="F15" s="757"/>
      <c r="G15" s="758"/>
    </row>
    <row r="16" spans="1:7" ht="34.049999999999997" customHeight="1" x14ac:dyDescent="0.25">
      <c r="A16" s="810"/>
      <c r="B16" s="811"/>
      <c r="C16" s="812"/>
      <c r="D16" s="756"/>
      <c r="E16" s="757"/>
      <c r="F16" s="757"/>
      <c r="G16" s="758"/>
    </row>
    <row r="17" spans="1:7" ht="34.049999999999997" customHeight="1" x14ac:dyDescent="0.25">
      <c r="A17" s="810"/>
      <c r="B17" s="811"/>
      <c r="C17" s="812"/>
      <c r="D17" s="756"/>
      <c r="E17" s="757"/>
      <c r="F17" s="757"/>
      <c r="G17" s="758"/>
    </row>
    <row r="18" spans="1:7" ht="34.049999999999997" customHeight="1" x14ac:dyDescent="0.25">
      <c r="A18" s="810"/>
      <c r="B18" s="811"/>
      <c r="C18" s="812"/>
      <c r="D18" s="756"/>
      <c r="E18" s="757"/>
      <c r="F18" s="757"/>
      <c r="G18" s="758"/>
    </row>
    <row r="19" spans="1:7" ht="34.049999999999997" customHeight="1" x14ac:dyDescent="0.25">
      <c r="A19" s="810"/>
      <c r="B19" s="811"/>
      <c r="C19" s="812"/>
      <c r="D19" s="756"/>
      <c r="E19" s="757"/>
      <c r="F19" s="757"/>
      <c r="G19" s="758"/>
    </row>
    <row r="20" spans="1:7" ht="34.049999999999997" customHeight="1" x14ac:dyDescent="0.25">
      <c r="A20" s="810"/>
      <c r="B20" s="811"/>
      <c r="C20" s="812"/>
      <c r="D20" s="756"/>
      <c r="E20" s="757"/>
      <c r="F20" s="757"/>
      <c r="G20" s="758"/>
    </row>
    <row r="21" spans="1:7" ht="34.049999999999997" customHeight="1" x14ac:dyDescent="0.25">
      <c r="A21" s="810"/>
      <c r="B21" s="811"/>
      <c r="C21" s="812"/>
      <c r="D21" s="756"/>
      <c r="E21" s="757"/>
      <c r="F21" s="757"/>
      <c r="G21" s="758"/>
    </row>
    <row r="22" spans="1:7" ht="34.049999999999997" customHeight="1" x14ac:dyDescent="0.25">
      <c r="A22" s="810"/>
      <c r="B22" s="811"/>
      <c r="C22" s="812"/>
      <c r="D22" s="756"/>
      <c r="E22" s="757"/>
      <c r="F22" s="757"/>
      <c r="G22" s="758"/>
    </row>
    <row r="23" spans="1:7" ht="34.049999999999997" customHeight="1" x14ac:dyDescent="0.25">
      <c r="A23" s="810"/>
      <c r="B23" s="811"/>
      <c r="C23" s="812"/>
      <c r="D23" s="756"/>
      <c r="E23" s="757"/>
      <c r="F23" s="757"/>
      <c r="G23" s="758"/>
    </row>
    <row r="24" spans="1:7" ht="34.049999999999997" customHeight="1" x14ac:dyDescent="0.25">
      <c r="A24" s="810"/>
      <c r="B24" s="811"/>
      <c r="C24" s="812"/>
      <c r="D24" s="756"/>
      <c r="E24" s="757"/>
      <c r="F24" s="757"/>
      <c r="G24" s="758"/>
    </row>
    <row r="25" spans="1:7" ht="34.049999999999997" customHeight="1" x14ac:dyDescent="0.25">
      <c r="A25" s="810"/>
      <c r="B25" s="811"/>
      <c r="C25" s="812"/>
      <c r="D25" s="756"/>
      <c r="E25" s="757"/>
      <c r="F25" s="757"/>
      <c r="G25" s="758"/>
    </row>
    <row r="26" spans="1:7" ht="34.049999999999997" customHeight="1" x14ac:dyDescent="0.25">
      <c r="A26" s="810"/>
      <c r="B26" s="811"/>
      <c r="C26" s="812"/>
      <c r="D26" s="756"/>
      <c r="E26" s="757"/>
      <c r="F26" s="757"/>
      <c r="G26" s="758"/>
    </row>
    <row r="27" spans="1:7" ht="34.049999999999997" customHeight="1" x14ac:dyDescent="0.25">
      <c r="A27" s="813"/>
      <c r="B27" s="814"/>
      <c r="C27" s="815"/>
      <c r="D27" s="820"/>
      <c r="E27" s="821"/>
      <c r="F27" s="821"/>
      <c r="G27" s="822"/>
    </row>
    <row r="28" spans="1:7" x14ac:dyDescent="0.25">
      <c r="A28" s="780" t="s">
        <v>65</v>
      </c>
      <c r="B28" s="781"/>
      <c r="C28" s="781"/>
      <c r="D28" s="781"/>
      <c r="E28" s="781"/>
      <c r="F28" s="781"/>
      <c r="G28" s="781"/>
    </row>
    <row r="29" spans="1:7" ht="22.05" customHeight="1" x14ac:dyDescent="0.25">
      <c r="A29" s="747" t="s">
        <v>235</v>
      </c>
      <c r="B29" s="748"/>
      <c r="C29" s="748"/>
      <c r="D29" s="748"/>
      <c r="E29" s="748"/>
      <c r="F29" s="748"/>
      <c r="G29" s="749"/>
    </row>
    <row r="30" spans="1:7" ht="22.05" customHeight="1" x14ac:dyDescent="0.25">
      <c r="A30" s="750"/>
      <c r="B30" s="751"/>
      <c r="C30" s="751"/>
      <c r="D30" s="751"/>
      <c r="E30" s="751"/>
      <c r="F30" s="751"/>
      <c r="G30" s="752"/>
    </row>
    <row r="31" spans="1:7" ht="22.05" customHeight="1" x14ac:dyDescent="0.25">
      <c r="A31" s="750"/>
      <c r="B31" s="751"/>
      <c r="C31" s="751"/>
      <c r="D31" s="751"/>
      <c r="E31" s="751"/>
      <c r="F31" s="751"/>
      <c r="G31" s="752"/>
    </row>
    <row r="32" spans="1:7" ht="14.4" thickBot="1" x14ac:dyDescent="0.3">
      <c r="A32" s="771" t="s">
        <v>30</v>
      </c>
      <c r="B32" s="772"/>
      <c r="C32" s="772"/>
      <c r="D32" s="772"/>
      <c r="E32" s="772"/>
      <c r="F32" s="772"/>
      <c r="G32" s="773"/>
    </row>
    <row r="33" spans="1:7" x14ac:dyDescent="0.25">
      <c r="A33" s="801" t="s">
        <v>56</v>
      </c>
      <c r="B33" s="802"/>
      <c r="C33" s="802"/>
      <c r="D33" s="802"/>
      <c r="E33" s="802"/>
      <c r="F33" s="802"/>
      <c r="G33" s="803"/>
    </row>
    <row r="34" spans="1:7" ht="12" customHeight="1" thickBot="1" x14ac:dyDescent="0.3">
      <c r="A34" s="804"/>
      <c r="B34" s="805"/>
      <c r="C34" s="805"/>
      <c r="D34" s="805"/>
      <c r="E34" s="805"/>
      <c r="F34" s="805"/>
      <c r="G34" s="806"/>
    </row>
    <row r="35" spans="1:7" ht="14.4" thickBot="1" x14ac:dyDescent="0.3">
      <c r="A35" s="762" t="s">
        <v>52</v>
      </c>
      <c r="B35" s="763"/>
      <c r="C35" s="763"/>
      <c r="D35" s="763"/>
      <c r="E35" s="763"/>
      <c r="F35" s="763"/>
      <c r="G35" s="764"/>
    </row>
    <row r="36" spans="1:7" ht="31.5" customHeight="1" thickBot="1" x14ac:dyDescent="0.3">
      <c r="A36" s="765" t="s">
        <v>53</v>
      </c>
      <c r="B36" s="766"/>
      <c r="C36" s="766"/>
      <c r="D36" s="766"/>
      <c r="E36" s="766"/>
      <c r="F36" s="766"/>
      <c r="G36" s="767"/>
    </row>
    <row r="37" spans="1:7" ht="14.4" thickBot="1" x14ac:dyDescent="0.3">
      <c r="A37" s="762" t="s">
        <v>28</v>
      </c>
      <c r="B37" s="763"/>
      <c r="C37" s="763"/>
      <c r="D37" s="763"/>
      <c r="E37" s="763"/>
      <c r="F37" s="763"/>
      <c r="G37" s="764"/>
    </row>
    <row r="38" spans="1:7" ht="29.25" customHeight="1" x14ac:dyDescent="0.25">
      <c r="A38" s="768" t="s">
        <v>62</v>
      </c>
      <c r="B38" s="769"/>
      <c r="C38" s="769"/>
      <c r="D38" s="769"/>
      <c r="E38" s="769"/>
      <c r="F38" s="769"/>
      <c r="G38" s="770"/>
    </row>
    <row r="39" spans="1:7" x14ac:dyDescent="0.25">
      <c r="A39" s="707" t="s">
        <v>27</v>
      </c>
      <c r="B39" s="708"/>
      <c r="C39" s="708"/>
      <c r="D39" s="708"/>
      <c r="E39" s="708"/>
      <c r="F39" s="708"/>
      <c r="G39" s="709"/>
    </row>
    <row r="40" spans="1:7" x14ac:dyDescent="0.25">
      <c r="A40" s="9" t="s">
        <v>54</v>
      </c>
      <c r="B40" s="10"/>
      <c r="C40" s="10"/>
      <c r="D40" s="10"/>
      <c r="E40" s="10"/>
      <c r="F40" s="10"/>
      <c r="G40" s="10"/>
    </row>
    <row r="41" spans="1:7" x14ac:dyDescent="0.25">
      <c r="A41" s="710" t="s">
        <v>55</v>
      </c>
      <c r="B41" s="710"/>
      <c r="C41" s="11"/>
      <c r="D41" s="11"/>
      <c r="E41" s="11"/>
      <c r="F41" s="11"/>
      <c r="G41" s="11"/>
    </row>
    <row r="42" spans="1:7" ht="14.4" x14ac:dyDescent="0.3">
      <c r="A42" s="12"/>
      <c r="B42" s="12"/>
      <c r="C42" s="12"/>
      <c r="D42" s="12"/>
      <c r="E42" s="12"/>
      <c r="F42" s="12"/>
      <c r="G42" s="12"/>
    </row>
  </sheetData>
  <mergeCells count="24">
    <mergeCell ref="A41:B41"/>
    <mergeCell ref="A14:C27"/>
    <mergeCell ref="D14:G27"/>
    <mergeCell ref="A28:G28"/>
    <mergeCell ref="A29:G31"/>
    <mergeCell ref="A32:G32"/>
    <mergeCell ref="A33:G34"/>
    <mergeCell ref="A35:G35"/>
    <mergeCell ref="A36:G36"/>
    <mergeCell ref="A37:G37"/>
    <mergeCell ref="A38:G38"/>
    <mergeCell ref="A39:G39"/>
    <mergeCell ref="A13:G13"/>
    <mergeCell ref="A1:A3"/>
    <mergeCell ref="B1:F3"/>
    <mergeCell ref="A4:G4"/>
    <mergeCell ref="A5:G5"/>
    <mergeCell ref="A6:G6"/>
    <mergeCell ref="A7:G7"/>
    <mergeCell ref="A8:G8"/>
    <mergeCell ref="A9:G9"/>
    <mergeCell ref="A10:G10"/>
    <mergeCell ref="A11:G11"/>
    <mergeCell ref="A12:G12"/>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EBFA7-0AF7-0C4A-8C39-638535BE93D2}">
  <sheetPr>
    <tabColor theme="6" tint="0.59999389629810485"/>
    <pageSetUpPr fitToPage="1"/>
  </sheetPr>
  <dimension ref="B2:J39"/>
  <sheetViews>
    <sheetView showGridLines="0" view="pageBreakPreview" zoomScale="90" zoomScaleNormal="100" zoomScaleSheetLayoutView="90" zoomScalePageLayoutView="80" workbookViewId="0">
      <selection activeCell="A5" sqref="A5:H5"/>
    </sheetView>
  </sheetViews>
  <sheetFormatPr baseColWidth="10" defaultColWidth="11.33203125" defaultRowHeight="13.2" x14ac:dyDescent="0.25"/>
  <cols>
    <col min="1" max="1" width="3.33203125" style="2" customWidth="1"/>
    <col min="2" max="2" width="4.109375" style="2" customWidth="1"/>
    <col min="3" max="3" width="76.33203125" style="2" customWidth="1"/>
    <col min="4" max="4" width="21" style="2" customWidth="1"/>
    <col min="5" max="5" width="10.77734375" style="2" customWidth="1"/>
    <col min="6" max="6" width="22.33203125" style="3" customWidth="1"/>
    <col min="7" max="7" width="21.66406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66406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66406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66406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66406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66406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66406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66406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66406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66406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66406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66406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66406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66406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66406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66406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66406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66406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66406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66406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66406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66406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66406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66406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66406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66406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66406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66406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66406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66406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66406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66406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66406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66406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66406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66406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66406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66406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66406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66406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66406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66406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66406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66406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66406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66406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66406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66406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66406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66406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66406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66406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66406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66406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66406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66406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66406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66406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66406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66406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66406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66406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66406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6640625" style="2" customWidth="1"/>
    <col min="16136" max="16136" width="15.33203125" style="2" customWidth="1"/>
    <col min="16137" max="16137" width="22.109375" style="2" customWidth="1"/>
    <col min="16138" max="16138" width="16.77734375" style="2" customWidth="1"/>
    <col min="16139" max="16384" width="11.33203125" style="2"/>
  </cols>
  <sheetData>
    <row r="2" spans="2:8" ht="20.25" customHeight="1" x14ac:dyDescent="0.25">
      <c r="B2" s="738" t="s">
        <v>130</v>
      </c>
      <c r="C2" s="739"/>
      <c r="D2" s="739"/>
      <c r="E2" s="739"/>
      <c r="F2" s="739"/>
      <c r="G2" s="740"/>
      <c r="H2" s="4" t="s">
        <v>40</v>
      </c>
    </row>
    <row r="3" spans="2:8" ht="20.25" customHeight="1" x14ac:dyDescent="0.25">
      <c r="B3" s="741"/>
      <c r="C3" s="742"/>
      <c r="D3" s="742"/>
      <c r="E3" s="742"/>
      <c r="F3" s="742"/>
      <c r="G3" s="743"/>
      <c r="H3" s="5" t="s">
        <v>39</v>
      </c>
    </row>
    <row r="4" spans="2:8" ht="20.25" customHeight="1"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45</v>
      </c>
      <c r="C6" s="718"/>
      <c r="D6" s="718"/>
      <c r="E6" s="718"/>
      <c r="F6" s="718"/>
      <c r="G6" s="718"/>
      <c r="H6" s="719"/>
    </row>
    <row r="7" spans="2:8" x14ac:dyDescent="0.25">
      <c r="B7" s="704" t="s">
        <v>36</v>
      </c>
      <c r="C7" s="705"/>
      <c r="D7" s="705"/>
      <c r="E7" s="705"/>
      <c r="F7" s="705"/>
      <c r="G7" s="705"/>
      <c r="H7" s="706"/>
    </row>
    <row r="8" spans="2:8" x14ac:dyDescent="0.25">
      <c r="B8" s="717"/>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49</v>
      </c>
      <c r="C12" s="696"/>
      <c r="D12" s="696"/>
      <c r="E12" s="696"/>
      <c r="F12" s="696"/>
      <c r="G12" s="696"/>
      <c r="H12" s="696"/>
    </row>
    <row r="13" spans="2:8" x14ac:dyDescent="0.25">
      <c r="B13" s="704" t="s">
        <v>33</v>
      </c>
      <c r="C13" s="705"/>
      <c r="D13" s="705"/>
      <c r="E13" s="705"/>
      <c r="F13" s="705"/>
      <c r="G13" s="705"/>
      <c r="H13" s="706"/>
    </row>
    <row r="14" spans="2:8" ht="12.75" customHeight="1" x14ac:dyDescent="0.25">
      <c r="B14" s="823"/>
      <c r="C14" s="824"/>
      <c r="D14" s="825"/>
      <c r="E14" s="729" t="s">
        <v>32</v>
      </c>
      <c r="F14" s="730"/>
      <c r="G14" s="730"/>
      <c r="H14" s="731"/>
    </row>
    <row r="15" spans="2:8" ht="12.75" customHeight="1" x14ac:dyDescent="0.25">
      <c r="B15" s="720" t="s">
        <v>58</v>
      </c>
      <c r="C15" s="826"/>
      <c r="D15" s="827"/>
      <c r="E15" s="732"/>
      <c r="F15" s="733"/>
      <c r="G15" s="733"/>
      <c r="H15" s="734"/>
    </row>
    <row r="16" spans="2:8" ht="31.05" customHeight="1" x14ac:dyDescent="0.25">
      <c r="B16" s="828"/>
      <c r="C16" s="829"/>
      <c r="D16" s="830"/>
      <c r="E16" s="732"/>
      <c r="F16" s="733"/>
      <c r="G16" s="733"/>
      <c r="H16" s="734"/>
    </row>
    <row r="17" spans="2:8" ht="12.75" customHeight="1" x14ac:dyDescent="0.25">
      <c r="B17" s="828"/>
      <c r="C17" s="829"/>
      <c r="D17" s="830"/>
      <c r="E17" s="732"/>
      <c r="F17" s="733"/>
      <c r="G17" s="733"/>
      <c r="H17" s="734"/>
    </row>
    <row r="18" spans="2:8" ht="12.75" customHeight="1" x14ac:dyDescent="0.25">
      <c r="B18" s="828"/>
      <c r="C18" s="829"/>
      <c r="D18" s="830"/>
      <c r="E18" s="732"/>
      <c r="F18" s="733"/>
      <c r="G18" s="733"/>
      <c r="H18" s="734"/>
    </row>
    <row r="19" spans="2:8" ht="12.75" customHeight="1" x14ac:dyDescent="0.25">
      <c r="B19" s="828"/>
      <c r="C19" s="829"/>
      <c r="D19" s="830"/>
      <c r="E19" s="732"/>
      <c r="F19" s="733"/>
      <c r="G19" s="733"/>
      <c r="H19" s="734"/>
    </row>
    <row r="20" spans="2:8" ht="12.75" customHeight="1" x14ac:dyDescent="0.25">
      <c r="B20" s="828"/>
      <c r="C20" s="829"/>
      <c r="D20" s="830"/>
      <c r="E20" s="732"/>
      <c r="F20" s="733"/>
      <c r="G20" s="733"/>
      <c r="H20" s="734"/>
    </row>
    <row r="21" spans="2:8" ht="12.75" customHeight="1" x14ac:dyDescent="0.25">
      <c r="B21" s="828"/>
      <c r="C21" s="829"/>
      <c r="D21" s="830"/>
      <c r="E21" s="732"/>
      <c r="F21" s="733"/>
      <c r="G21" s="733"/>
      <c r="H21" s="734"/>
    </row>
    <row r="22" spans="2:8" ht="12.75" customHeight="1" x14ac:dyDescent="0.25">
      <c r="B22" s="828"/>
      <c r="C22" s="829"/>
      <c r="D22" s="830"/>
      <c r="E22" s="732"/>
      <c r="F22" s="733"/>
      <c r="G22" s="733"/>
      <c r="H22" s="734"/>
    </row>
    <row r="23" spans="2:8" ht="12.75" customHeight="1" x14ac:dyDescent="0.25">
      <c r="B23" s="828"/>
      <c r="C23" s="829"/>
      <c r="D23" s="830"/>
      <c r="E23" s="732"/>
      <c r="F23" s="733"/>
      <c r="G23" s="733"/>
      <c r="H23" s="734"/>
    </row>
    <row r="24" spans="2:8" ht="12.75" customHeight="1" x14ac:dyDescent="0.25">
      <c r="B24" s="828"/>
      <c r="C24" s="829"/>
      <c r="D24" s="830"/>
      <c r="E24" s="732"/>
      <c r="F24" s="733"/>
      <c r="G24" s="733"/>
      <c r="H24" s="734"/>
    </row>
    <row r="25" spans="2:8" ht="55.05" customHeight="1" x14ac:dyDescent="0.25">
      <c r="B25" s="831"/>
      <c r="C25" s="832"/>
      <c r="D25" s="833"/>
      <c r="E25" s="735"/>
      <c r="F25" s="736"/>
      <c r="G25" s="736"/>
      <c r="H25" s="737"/>
    </row>
    <row r="26" spans="2:8" x14ac:dyDescent="0.25">
      <c r="B26" s="704" t="s">
        <v>31</v>
      </c>
      <c r="C26" s="705"/>
      <c r="D26" s="705"/>
      <c r="E26" s="705"/>
      <c r="F26" s="705"/>
      <c r="G26" s="705"/>
      <c r="H26" s="706"/>
    </row>
    <row r="27" spans="2:8" ht="9" customHeight="1" x14ac:dyDescent="0.25">
      <c r="B27" s="711"/>
      <c r="C27" s="711"/>
      <c r="D27" s="711"/>
      <c r="E27" s="711"/>
      <c r="F27" s="711"/>
      <c r="G27" s="711"/>
      <c r="H27" s="711"/>
    </row>
    <row r="28" spans="2:8" ht="9" customHeight="1" x14ac:dyDescent="0.25">
      <c r="B28" s="712"/>
      <c r="C28" s="712"/>
      <c r="D28" s="712"/>
      <c r="E28" s="712"/>
      <c r="F28" s="712"/>
      <c r="G28" s="712"/>
      <c r="H28" s="712"/>
    </row>
    <row r="29" spans="2:8" ht="9" customHeight="1" x14ac:dyDescent="0.25">
      <c r="B29" s="712"/>
      <c r="C29" s="712"/>
      <c r="D29" s="712"/>
      <c r="E29" s="712"/>
      <c r="F29" s="712"/>
      <c r="G29" s="712"/>
      <c r="H29" s="712"/>
    </row>
    <row r="30" spans="2:8" ht="9" customHeight="1" x14ac:dyDescent="0.25">
      <c r="B30" s="713"/>
      <c r="C30" s="713"/>
      <c r="D30" s="713"/>
      <c r="E30" s="713"/>
      <c r="F30" s="713"/>
      <c r="G30" s="713"/>
      <c r="H30" s="713"/>
    </row>
    <row r="31" spans="2:8" x14ac:dyDescent="0.25">
      <c r="B31" s="693" t="s">
        <v>30</v>
      </c>
      <c r="C31" s="693"/>
      <c r="D31" s="693"/>
      <c r="E31" s="693"/>
      <c r="F31" s="693"/>
      <c r="G31" s="693"/>
      <c r="H31" s="693"/>
    </row>
    <row r="32" spans="2:8" ht="47.25" customHeight="1" x14ac:dyDescent="0.25">
      <c r="B32" s="714" t="s">
        <v>57</v>
      </c>
      <c r="C32" s="715"/>
      <c r="D32" s="715"/>
      <c r="E32" s="715"/>
      <c r="F32" s="715"/>
      <c r="G32" s="715"/>
      <c r="H32" s="716"/>
    </row>
    <row r="33" spans="2:8" x14ac:dyDescent="0.25">
      <c r="B33" s="704" t="s">
        <v>29</v>
      </c>
      <c r="C33" s="705"/>
      <c r="D33" s="705"/>
      <c r="E33" s="705"/>
      <c r="F33" s="705"/>
      <c r="G33" s="705"/>
      <c r="H33" s="706"/>
    </row>
    <row r="34" spans="2:8" ht="28.05" customHeight="1" x14ac:dyDescent="0.25">
      <c r="B34" s="717" t="s">
        <v>53</v>
      </c>
      <c r="C34" s="718"/>
      <c r="D34" s="718"/>
      <c r="E34" s="718"/>
      <c r="F34" s="718"/>
      <c r="G34" s="718"/>
      <c r="H34" s="719"/>
    </row>
    <row r="35" spans="2:8" x14ac:dyDescent="0.25">
      <c r="B35" s="704" t="s">
        <v>28</v>
      </c>
      <c r="C35" s="705"/>
      <c r="D35" s="705"/>
      <c r="E35" s="705"/>
      <c r="F35" s="705"/>
      <c r="G35" s="705"/>
      <c r="H35" s="706"/>
    </row>
    <row r="36" spans="2:8" ht="13.05" customHeight="1" x14ac:dyDescent="0.25">
      <c r="B36" s="707" t="s">
        <v>27</v>
      </c>
      <c r="C36" s="708"/>
      <c r="D36" s="708"/>
      <c r="E36" s="708"/>
      <c r="F36" s="708"/>
      <c r="G36" s="708"/>
      <c r="H36" s="709"/>
    </row>
    <row r="37" spans="2:8" ht="13.05" customHeight="1" x14ac:dyDescent="0.25">
      <c r="B37" s="9" t="s">
        <v>54</v>
      </c>
      <c r="C37" s="10"/>
      <c r="D37" s="10"/>
      <c r="E37" s="10"/>
      <c r="F37" s="10"/>
      <c r="G37" s="10"/>
      <c r="H37" s="10"/>
    </row>
    <row r="38" spans="2:8" x14ac:dyDescent="0.25">
      <c r="B38" s="710" t="s">
        <v>55</v>
      </c>
      <c r="C38" s="710"/>
      <c r="D38" s="11"/>
      <c r="E38" s="11"/>
      <c r="F38" s="11"/>
      <c r="G38" s="11"/>
      <c r="H38" s="11"/>
    </row>
    <row r="39" spans="2:8" ht="13.8" x14ac:dyDescent="0.3">
      <c r="B39" s="12"/>
      <c r="C39" s="12"/>
      <c r="D39" s="12"/>
      <c r="E39" s="12"/>
      <c r="F39" s="12"/>
      <c r="G39" s="12"/>
      <c r="H39" s="12"/>
    </row>
  </sheetData>
  <mergeCells count="22">
    <mergeCell ref="B35:H35"/>
    <mergeCell ref="B36:H36"/>
    <mergeCell ref="B38:C38"/>
    <mergeCell ref="B26:H26"/>
    <mergeCell ref="B27:H30"/>
    <mergeCell ref="B31:H31"/>
    <mergeCell ref="B32:H32"/>
    <mergeCell ref="B33:H33"/>
    <mergeCell ref="B34:H34"/>
    <mergeCell ref="B10:H10"/>
    <mergeCell ref="B11:H11"/>
    <mergeCell ref="B12:H12"/>
    <mergeCell ref="B13:H13"/>
    <mergeCell ref="B14:D14"/>
    <mergeCell ref="E14:H25"/>
    <mergeCell ref="B15:D25"/>
    <mergeCell ref="B9:H9"/>
    <mergeCell ref="B2:G4"/>
    <mergeCell ref="B5:H5"/>
    <mergeCell ref="B6:H6"/>
    <mergeCell ref="B7:H7"/>
    <mergeCell ref="B8:H8"/>
  </mergeCells>
  <pageMargins left="1" right="1" top="1" bottom="1" header="0.5" footer="0.5"/>
  <pageSetup scale="68" fitToHeight="0" orientation="landscape" horizontalDpi="4294967295" verticalDpi="4294967295" r:id="rId1"/>
  <headerFooter>
    <oddHeader>&amp;L&amp;G&amp;R
&amp;G</oddHeader>
    <oddFooter>&amp;R&amp;G</oddFooter>
  </headerFooter>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63FA3-368A-D442-9233-321ED82C288C}">
  <sheetPr>
    <tabColor theme="6" tint="0.59999389629810485"/>
  </sheetPr>
  <dimension ref="B2:J38"/>
  <sheetViews>
    <sheetView showGridLines="0" view="pageBreakPreview" zoomScaleNormal="93" zoomScaleSheetLayoutView="100" zoomScalePageLayoutView="80" workbookViewId="0">
      <selection activeCell="B14" sqref="B14:D24"/>
    </sheetView>
  </sheetViews>
  <sheetFormatPr baseColWidth="10" defaultColWidth="11.33203125" defaultRowHeight="13.2" x14ac:dyDescent="0.25"/>
  <cols>
    <col min="1" max="1" width="3.33203125" style="2" customWidth="1"/>
    <col min="2" max="2" width="4.109375" style="2" customWidth="1"/>
    <col min="3" max="3" width="76.33203125" style="2" customWidth="1"/>
    <col min="4" max="4" width="21" style="2" customWidth="1"/>
    <col min="5" max="5" width="10.77734375" style="2" customWidth="1"/>
    <col min="6" max="6" width="22.33203125" style="3" customWidth="1"/>
    <col min="7" max="7" width="21.66406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66406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66406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66406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66406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66406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66406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66406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66406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66406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66406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66406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66406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66406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66406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66406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66406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66406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66406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66406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66406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66406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66406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66406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66406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66406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66406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66406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66406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66406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66406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66406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66406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66406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66406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66406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66406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66406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66406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66406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66406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66406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66406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66406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66406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66406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66406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66406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66406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66406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66406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66406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66406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66406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66406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66406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66406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66406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66406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66406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66406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66406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66406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6640625" style="2" customWidth="1"/>
    <col min="16136" max="16136" width="15.33203125" style="2" customWidth="1"/>
    <col min="16137" max="16137" width="22.109375" style="2" customWidth="1"/>
    <col min="16138" max="16138" width="16.77734375" style="2" customWidth="1"/>
    <col min="16139" max="16384" width="11.33203125" style="2"/>
  </cols>
  <sheetData>
    <row r="2" spans="2:8" ht="20.25" customHeight="1" x14ac:dyDescent="0.25">
      <c r="B2" s="738" t="s">
        <v>254</v>
      </c>
      <c r="C2" s="739"/>
      <c r="D2" s="739"/>
      <c r="E2" s="739"/>
      <c r="F2" s="739"/>
      <c r="G2" s="740"/>
      <c r="H2" s="4" t="s">
        <v>40</v>
      </c>
    </row>
    <row r="3" spans="2:8" ht="20.25" customHeight="1" x14ac:dyDescent="0.25">
      <c r="B3" s="741"/>
      <c r="C3" s="742"/>
      <c r="D3" s="742"/>
      <c r="E3" s="742"/>
      <c r="F3" s="742"/>
      <c r="G3" s="743"/>
      <c r="H3" s="5" t="s">
        <v>39</v>
      </c>
    </row>
    <row r="4" spans="2:8" ht="20.25" customHeight="1"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131</v>
      </c>
      <c r="C6" s="718"/>
      <c r="D6" s="718"/>
      <c r="E6" s="718"/>
      <c r="F6" s="718"/>
      <c r="G6" s="718"/>
      <c r="H6" s="719"/>
    </row>
    <row r="7" spans="2:8" x14ac:dyDescent="0.25">
      <c r="B7" s="704" t="s">
        <v>36</v>
      </c>
      <c r="C7" s="705"/>
      <c r="D7" s="705"/>
      <c r="E7" s="705"/>
      <c r="F7" s="705"/>
      <c r="G7" s="705"/>
      <c r="H7" s="706"/>
    </row>
    <row r="8" spans="2:8" x14ac:dyDescent="0.25">
      <c r="B8" s="717"/>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128</v>
      </c>
      <c r="C12" s="696"/>
      <c r="D12" s="696"/>
      <c r="E12" s="696"/>
      <c r="F12" s="696"/>
      <c r="G12" s="696"/>
      <c r="H12" s="696"/>
    </row>
    <row r="13" spans="2:8" x14ac:dyDescent="0.25">
      <c r="B13" s="704" t="s">
        <v>33</v>
      </c>
      <c r="C13" s="705"/>
      <c r="D13" s="705"/>
      <c r="E13" s="705"/>
      <c r="F13" s="705"/>
      <c r="G13" s="705"/>
      <c r="H13" s="706"/>
    </row>
    <row r="14" spans="2:8" ht="12.75" customHeight="1" x14ac:dyDescent="0.25">
      <c r="B14" s="834" t="s">
        <v>267</v>
      </c>
      <c r="C14" s="835"/>
      <c r="D14" s="836"/>
      <c r="E14" s="732" t="s">
        <v>268</v>
      </c>
      <c r="F14" s="733"/>
      <c r="G14" s="733"/>
      <c r="H14" s="734"/>
    </row>
    <row r="15" spans="2:8" ht="31.05" customHeight="1" x14ac:dyDescent="0.25">
      <c r="B15" s="837"/>
      <c r="C15" s="838"/>
      <c r="D15" s="839"/>
      <c r="E15" s="732"/>
      <c r="F15" s="733"/>
      <c r="G15" s="733"/>
      <c r="H15" s="734"/>
    </row>
    <row r="16" spans="2:8" ht="12.75" customHeight="1" x14ac:dyDescent="0.25">
      <c r="B16" s="837"/>
      <c r="C16" s="838"/>
      <c r="D16" s="839"/>
      <c r="E16" s="732"/>
      <c r="F16" s="733"/>
      <c r="G16" s="733"/>
      <c r="H16" s="734"/>
    </row>
    <row r="17" spans="2:8" ht="12.75" customHeight="1" x14ac:dyDescent="0.25">
      <c r="B17" s="837"/>
      <c r="C17" s="838"/>
      <c r="D17" s="839"/>
      <c r="E17" s="732"/>
      <c r="F17" s="733"/>
      <c r="G17" s="733"/>
      <c r="H17" s="734"/>
    </row>
    <row r="18" spans="2:8" ht="12.75" customHeight="1" x14ac:dyDescent="0.25">
      <c r="B18" s="837"/>
      <c r="C18" s="838"/>
      <c r="D18" s="839"/>
      <c r="E18" s="732"/>
      <c r="F18" s="733"/>
      <c r="G18" s="733"/>
      <c r="H18" s="734"/>
    </row>
    <row r="19" spans="2:8" ht="12.75" customHeight="1" x14ac:dyDescent="0.25">
      <c r="B19" s="837"/>
      <c r="C19" s="838"/>
      <c r="D19" s="839"/>
      <c r="E19" s="732"/>
      <c r="F19" s="733"/>
      <c r="G19" s="733"/>
      <c r="H19" s="734"/>
    </row>
    <row r="20" spans="2:8" ht="12.75" customHeight="1" x14ac:dyDescent="0.25">
      <c r="B20" s="837"/>
      <c r="C20" s="838"/>
      <c r="D20" s="839"/>
      <c r="E20" s="732"/>
      <c r="F20" s="733"/>
      <c r="G20" s="733"/>
      <c r="H20" s="734"/>
    </row>
    <row r="21" spans="2:8" ht="12.75" customHeight="1" x14ac:dyDescent="0.25">
      <c r="B21" s="837"/>
      <c r="C21" s="838"/>
      <c r="D21" s="839"/>
      <c r="E21" s="732"/>
      <c r="F21" s="733"/>
      <c r="G21" s="733"/>
      <c r="H21" s="734"/>
    </row>
    <row r="22" spans="2:8" ht="12.75" customHeight="1" x14ac:dyDescent="0.25">
      <c r="B22" s="837"/>
      <c r="C22" s="838"/>
      <c r="D22" s="839"/>
      <c r="E22" s="732"/>
      <c r="F22" s="733"/>
      <c r="G22" s="733"/>
      <c r="H22" s="734"/>
    </row>
    <row r="23" spans="2:8" ht="12.75" customHeight="1" x14ac:dyDescent="0.25">
      <c r="B23" s="837"/>
      <c r="C23" s="838"/>
      <c r="D23" s="839"/>
      <c r="E23" s="732"/>
      <c r="F23" s="733"/>
      <c r="G23" s="733"/>
      <c r="H23" s="734"/>
    </row>
    <row r="24" spans="2:8" ht="168.75" customHeight="1" x14ac:dyDescent="0.25">
      <c r="B24" s="840"/>
      <c r="C24" s="841"/>
      <c r="D24" s="842"/>
      <c r="E24" s="735"/>
      <c r="F24" s="736"/>
      <c r="G24" s="736"/>
      <c r="H24" s="737"/>
    </row>
    <row r="25" spans="2:8" x14ac:dyDescent="0.25">
      <c r="B25" s="704" t="s">
        <v>31</v>
      </c>
      <c r="C25" s="705"/>
      <c r="D25" s="705"/>
      <c r="E25" s="705"/>
      <c r="F25" s="705"/>
      <c r="G25" s="705"/>
      <c r="H25" s="706"/>
    </row>
    <row r="26" spans="2:8" ht="9" customHeight="1" x14ac:dyDescent="0.25">
      <c r="B26" s="843" t="s">
        <v>269</v>
      </c>
      <c r="C26" s="843"/>
      <c r="D26" s="843"/>
      <c r="E26" s="843"/>
      <c r="F26" s="843"/>
      <c r="G26" s="843"/>
      <c r="H26" s="843"/>
    </row>
    <row r="27" spans="2:8" ht="9" customHeight="1" x14ac:dyDescent="0.25">
      <c r="B27" s="844"/>
      <c r="C27" s="844"/>
      <c r="D27" s="844"/>
      <c r="E27" s="844"/>
      <c r="F27" s="844"/>
      <c r="G27" s="844"/>
      <c r="H27" s="844"/>
    </row>
    <row r="28" spans="2:8" ht="9" customHeight="1" x14ac:dyDescent="0.25">
      <c r="B28" s="844"/>
      <c r="C28" s="844"/>
      <c r="D28" s="844"/>
      <c r="E28" s="844"/>
      <c r="F28" s="844"/>
      <c r="G28" s="844"/>
      <c r="H28" s="844"/>
    </row>
    <row r="29" spans="2:8" ht="69" customHeight="1" x14ac:dyDescent="0.25">
      <c r="B29" s="845"/>
      <c r="C29" s="845"/>
      <c r="D29" s="845"/>
      <c r="E29" s="845"/>
      <c r="F29" s="845"/>
      <c r="G29" s="845"/>
      <c r="H29" s="845"/>
    </row>
    <row r="30" spans="2:8" x14ac:dyDescent="0.25">
      <c r="B30" s="693" t="s">
        <v>30</v>
      </c>
      <c r="C30" s="693"/>
      <c r="D30" s="693"/>
      <c r="E30" s="693"/>
      <c r="F30" s="693"/>
      <c r="G30" s="693"/>
      <c r="H30" s="693"/>
    </row>
    <row r="31" spans="2:8" ht="47.25" customHeight="1" x14ac:dyDescent="0.25">
      <c r="B31" s="714" t="s">
        <v>57</v>
      </c>
      <c r="C31" s="715"/>
      <c r="D31" s="715"/>
      <c r="E31" s="715"/>
      <c r="F31" s="715"/>
      <c r="G31" s="715"/>
      <c r="H31" s="716"/>
    </row>
    <row r="32" spans="2:8" x14ac:dyDescent="0.25">
      <c r="B32" s="704" t="s">
        <v>29</v>
      </c>
      <c r="C32" s="705"/>
      <c r="D32" s="705"/>
      <c r="E32" s="705"/>
      <c r="F32" s="705"/>
      <c r="G32" s="705"/>
      <c r="H32" s="706"/>
    </row>
    <row r="33" spans="2:8" ht="28.05" customHeight="1" x14ac:dyDescent="0.25">
      <c r="B33" s="717" t="s">
        <v>53</v>
      </c>
      <c r="C33" s="718"/>
      <c r="D33" s="718"/>
      <c r="E33" s="718"/>
      <c r="F33" s="718"/>
      <c r="G33" s="718"/>
      <c r="H33" s="719"/>
    </row>
    <row r="34" spans="2:8" x14ac:dyDescent="0.25">
      <c r="B34" s="704" t="s">
        <v>28</v>
      </c>
      <c r="C34" s="705"/>
      <c r="D34" s="705"/>
      <c r="E34" s="705"/>
      <c r="F34" s="705"/>
      <c r="G34" s="705"/>
      <c r="H34" s="706"/>
    </row>
    <row r="35" spans="2:8" ht="13.05" customHeight="1" x14ac:dyDescent="0.25">
      <c r="B35" s="707" t="s">
        <v>27</v>
      </c>
      <c r="C35" s="708"/>
      <c r="D35" s="708"/>
      <c r="E35" s="708"/>
      <c r="F35" s="708"/>
      <c r="G35" s="708"/>
      <c r="H35" s="709"/>
    </row>
    <row r="36" spans="2:8" ht="13.05" customHeight="1" x14ac:dyDescent="0.25">
      <c r="B36" s="9" t="s">
        <v>54</v>
      </c>
      <c r="C36" s="10"/>
      <c r="D36" s="10"/>
      <c r="E36" s="10"/>
      <c r="F36" s="10"/>
      <c r="G36" s="10"/>
      <c r="H36" s="10"/>
    </row>
    <row r="37" spans="2:8" x14ac:dyDescent="0.25">
      <c r="B37" s="710" t="s">
        <v>55</v>
      </c>
      <c r="C37" s="710"/>
      <c r="D37" s="11"/>
      <c r="E37" s="11"/>
      <c r="F37" s="11"/>
      <c r="G37" s="11"/>
      <c r="H37" s="11"/>
    </row>
    <row r="38" spans="2:8" ht="13.8" x14ac:dyDescent="0.3">
      <c r="B38" s="12"/>
      <c r="C38" s="12"/>
      <c r="D38" s="12"/>
      <c r="E38" s="12"/>
      <c r="F38" s="12"/>
      <c r="G38" s="12"/>
      <c r="H38" s="12"/>
    </row>
  </sheetData>
  <mergeCells count="21">
    <mergeCell ref="B2:G4"/>
    <mergeCell ref="B5:H5"/>
    <mergeCell ref="B6:H6"/>
    <mergeCell ref="B7:H7"/>
    <mergeCell ref="B30:H30"/>
    <mergeCell ref="B8:H8"/>
    <mergeCell ref="B9:H9"/>
    <mergeCell ref="B10:H10"/>
    <mergeCell ref="B11:H11"/>
    <mergeCell ref="B12:H12"/>
    <mergeCell ref="B34:H34"/>
    <mergeCell ref="B35:H35"/>
    <mergeCell ref="B37:C37"/>
    <mergeCell ref="B13:H13"/>
    <mergeCell ref="B14:D24"/>
    <mergeCell ref="E14:H24"/>
    <mergeCell ref="B25:H25"/>
    <mergeCell ref="B26:H29"/>
    <mergeCell ref="B31:H31"/>
    <mergeCell ref="B32:H32"/>
    <mergeCell ref="B33:H33"/>
  </mergeCells>
  <printOptions gridLines="1"/>
  <pageMargins left="0.70866141732283472" right="0.51181102362204722" top="1.15625" bottom="0.55118110236220474" header="0.31496062992125984" footer="0.31496062992125984"/>
  <pageSetup scale="49"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30E96-96F9-EE4B-9D87-E8B219435775}">
  <sheetPr>
    <tabColor theme="6" tint="0.59999389629810485"/>
  </sheetPr>
  <dimension ref="A1:G44"/>
  <sheetViews>
    <sheetView showGridLines="0" view="pageBreakPreview" zoomScaleNormal="93" zoomScaleSheetLayoutView="100" zoomScalePageLayoutView="80" workbookViewId="0">
      <selection activeCell="I27" sqref="I27"/>
    </sheetView>
  </sheetViews>
  <sheetFormatPr baseColWidth="10" defaultColWidth="11.33203125" defaultRowHeight="13.8" x14ac:dyDescent="0.25"/>
  <cols>
    <col min="1" max="1" width="43.77734375" style="8" customWidth="1"/>
    <col min="2" max="2" width="12.77734375" style="8" customWidth="1"/>
    <col min="3" max="3" width="15.33203125" style="8" customWidth="1"/>
    <col min="4" max="4" width="9.6640625" style="8" customWidth="1"/>
    <col min="5" max="5" width="10.33203125" style="8" customWidth="1"/>
    <col min="6" max="6" width="11.33203125" style="8" customWidth="1"/>
    <col min="7" max="7" width="21.109375" style="8" customWidth="1"/>
    <col min="8" max="256" width="11.33203125" style="8"/>
    <col min="257" max="257" width="43.77734375" style="8" customWidth="1"/>
    <col min="258" max="258" width="12.77734375" style="8" customWidth="1"/>
    <col min="259" max="259" width="15.33203125" style="8" customWidth="1"/>
    <col min="260" max="262" width="11.33203125" style="8"/>
    <col min="263" max="263" width="26.6640625" style="8" customWidth="1"/>
    <col min="264" max="512" width="11.33203125" style="8"/>
    <col min="513" max="513" width="43.77734375" style="8" customWidth="1"/>
    <col min="514" max="514" width="12.77734375" style="8" customWidth="1"/>
    <col min="515" max="515" width="15.33203125" style="8" customWidth="1"/>
    <col min="516" max="518" width="11.33203125" style="8"/>
    <col min="519" max="519" width="26.6640625" style="8" customWidth="1"/>
    <col min="520" max="768" width="11.33203125" style="8"/>
    <col min="769" max="769" width="43.77734375" style="8" customWidth="1"/>
    <col min="770" max="770" width="12.77734375" style="8" customWidth="1"/>
    <col min="771" max="771" width="15.33203125" style="8" customWidth="1"/>
    <col min="772" max="774" width="11.33203125" style="8"/>
    <col min="775" max="775" width="26.6640625" style="8" customWidth="1"/>
    <col min="776" max="1024" width="11.33203125" style="8"/>
    <col min="1025" max="1025" width="43.77734375" style="8" customWidth="1"/>
    <col min="1026" max="1026" width="12.77734375" style="8" customWidth="1"/>
    <col min="1027" max="1027" width="15.33203125" style="8" customWidth="1"/>
    <col min="1028" max="1030" width="11.33203125" style="8"/>
    <col min="1031" max="1031" width="26.6640625" style="8" customWidth="1"/>
    <col min="1032" max="1280" width="11.33203125" style="8"/>
    <col min="1281" max="1281" width="43.77734375" style="8" customWidth="1"/>
    <col min="1282" max="1282" width="12.77734375" style="8" customWidth="1"/>
    <col min="1283" max="1283" width="15.33203125" style="8" customWidth="1"/>
    <col min="1284" max="1286" width="11.33203125" style="8"/>
    <col min="1287" max="1287" width="26.6640625" style="8" customWidth="1"/>
    <col min="1288" max="1536" width="11.33203125" style="8"/>
    <col min="1537" max="1537" width="43.77734375" style="8" customWidth="1"/>
    <col min="1538" max="1538" width="12.77734375" style="8" customWidth="1"/>
    <col min="1539" max="1539" width="15.33203125" style="8" customWidth="1"/>
    <col min="1540" max="1542" width="11.33203125" style="8"/>
    <col min="1543" max="1543" width="26.6640625" style="8" customWidth="1"/>
    <col min="1544" max="1792" width="11.33203125" style="8"/>
    <col min="1793" max="1793" width="43.77734375" style="8" customWidth="1"/>
    <col min="1794" max="1794" width="12.77734375" style="8" customWidth="1"/>
    <col min="1795" max="1795" width="15.33203125" style="8" customWidth="1"/>
    <col min="1796" max="1798" width="11.33203125" style="8"/>
    <col min="1799" max="1799" width="26.6640625" style="8" customWidth="1"/>
    <col min="1800" max="2048" width="11.33203125" style="8"/>
    <col min="2049" max="2049" width="43.77734375" style="8" customWidth="1"/>
    <col min="2050" max="2050" width="12.77734375" style="8" customWidth="1"/>
    <col min="2051" max="2051" width="15.33203125" style="8" customWidth="1"/>
    <col min="2052" max="2054" width="11.33203125" style="8"/>
    <col min="2055" max="2055" width="26.6640625" style="8" customWidth="1"/>
    <col min="2056" max="2304" width="11.33203125" style="8"/>
    <col min="2305" max="2305" width="43.77734375" style="8" customWidth="1"/>
    <col min="2306" max="2306" width="12.77734375" style="8" customWidth="1"/>
    <col min="2307" max="2307" width="15.33203125" style="8" customWidth="1"/>
    <col min="2308" max="2310" width="11.33203125" style="8"/>
    <col min="2311" max="2311" width="26.6640625" style="8" customWidth="1"/>
    <col min="2312" max="2560" width="11.33203125" style="8"/>
    <col min="2561" max="2561" width="43.77734375" style="8" customWidth="1"/>
    <col min="2562" max="2562" width="12.77734375" style="8" customWidth="1"/>
    <col min="2563" max="2563" width="15.33203125" style="8" customWidth="1"/>
    <col min="2564" max="2566" width="11.33203125" style="8"/>
    <col min="2567" max="2567" width="26.6640625" style="8" customWidth="1"/>
    <col min="2568" max="2816" width="11.33203125" style="8"/>
    <col min="2817" max="2817" width="43.77734375" style="8" customWidth="1"/>
    <col min="2818" max="2818" width="12.77734375" style="8" customWidth="1"/>
    <col min="2819" max="2819" width="15.33203125" style="8" customWidth="1"/>
    <col min="2820" max="2822" width="11.33203125" style="8"/>
    <col min="2823" max="2823" width="26.6640625" style="8" customWidth="1"/>
    <col min="2824" max="3072" width="11.33203125" style="8"/>
    <col min="3073" max="3073" width="43.77734375" style="8" customWidth="1"/>
    <col min="3074" max="3074" width="12.77734375" style="8" customWidth="1"/>
    <col min="3075" max="3075" width="15.33203125" style="8" customWidth="1"/>
    <col min="3076" max="3078" width="11.33203125" style="8"/>
    <col min="3079" max="3079" width="26.6640625" style="8" customWidth="1"/>
    <col min="3080" max="3328" width="11.33203125" style="8"/>
    <col min="3329" max="3329" width="43.77734375" style="8" customWidth="1"/>
    <col min="3330" max="3330" width="12.77734375" style="8" customWidth="1"/>
    <col min="3331" max="3331" width="15.33203125" style="8" customWidth="1"/>
    <col min="3332" max="3334" width="11.33203125" style="8"/>
    <col min="3335" max="3335" width="26.6640625" style="8" customWidth="1"/>
    <col min="3336" max="3584" width="11.33203125" style="8"/>
    <col min="3585" max="3585" width="43.77734375" style="8" customWidth="1"/>
    <col min="3586" max="3586" width="12.77734375" style="8" customWidth="1"/>
    <col min="3587" max="3587" width="15.33203125" style="8" customWidth="1"/>
    <col min="3588" max="3590" width="11.33203125" style="8"/>
    <col min="3591" max="3591" width="26.6640625" style="8" customWidth="1"/>
    <col min="3592" max="3840" width="11.33203125" style="8"/>
    <col min="3841" max="3841" width="43.77734375" style="8" customWidth="1"/>
    <col min="3842" max="3842" width="12.77734375" style="8" customWidth="1"/>
    <col min="3843" max="3843" width="15.33203125" style="8" customWidth="1"/>
    <col min="3844" max="3846" width="11.33203125" style="8"/>
    <col min="3847" max="3847" width="26.6640625" style="8" customWidth="1"/>
    <col min="3848" max="4096" width="11.33203125" style="8"/>
    <col min="4097" max="4097" width="43.77734375" style="8" customWidth="1"/>
    <col min="4098" max="4098" width="12.77734375" style="8" customWidth="1"/>
    <col min="4099" max="4099" width="15.33203125" style="8" customWidth="1"/>
    <col min="4100" max="4102" width="11.33203125" style="8"/>
    <col min="4103" max="4103" width="26.6640625" style="8" customWidth="1"/>
    <col min="4104" max="4352" width="11.33203125" style="8"/>
    <col min="4353" max="4353" width="43.77734375" style="8" customWidth="1"/>
    <col min="4354" max="4354" width="12.77734375" style="8" customWidth="1"/>
    <col min="4355" max="4355" width="15.33203125" style="8" customWidth="1"/>
    <col min="4356" max="4358" width="11.33203125" style="8"/>
    <col min="4359" max="4359" width="26.6640625" style="8" customWidth="1"/>
    <col min="4360" max="4608" width="11.33203125" style="8"/>
    <col min="4609" max="4609" width="43.77734375" style="8" customWidth="1"/>
    <col min="4610" max="4610" width="12.77734375" style="8" customWidth="1"/>
    <col min="4611" max="4611" width="15.33203125" style="8" customWidth="1"/>
    <col min="4612" max="4614" width="11.33203125" style="8"/>
    <col min="4615" max="4615" width="26.6640625" style="8" customWidth="1"/>
    <col min="4616" max="4864" width="11.33203125" style="8"/>
    <col min="4865" max="4865" width="43.77734375" style="8" customWidth="1"/>
    <col min="4866" max="4866" width="12.77734375" style="8" customWidth="1"/>
    <col min="4867" max="4867" width="15.33203125" style="8" customWidth="1"/>
    <col min="4868" max="4870" width="11.33203125" style="8"/>
    <col min="4871" max="4871" width="26.6640625" style="8" customWidth="1"/>
    <col min="4872" max="5120" width="11.33203125" style="8"/>
    <col min="5121" max="5121" width="43.77734375" style="8" customWidth="1"/>
    <col min="5122" max="5122" width="12.77734375" style="8" customWidth="1"/>
    <col min="5123" max="5123" width="15.33203125" style="8" customWidth="1"/>
    <col min="5124" max="5126" width="11.33203125" style="8"/>
    <col min="5127" max="5127" width="26.6640625" style="8" customWidth="1"/>
    <col min="5128" max="5376" width="11.33203125" style="8"/>
    <col min="5377" max="5377" width="43.77734375" style="8" customWidth="1"/>
    <col min="5378" max="5378" width="12.77734375" style="8" customWidth="1"/>
    <col min="5379" max="5379" width="15.33203125" style="8" customWidth="1"/>
    <col min="5380" max="5382" width="11.33203125" style="8"/>
    <col min="5383" max="5383" width="26.6640625" style="8" customWidth="1"/>
    <col min="5384" max="5632" width="11.33203125" style="8"/>
    <col min="5633" max="5633" width="43.77734375" style="8" customWidth="1"/>
    <col min="5634" max="5634" width="12.77734375" style="8" customWidth="1"/>
    <col min="5635" max="5635" width="15.33203125" style="8" customWidth="1"/>
    <col min="5636" max="5638" width="11.33203125" style="8"/>
    <col min="5639" max="5639" width="26.6640625" style="8" customWidth="1"/>
    <col min="5640" max="5888" width="11.33203125" style="8"/>
    <col min="5889" max="5889" width="43.77734375" style="8" customWidth="1"/>
    <col min="5890" max="5890" width="12.77734375" style="8" customWidth="1"/>
    <col min="5891" max="5891" width="15.33203125" style="8" customWidth="1"/>
    <col min="5892" max="5894" width="11.33203125" style="8"/>
    <col min="5895" max="5895" width="26.6640625" style="8" customWidth="1"/>
    <col min="5896" max="6144" width="11.33203125" style="8"/>
    <col min="6145" max="6145" width="43.77734375" style="8" customWidth="1"/>
    <col min="6146" max="6146" width="12.77734375" style="8" customWidth="1"/>
    <col min="6147" max="6147" width="15.33203125" style="8" customWidth="1"/>
    <col min="6148" max="6150" width="11.33203125" style="8"/>
    <col min="6151" max="6151" width="26.6640625" style="8" customWidth="1"/>
    <col min="6152" max="6400" width="11.33203125" style="8"/>
    <col min="6401" max="6401" width="43.77734375" style="8" customWidth="1"/>
    <col min="6402" max="6402" width="12.77734375" style="8" customWidth="1"/>
    <col min="6403" max="6403" width="15.33203125" style="8" customWidth="1"/>
    <col min="6404" max="6406" width="11.33203125" style="8"/>
    <col min="6407" max="6407" width="26.6640625" style="8" customWidth="1"/>
    <col min="6408" max="6656" width="11.33203125" style="8"/>
    <col min="6657" max="6657" width="43.77734375" style="8" customWidth="1"/>
    <col min="6658" max="6658" width="12.77734375" style="8" customWidth="1"/>
    <col min="6659" max="6659" width="15.33203125" style="8" customWidth="1"/>
    <col min="6660" max="6662" width="11.33203125" style="8"/>
    <col min="6663" max="6663" width="26.6640625" style="8" customWidth="1"/>
    <col min="6664" max="6912" width="11.33203125" style="8"/>
    <col min="6913" max="6913" width="43.77734375" style="8" customWidth="1"/>
    <col min="6914" max="6914" width="12.77734375" style="8" customWidth="1"/>
    <col min="6915" max="6915" width="15.33203125" style="8" customWidth="1"/>
    <col min="6916" max="6918" width="11.33203125" style="8"/>
    <col min="6919" max="6919" width="26.6640625" style="8" customWidth="1"/>
    <col min="6920" max="7168" width="11.33203125" style="8"/>
    <col min="7169" max="7169" width="43.77734375" style="8" customWidth="1"/>
    <col min="7170" max="7170" width="12.77734375" style="8" customWidth="1"/>
    <col min="7171" max="7171" width="15.33203125" style="8" customWidth="1"/>
    <col min="7172" max="7174" width="11.33203125" style="8"/>
    <col min="7175" max="7175" width="26.6640625" style="8" customWidth="1"/>
    <col min="7176" max="7424" width="11.33203125" style="8"/>
    <col min="7425" max="7425" width="43.77734375" style="8" customWidth="1"/>
    <col min="7426" max="7426" width="12.77734375" style="8" customWidth="1"/>
    <col min="7427" max="7427" width="15.33203125" style="8" customWidth="1"/>
    <col min="7428" max="7430" width="11.33203125" style="8"/>
    <col min="7431" max="7431" width="26.6640625" style="8" customWidth="1"/>
    <col min="7432" max="7680" width="11.33203125" style="8"/>
    <col min="7681" max="7681" width="43.77734375" style="8" customWidth="1"/>
    <col min="7682" max="7682" width="12.77734375" style="8" customWidth="1"/>
    <col min="7683" max="7683" width="15.33203125" style="8" customWidth="1"/>
    <col min="7684" max="7686" width="11.33203125" style="8"/>
    <col min="7687" max="7687" width="26.6640625" style="8" customWidth="1"/>
    <col min="7688" max="7936" width="11.33203125" style="8"/>
    <col min="7937" max="7937" width="43.77734375" style="8" customWidth="1"/>
    <col min="7938" max="7938" width="12.77734375" style="8" customWidth="1"/>
    <col min="7939" max="7939" width="15.33203125" style="8" customWidth="1"/>
    <col min="7940" max="7942" width="11.33203125" style="8"/>
    <col min="7943" max="7943" width="26.6640625" style="8" customWidth="1"/>
    <col min="7944" max="8192" width="11.33203125" style="8"/>
    <col min="8193" max="8193" width="43.77734375" style="8" customWidth="1"/>
    <col min="8194" max="8194" width="12.77734375" style="8" customWidth="1"/>
    <col min="8195" max="8195" width="15.33203125" style="8" customWidth="1"/>
    <col min="8196" max="8198" width="11.33203125" style="8"/>
    <col min="8199" max="8199" width="26.6640625" style="8" customWidth="1"/>
    <col min="8200" max="8448" width="11.33203125" style="8"/>
    <col min="8449" max="8449" width="43.77734375" style="8" customWidth="1"/>
    <col min="8450" max="8450" width="12.77734375" style="8" customWidth="1"/>
    <col min="8451" max="8451" width="15.33203125" style="8" customWidth="1"/>
    <col min="8452" max="8454" width="11.33203125" style="8"/>
    <col min="8455" max="8455" width="26.6640625" style="8" customWidth="1"/>
    <col min="8456" max="8704" width="11.33203125" style="8"/>
    <col min="8705" max="8705" width="43.77734375" style="8" customWidth="1"/>
    <col min="8706" max="8706" width="12.77734375" style="8" customWidth="1"/>
    <col min="8707" max="8707" width="15.33203125" style="8" customWidth="1"/>
    <col min="8708" max="8710" width="11.33203125" style="8"/>
    <col min="8711" max="8711" width="26.6640625" style="8" customWidth="1"/>
    <col min="8712" max="8960" width="11.33203125" style="8"/>
    <col min="8961" max="8961" width="43.77734375" style="8" customWidth="1"/>
    <col min="8962" max="8962" width="12.77734375" style="8" customWidth="1"/>
    <col min="8963" max="8963" width="15.33203125" style="8" customWidth="1"/>
    <col min="8964" max="8966" width="11.33203125" style="8"/>
    <col min="8967" max="8967" width="26.6640625" style="8" customWidth="1"/>
    <col min="8968" max="9216" width="11.33203125" style="8"/>
    <col min="9217" max="9217" width="43.77734375" style="8" customWidth="1"/>
    <col min="9218" max="9218" width="12.77734375" style="8" customWidth="1"/>
    <col min="9219" max="9219" width="15.33203125" style="8" customWidth="1"/>
    <col min="9220" max="9222" width="11.33203125" style="8"/>
    <col min="9223" max="9223" width="26.6640625" style="8" customWidth="1"/>
    <col min="9224" max="9472" width="11.33203125" style="8"/>
    <col min="9473" max="9473" width="43.77734375" style="8" customWidth="1"/>
    <col min="9474" max="9474" width="12.77734375" style="8" customWidth="1"/>
    <col min="9475" max="9475" width="15.33203125" style="8" customWidth="1"/>
    <col min="9476" max="9478" width="11.33203125" style="8"/>
    <col min="9479" max="9479" width="26.6640625" style="8" customWidth="1"/>
    <col min="9480" max="9728" width="11.33203125" style="8"/>
    <col min="9729" max="9729" width="43.77734375" style="8" customWidth="1"/>
    <col min="9730" max="9730" width="12.77734375" style="8" customWidth="1"/>
    <col min="9731" max="9731" width="15.33203125" style="8" customWidth="1"/>
    <col min="9732" max="9734" width="11.33203125" style="8"/>
    <col min="9735" max="9735" width="26.6640625" style="8" customWidth="1"/>
    <col min="9736" max="9984" width="11.33203125" style="8"/>
    <col min="9985" max="9985" width="43.77734375" style="8" customWidth="1"/>
    <col min="9986" max="9986" width="12.77734375" style="8" customWidth="1"/>
    <col min="9987" max="9987" width="15.33203125" style="8" customWidth="1"/>
    <col min="9988" max="9990" width="11.33203125" style="8"/>
    <col min="9991" max="9991" width="26.6640625" style="8" customWidth="1"/>
    <col min="9992" max="10240" width="11.33203125" style="8"/>
    <col min="10241" max="10241" width="43.77734375" style="8" customWidth="1"/>
    <col min="10242" max="10242" width="12.77734375" style="8" customWidth="1"/>
    <col min="10243" max="10243" width="15.33203125" style="8" customWidth="1"/>
    <col min="10244" max="10246" width="11.33203125" style="8"/>
    <col min="10247" max="10247" width="26.6640625" style="8" customWidth="1"/>
    <col min="10248" max="10496" width="11.33203125" style="8"/>
    <col min="10497" max="10497" width="43.77734375" style="8" customWidth="1"/>
    <col min="10498" max="10498" width="12.77734375" style="8" customWidth="1"/>
    <col min="10499" max="10499" width="15.33203125" style="8" customWidth="1"/>
    <col min="10500" max="10502" width="11.33203125" style="8"/>
    <col min="10503" max="10503" width="26.6640625" style="8" customWidth="1"/>
    <col min="10504" max="10752" width="11.33203125" style="8"/>
    <col min="10753" max="10753" width="43.77734375" style="8" customWidth="1"/>
    <col min="10754" max="10754" width="12.77734375" style="8" customWidth="1"/>
    <col min="10755" max="10755" width="15.33203125" style="8" customWidth="1"/>
    <col min="10756" max="10758" width="11.33203125" style="8"/>
    <col min="10759" max="10759" width="26.6640625" style="8" customWidth="1"/>
    <col min="10760" max="11008" width="11.33203125" style="8"/>
    <col min="11009" max="11009" width="43.77734375" style="8" customWidth="1"/>
    <col min="11010" max="11010" width="12.77734375" style="8" customWidth="1"/>
    <col min="11011" max="11011" width="15.33203125" style="8" customWidth="1"/>
    <col min="11012" max="11014" width="11.33203125" style="8"/>
    <col min="11015" max="11015" width="26.6640625" style="8" customWidth="1"/>
    <col min="11016" max="11264" width="11.33203125" style="8"/>
    <col min="11265" max="11265" width="43.77734375" style="8" customWidth="1"/>
    <col min="11266" max="11266" width="12.77734375" style="8" customWidth="1"/>
    <col min="11267" max="11267" width="15.33203125" style="8" customWidth="1"/>
    <col min="11268" max="11270" width="11.33203125" style="8"/>
    <col min="11271" max="11271" width="26.6640625" style="8" customWidth="1"/>
    <col min="11272" max="11520" width="11.33203125" style="8"/>
    <col min="11521" max="11521" width="43.77734375" style="8" customWidth="1"/>
    <col min="11522" max="11522" width="12.77734375" style="8" customWidth="1"/>
    <col min="11523" max="11523" width="15.33203125" style="8" customWidth="1"/>
    <col min="11524" max="11526" width="11.33203125" style="8"/>
    <col min="11527" max="11527" width="26.6640625" style="8" customWidth="1"/>
    <col min="11528" max="11776" width="11.33203125" style="8"/>
    <col min="11777" max="11777" width="43.77734375" style="8" customWidth="1"/>
    <col min="11778" max="11778" width="12.77734375" style="8" customWidth="1"/>
    <col min="11779" max="11779" width="15.33203125" style="8" customWidth="1"/>
    <col min="11780" max="11782" width="11.33203125" style="8"/>
    <col min="11783" max="11783" width="26.6640625" style="8" customWidth="1"/>
    <col min="11784" max="12032" width="11.33203125" style="8"/>
    <col min="12033" max="12033" width="43.77734375" style="8" customWidth="1"/>
    <col min="12034" max="12034" width="12.77734375" style="8" customWidth="1"/>
    <col min="12035" max="12035" width="15.33203125" style="8" customWidth="1"/>
    <col min="12036" max="12038" width="11.33203125" style="8"/>
    <col min="12039" max="12039" width="26.6640625" style="8" customWidth="1"/>
    <col min="12040" max="12288" width="11.33203125" style="8"/>
    <col min="12289" max="12289" width="43.77734375" style="8" customWidth="1"/>
    <col min="12290" max="12290" width="12.77734375" style="8" customWidth="1"/>
    <col min="12291" max="12291" width="15.33203125" style="8" customWidth="1"/>
    <col min="12292" max="12294" width="11.33203125" style="8"/>
    <col min="12295" max="12295" width="26.6640625" style="8" customWidth="1"/>
    <col min="12296" max="12544" width="11.33203125" style="8"/>
    <col min="12545" max="12545" width="43.77734375" style="8" customWidth="1"/>
    <col min="12546" max="12546" width="12.77734375" style="8" customWidth="1"/>
    <col min="12547" max="12547" width="15.33203125" style="8" customWidth="1"/>
    <col min="12548" max="12550" width="11.33203125" style="8"/>
    <col min="12551" max="12551" width="26.6640625" style="8" customWidth="1"/>
    <col min="12552" max="12800" width="11.33203125" style="8"/>
    <col min="12801" max="12801" width="43.77734375" style="8" customWidth="1"/>
    <col min="12802" max="12802" width="12.77734375" style="8" customWidth="1"/>
    <col min="12803" max="12803" width="15.33203125" style="8" customWidth="1"/>
    <col min="12804" max="12806" width="11.33203125" style="8"/>
    <col min="12807" max="12807" width="26.6640625" style="8" customWidth="1"/>
    <col min="12808" max="13056" width="11.33203125" style="8"/>
    <col min="13057" max="13057" width="43.77734375" style="8" customWidth="1"/>
    <col min="13058" max="13058" width="12.77734375" style="8" customWidth="1"/>
    <col min="13059" max="13059" width="15.33203125" style="8" customWidth="1"/>
    <col min="13060" max="13062" width="11.33203125" style="8"/>
    <col min="13063" max="13063" width="26.6640625" style="8" customWidth="1"/>
    <col min="13064" max="13312" width="11.33203125" style="8"/>
    <col min="13313" max="13313" width="43.77734375" style="8" customWidth="1"/>
    <col min="13314" max="13314" width="12.77734375" style="8" customWidth="1"/>
    <col min="13315" max="13315" width="15.33203125" style="8" customWidth="1"/>
    <col min="13316" max="13318" width="11.33203125" style="8"/>
    <col min="13319" max="13319" width="26.6640625" style="8" customWidth="1"/>
    <col min="13320" max="13568" width="11.33203125" style="8"/>
    <col min="13569" max="13569" width="43.77734375" style="8" customWidth="1"/>
    <col min="13570" max="13570" width="12.77734375" style="8" customWidth="1"/>
    <col min="13571" max="13571" width="15.33203125" style="8" customWidth="1"/>
    <col min="13572" max="13574" width="11.33203125" style="8"/>
    <col min="13575" max="13575" width="26.6640625" style="8" customWidth="1"/>
    <col min="13576" max="13824" width="11.33203125" style="8"/>
    <col min="13825" max="13825" width="43.77734375" style="8" customWidth="1"/>
    <col min="13826" max="13826" width="12.77734375" style="8" customWidth="1"/>
    <col min="13827" max="13827" width="15.33203125" style="8" customWidth="1"/>
    <col min="13828" max="13830" width="11.33203125" style="8"/>
    <col min="13831" max="13831" width="26.6640625" style="8" customWidth="1"/>
    <col min="13832" max="14080" width="11.33203125" style="8"/>
    <col min="14081" max="14081" width="43.77734375" style="8" customWidth="1"/>
    <col min="14082" max="14082" width="12.77734375" style="8" customWidth="1"/>
    <col min="14083" max="14083" width="15.33203125" style="8" customWidth="1"/>
    <col min="14084" max="14086" width="11.33203125" style="8"/>
    <col min="14087" max="14087" width="26.6640625" style="8" customWidth="1"/>
    <col min="14088" max="14336" width="11.33203125" style="8"/>
    <col min="14337" max="14337" width="43.77734375" style="8" customWidth="1"/>
    <col min="14338" max="14338" width="12.77734375" style="8" customWidth="1"/>
    <col min="14339" max="14339" width="15.33203125" style="8" customWidth="1"/>
    <col min="14340" max="14342" width="11.33203125" style="8"/>
    <col min="14343" max="14343" width="26.6640625" style="8" customWidth="1"/>
    <col min="14344" max="14592" width="11.33203125" style="8"/>
    <col min="14593" max="14593" width="43.77734375" style="8" customWidth="1"/>
    <col min="14594" max="14594" width="12.77734375" style="8" customWidth="1"/>
    <col min="14595" max="14595" width="15.33203125" style="8" customWidth="1"/>
    <col min="14596" max="14598" width="11.33203125" style="8"/>
    <col min="14599" max="14599" width="26.6640625" style="8" customWidth="1"/>
    <col min="14600" max="14848" width="11.33203125" style="8"/>
    <col min="14849" max="14849" width="43.77734375" style="8" customWidth="1"/>
    <col min="14850" max="14850" width="12.77734375" style="8" customWidth="1"/>
    <col min="14851" max="14851" width="15.33203125" style="8" customWidth="1"/>
    <col min="14852" max="14854" width="11.33203125" style="8"/>
    <col min="14855" max="14855" width="26.6640625" style="8" customWidth="1"/>
    <col min="14856" max="15104" width="11.33203125" style="8"/>
    <col min="15105" max="15105" width="43.77734375" style="8" customWidth="1"/>
    <col min="15106" max="15106" width="12.77734375" style="8" customWidth="1"/>
    <col min="15107" max="15107" width="15.33203125" style="8" customWidth="1"/>
    <col min="15108" max="15110" width="11.33203125" style="8"/>
    <col min="15111" max="15111" width="26.6640625" style="8" customWidth="1"/>
    <col min="15112" max="15360" width="11.33203125" style="8"/>
    <col min="15361" max="15361" width="43.77734375" style="8" customWidth="1"/>
    <col min="15362" max="15362" width="12.77734375" style="8" customWidth="1"/>
    <col min="15363" max="15363" width="15.33203125" style="8" customWidth="1"/>
    <col min="15364" max="15366" width="11.33203125" style="8"/>
    <col min="15367" max="15367" width="26.6640625" style="8" customWidth="1"/>
    <col min="15368" max="15616" width="11.33203125" style="8"/>
    <col min="15617" max="15617" width="43.77734375" style="8" customWidth="1"/>
    <col min="15618" max="15618" width="12.77734375" style="8" customWidth="1"/>
    <col min="15619" max="15619" width="15.33203125" style="8" customWidth="1"/>
    <col min="15620" max="15622" width="11.33203125" style="8"/>
    <col min="15623" max="15623" width="26.6640625" style="8" customWidth="1"/>
    <col min="15624" max="15872" width="11.33203125" style="8"/>
    <col min="15873" max="15873" width="43.77734375" style="8" customWidth="1"/>
    <col min="15874" max="15874" width="12.77734375" style="8" customWidth="1"/>
    <col min="15875" max="15875" width="15.33203125" style="8" customWidth="1"/>
    <col min="15876" max="15878" width="11.33203125" style="8"/>
    <col min="15879" max="15879" width="26.6640625" style="8" customWidth="1"/>
    <col min="15880" max="16128" width="11.33203125" style="8"/>
    <col min="16129" max="16129" width="43.77734375" style="8" customWidth="1"/>
    <col min="16130" max="16130" width="12.77734375" style="8" customWidth="1"/>
    <col min="16131" max="16131" width="15.33203125" style="8" customWidth="1"/>
    <col min="16132" max="16134" width="11.33203125" style="8"/>
    <col min="16135" max="16135" width="26.6640625" style="8" customWidth="1"/>
    <col min="16136" max="16384" width="11.33203125" style="8"/>
  </cols>
  <sheetData>
    <row r="1" spans="1:7" s="7" customFormat="1" ht="23.25" customHeight="1" x14ac:dyDescent="0.25">
      <c r="A1" s="785"/>
      <c r="B1" s="786" t="s">
        <v>46</v>
      </c>
      <c r="C1" s="787"/>
      <c r="D1" s="787"/>
      <c r="E1" s="787"/>
      <c r="F1" s="788"/>
      <c r="G1" s="6" t="s">
        <v>47</v>
      </c>
    </row>
    <row r="2" spans="1:7" s="7" customFormat="1" ht="23.25" customHeight="1" x14ac:dyDescent="0.25">
      <c r="A2" s="785"/>
      <c r="B2" s="789"/>
      <c r="C2" s="790"/>
      <c r="D2" s="790"/>
      <c r="E2" s="790"/>
      <c r="F2" s="791"/>
      <c r="G2" s="6" t="s">
        <v>39</v>
      </c>
    </row>
    <row r="3" spans="1:7" s="7" customFormat="1" ht="23.25" customHeight="1" x14ac:dyDescent="0.25">
      <c r="A3" s="785"/>
      <c r="B3" s="792"/>
      <c r="C3" s="793"/>
      <c r="D3" s="793"/>
      <c r="E3" s="793"/>
      <c r="F3" s="794"/>
      <c r="G3" s="6" t="s">
        <v>38</v>
      </c>
    </row>
    <row r="4" spans="1:7" x14ac:dyDescent="0.25">
      <c r="A4" s="795" t="s">
        <v>134</v>
      </c>
      <c r="B4" s="795"/>
      <c r="C4" s="795"/>
      <c r="D4" s="795"/>
      <c r="E4" s="795"/>
      <c r="F4" s="795"/>
      <c r="G4" s="795"/>
    </row>
    <row r="5" spans="1:7" x14ac:dyDescent="0.25">
      <c r="A5" s="796" t="s">
        <v>37</v>
      </c>
      <c r="B5" s="796"/>
      <c r="C5" s="796"/>
      <c r="D5" s="796"/>
      <c r="E5" s="796"/>
      <c r="F5" s="796"/>
      <c r="G5" s="796"/>
    </row>
    <row r="6" spans="1:7" x14ac:dyDescent="0.25">
      <c r="A6" s="797" t="s">
        <v>133</v>
      </c>
      <c r="B6" s="797"/>
      <c r="C6" s="797"/>
      <c r="D6" s="797"/>
      <c r="E6" s="797"/>
      <c r="F6" s="797"/>
      <c r="G6" s="797"/>
    </row>
    <row r="7" spans="1:7" x14ac:dyDescent="0.25">
      <c r="A7" s="796" t="s">
        <v>36</v>
      </c>
      <c r="B7" s="796"/>
      <c r="C7" s="796"/>
      <c r="D7" s="796"/>
      <c r="E7" s="796"/>
      <c r="F7" s="796"/>
      <c r="G7" s="796"/>
    </row>
    <row r="8" spans="1:7" x14ac:dyDescent="0.25">
      <c r="A8" s="798"/>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128</v>
      </c>
      <c r="B12" s="696"/>
      <c r="C12" s="696"/>
      <c r="D12" s="696"/>
      <c r="E12" s="696"/>
      <c r="F12" s="696"/>
      <c r="G12" s="696"/>
    </row>
    <row r="13" spans="1:7" x14ac:dyDescent="0.25">
      <c r="A13" s="782" t="s">
        <v>33</v>
      </c>
      <c r="B13" s="783"/>
      <c r="C13" s="783"/>
      <c r="D13" s="783"/>
      <c r="E13" s="783"/>
      <c r="F13" s="783"/>
      <c r="G13" s="784"/>
    </row>
    <row r="14" spans="1:7" ht="15" customHeight="1" x14ac:dyDescent="0.25">
      <c r="A14" s="846" t="s">
        <v>132</v>
      </c>
      <c r="B14" s="847"/>
      <c r="C14" s="848"/>
      <c r="D14" s="753" t="s">
        <v>129</v>
      </c>
      <c r="E14" s="754"/>
      <c r="F14" s="754"/>
      <c r="G14" s="755"/>
    </row>
    <row r="15" spans="1:7" x14ac:dyDescent="0.25">
      <c r="A15" s="849"/>
      <c r="B15" s="850"/>
      <c r="C15" s="851"/>
      <c r="D15" s="756"/>
      <c r="E15" s="757"/>
      <c r="F15" s="757"/>
      <c r="G15" s="758"/>
    </row>
    <row r="16" spans="1:7" x14ac:dyDescent="0.25">
      <c r="A16" s="849"/>
      <c r="B16" s="850"/>
      <c r="C16" s="851"/>
      <c r="D16" s="756"/>
      <c r="E16" s="757"/>
      <c r="F16" s="757"/>
      <c r="G16" s="758"/>
    </row>
    <row r="17" spans="1:7" x14ac:dyDescent="0.25">
      <c r="A17" s="849"/>
      <c r="B17" s="850"/>
      <c r="C17" s="851"/>
      <c r="D17" s="756"/>
      <c r="E17" s="757"/>
      <c r="F17" s="757"/>
      <c r="G17" s="758"/>
    </row>
    <row r="18" spans="1:7" x14ac:dyDescent="0.25">
      <c r="A18" s="849"/>
      <c r="B18" s="850"/>
      <c r="C18" s="851"/>
      <c r="D18" s="756"/>
      <c r="E18" s="757"/>
      <c r="F18" s="757"/>
      <c r="G18" s="758"/>
    </row>
    <row r="19" spans="1:7" x14ac:dyDescent="0.25">
      <c r="A19" s="849"/>
      <c r="B19" s="850"/>
      <c r="C19" s="851"/>
      <c r="D19" s="756"/>
      <c r="E19" s="757"/>
      <c r="F19" s="757"/>
      <c r="G19" s="758"/>
    </row>
    <row r="20" spans="1:7" x14ac:dyDescent="0.25">
      <c r="A20" s="849"/>
      <c r="B20" s="850"/>
      <c r="C20" s="851"/>
      <c r="D20" s="756"/>
      <c r="E20" s="757"/>
      <c r="F20" s="757"/>
      <c r="G20" s="758"/>
    </row>
    <row r="21" spans="1:7" x14ac:dyDescent="0.25">
      <c r="A21" s="849"/>
      <c r="B21" s="850"/>
      <c r="C21" s="851"/>
      <c r="D21" s="756"/>
      <c r="E21" s="757"/>
      <c r="F21" s="757"/>
      <c r="G21" s="758"/>
    </row>
    <row r="22" spans="1:7" x14ac:dyDescent="0.25">
      <c r="A22" s="849"/>
      <c r="B22" s="850"/>
      <c r="C22" s="851"/>
      <c r="D22" s="756"/>
      <c r="E22" s="757"/>
      <c r="F22" s="757"/>
      <c r="G22" s="758"/>
    </row>
    <row r="23" spans="1:7" x14ac:dyDescent="0.25">
      <c r="A23" s="849"/>
      <c r="B23" s="850"/>
      <c r="C23" s="851"/>
      <c r="D23" s="756"/>
      <c r="E23" s="757"/>
      <c r="F23" s="757"/>
      <c r="G23" s="758"/>
    </row>
    <row r="24" spans="1:7" x14ac:dyDescent="0.25">
      <c r="A24" s="849"/>
      <c r="B24" s="850"/>
      <c r="C24" s="851"/>
      <c r="D24" s="756"/>
      <c r="E24" s="757"/>
      <c r="F24" s="757"/>
      <c r="G24" s="758"/>
    </row>
    <row r="25" spans="1:7" x14ac:dyDescent="0.25">
      <c r="A25" s="849"/>
      <c r="B25" s="850"/>
      <c r="C25" s="851"/>
      <c r="D25" s="756"/>
      <c r="E25" s="757"/>
      <c r="F25" s="757"/>
      <c r="G25" s="758"/>
    </row>
    <row r="26" spans="1:7" x14ac:dyDescent="0.25">
      <c r="A26" s="849"/>
      <c r="B26" s="850"/>
      <c r="C26" s="851"/>
      <c r="D26" s="756"/>
      <c r="E26" s="757"/>
      <c r="F26" s="757"/>
      <c r="G26" s="758"/>
    </row>
    <row r="27" spans="1:7" ht="197.25" customHeight="1" x14ac:dyDescent="0.25">
      <c r="A27" s="852"/>
      <c r="B27" s="853"/>
      <c r="C27" s="854"/>
      <c r="D27" s="820"/>
      <c r="E27" s="821"/>
      <c r="F27" s="821"/>
      <c r="G27" s="822"/>
    </row>
    <row r="28" spans="1:7" x14ac:dyDescent="0.25">
      <c r="A28" s="780" t="s">
        <v>65</v>
      </c>
      <c r="B28" s="781"/>
      <c r="C28" s="781"/>
      <c r="D28" s="781"/>
      <c r="E28" s="781"/>
      <c r="F28" s="781"/>
      <c r="G28" s="781"/>
    </row>
    <row r="29" spans="1:7" x14ac:dyDescent="0.25">
      <c r="A29" s="855"/>
      <c r="B29" s="856"/>
      <c r="C29" s="856"/>
      <c r="D29" s="856"/>
      <c r="E29" s="856"/>
      <c r="F29" s="856"/>
      <c r="G29" s="857"/>
    </row>
    <row r="30" spans="1:7" x14ac:dyDescent="0.25">
      <c r="A30" s="858"/>
      <c r="B30" s="859"/>
      <c r="C30" s="859"/>
      <c r="D30" s="859"/>
      <c r="E30" s="859"/>
      <c r="F30" s="859"/>
      <c r="G30" s="860"/>
    </row>
    <row r="31" spans="1:7" x14ac:dyDescent="0.25">
      <c r="A31" s="858"/>
      <c r="B31" s="859"/>
      <c r="C31" s="859"/>
      <c r="D31" s="859"/>
      <c r="E31" s="859"/>
      <c r="F31" s="859"/>
      <c r="G31" s="860"/>
    </row>
    <row r="32" spans="1:7" ht="14.4" thickBot="1" x14ac:dyDescent="0.3">
      <c r="A32" s="771" t="s">
        <v>30</v>
      </c>
      <c r="B32" s="772"/>
      <c r="C32" s="772"/>
      <c r="D32" s="772"/>
      <c r="E32" s="772"/>
      <c r="F32" s="772"/>
      <c r="G32" s="773"/>
    </row>
    <row r="33" spans="1:7" x14ac:dyDescent="0.25">
      <c r="A33" s="801" t="s">
        <v>56</v>
      </c>
      <c r="B33" s="802"/>
      <c r="C33" s="802"/>
      <c r="D33" s="802"/>
      <c r="E33" s="802"/>
      <c r="F33" s="802"/>
      <c r="G33" s="803"/>
    </row>
    <row r="34" spans="1:7" ht="6.75" customHeight="1" x14ac:dyDescent="0.25">
      <c r="A34" s="804"/>
      <c r="B34" s="805"/>
      <c r="C34" s="805"/>
      <c r="D34" s="805"/>
      <c r="E34" s="805"/>
      <c r="F34" s="805"/>
      <c r="G34" s="806"/>
    </row>
    <row r="35" spans="1:7" ht="12" customHeight="1" x14ac:dyDescent="0.25">
      <c r="A35" s="804"/>
      <c r="B35" s="805"/>
      <c r="C35" s="805"/>
      <c r="D35" s="805"/>
      <c r="E35" s="805"/>
      <c r="F35" s="805"/>
      <c r="G35" s="806"/>
    </row>
    <row r="36" spans="1:7" ht="14.4" thickBot="1" x14ac:dyDescent="0.3">
      <c r="A36" s="804"/>
      <c r="B36" s="805"/>
      <c r="C36" s="805"/>
      <c r="D36" s="805"/>
      <c r="E36" s="805"/>
      <c r="F36" s="805"/>
      <c r="G36" s="806"/>
    </row>
    <row r="37" spans="1:7" ht="14.4" thickBot="1" x14ac:dyDescent="0.3">
      <c r="A37" s="762" t="s">
        <v>52</v>
      </c>
      <c r="B37" s="763"/>
      <c r="C37" s="763"/>
      <c r="D37" s="763"/>
      <c r="E37" s="763"/>
      <c r="F37" s="763"/>
      <c r="G37" s="764"/>
    </row>
    <row r="38" spans="1:7" ht="31.5" customHeight="1" thickBot="1" x14ac:dyDescent="0.3">
      <c r="A38" s="765" t="s">
        <v>53</v>
      </c>
      <c r="B38" s="766"/>
      <c r="C38" s="766"/>
      <c r="D38" s="766"/>
      <c r="E38" s="766"/>
      <c r="F38" s="766"/>
      <c r="G38" s="767"/>
    </row>
    <row r="39" spans="1:7" ht="14.4" thickBot="1" x14ac:dyDescent="0.3">
      <c r="A39" s="762" t="s">
        <v>28</v>
      </c>
      <c r="B39" s="763"/>
      <c r="C39" s="763"/>
      <c r="D39" s="763"/>
      <c r="E39" s="763"/>
      <c r="F39" s="763"/>
      <c r="G39" s="764"/>
    </row>
    <row r="40" spans="1:7" ht="29.25" customHeight="1" x14ac:dyDescent="0.25">
      <c r="A40" s="768" t="s">
        <v>62</v>
      </c>
      <c r="B40" s="769"/>
      <c r="C40" s="769"/>
      <c r="D40" s="769"/>
      <c r="E40" s="769"/>
      <c r="F40" s="769"/>
      <c r="G40" s="770"/>
    </row>
    <row r="41" spans="1:7" x14ac:dyDescent="0.25">
      <c r="A41" s="707" t="s">
        <v>27</v>
      </c>
      <c r="B41" s="708"/>
      <c r="C41" s="708"/>
      <c r="D41" s="708"/>
      <c r="E41" s="708"/>
      <c r="F41" s="708"/>
      <c r="G41" s="709"/>
    </row>
    <row r="42" spans="1:7" x14ac:dyDescent="0.25">
      <c r="A42" s="9" t="s">
        <v>54</v>
      </c>
      <c r="B42" s="10"/>
      <c r="C42" s="10"/>
      <c r="D42" s="10"/>
      <c r="E42" s="10"/>
      <c r="F42" s="10"/>
      <c r="G42" s="10"/>
    </row>
    <row r="43" spans="1:7" x14ac:dyDescent="0.25">
      <c r="A43" s="710" t="s">
        <v>55</v>
      </c>
      <c r="B43" s="710"/>
      <c r="C43" s="11"/>
      <c r="D43" s="11"/>
      <c r="E43" s="11"/>
      <c r="F43" s="11"/>
      <c r="G43" s="11"/>
    </row>
    <row r="44" spans="1:7" ht="14.4" x14ac:dyDescent="0.3">
      <c r="A44" s="12"/>
      <c r="B44" s="12"/>
      <c r="C44" s="12"/>
      <c r="D44" s="12"/>
      <c r="E44" s="12"/>
      <c r="F44" s="12"/>
      <c r="G44" s="12"/>
    </row>
  </sheetData>
  <mergeCells count="24">
    <mergeCell ref="A11:G11"/>
    <mergeCell ref="A12:G12"/>
    <mergeCell ref="A13:G13"/>
    <mergeCell ref="A43:B43"/>
    <mergeCell ref="A14:C27"/>
    <mergeCell ref="D14:G27"/>
    <mergeCell ref="A28:G28"/>
    <mergeCell ref="A29:G31"/>
    <mergeCell ref="A32:G32"/>
    <mergeCell ref="A33:G36"/>
    <mergeCell ref="A37:G37"/>
    <mergeCell ref="A38:G38"/>
    <mergeCell ref="A39:G39"/>
    <mergeCell ref="A40:G40"/>
    <mergeCell ref="A41:G41"/>
    <mergeCell ref="A7:G7"/>
    <mergeCell ref="A8:G8"/>
    <mergeCell ref="A9:G9"/>
    <mergeCell ref="A10:G10"/>
    <mergeCell ref="A1:A3"/>
    <mergeCell ref="B1:F3"/>
    <mergeCell ref="A4:G4"/>
    <mergeCell ref="A5:G5"/>
    <mergeCell ref="A6:G6"/>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7B23C-9675-FA4B-AF40-DFA492A96748}">
  <sheetPr>
    <tabColor theme="6" tint="0.59999389629810485"/>
  </sheetPr>
  <dimension ref="B2:J39"/>
  <sheetViews>
    <sheetView showGridLines="0" view="pageBreakPreview" zoomScaleNormal="93" zoomScaleSheetLayoutView="100" zoomScalePageLayoutView="80" workbookViewId="0">
      <selection activeCell="B11" sqref="B11:H11"/>
    </sheetView>
  </sheetViews>
  <sheetFormatPr baseColWidth="10" defaultColWidth="11.33203125" defaultRowHeight="13.2" x14ac:dyDescent="0.25"/>
  <cols>
    <col min="1" max="1" width="3.33203125" style="2" customWidth="1"/>
    <col min="2" max="2" width="4.109375" style="2" customWidth="1"/>
    <col min="3" max="3" width="76.33203125" style="2" customWidth="1"/>
    <col min="4" max="4" width="21" style="2" customWidth="1"/>
    <col min="5" max="5" width="10.77734375" style="2" customWidth="1"/>
    <col min="6" max="6" width="22.33203125" style="3" customWidth="1"/>
    <col min="7" max="7" width="21.66406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66406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66406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66406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66406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66406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66406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66406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66406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66406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66406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66406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66406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66406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66406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66406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66406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66406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66406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66406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66406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66406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66406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66406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66406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66406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66406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66406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66406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66406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66406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66406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66406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66406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66406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66406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66406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66406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66406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66406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66406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66406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66406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66406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66406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66406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66406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66406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66406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66406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66406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66406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66406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66406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66406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66406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66406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66406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66406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66406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66406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66406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66406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6640625" style="2" customWidth="1"/>
    <col min="16136" max="16136" width="15.33203125" style="2" customWidth="1"/>
    <col min="16137" max="16137" width="22.109375" style="2" customWidth="1"/>
    <col min="16138" max="16138" width="16.77734375" style="2" customWidth="1"/>
    <col min="16139" max="16384" width="11.33203125" style="2"/>
  </cols>
  <sheetData>
    <row r="2" spans="2:8" ht="20.25" customHeight="1" x14ac:dyDescent="0.25">
      <c r="B2" s="738" t="s">
        <v>270</v>
      </c>
      <c r="C2" s="739"/>
      <c r="D2" s="739"/>
      <c r="E2" s="739"/>
      <c r="F2" s="739"/>
      <c r="G2" s="740"/>
      <c r="H2" s="4" t="s">
        <v>40</v>
      </c>
    </row>
    <row r="3" spans="2:8" ht="20.25" customHeight="1" x14ac:dyDescent="0.25">
      <c r="B3" s="741"/>
      <c r="C3" s="742"/>
      <c r="D3" s="742"/>
      <c r="E3" s="742"/>
      <c r="F3" s="742"/>
      <c r="G3" s="743"/>
      <c r="H3" s="5" t="s">
        <v>39</v>
      </c>
    </row>
    <row r="4" spans="2:8" ht="20.25" customHeight="1"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271</v>
      </c>
      <c r="C6" s="718"/>
      <c r="D6" s="718"/>
      <c r="E6" s="718"/>
      <c r="F6" s="718"/>
      <c r="G6" s="718"/>
      <c r="H6" s="719"/>
    </row>
    <row r="7" spans="2:8" x14ac:dyDescent="0.25">
      <c r="B7" s="704" t="s">
        <v>36</v>
      </c>
      <c r="C7" s="705"/>
      <c r="D7" s="705"/>
      <c r="E7" s="705"/>
      <c r="F7" s="705"/>
      <c r="G7" s="705"/>
      <c r="H7" s="706"/>
    </row>
    <row r="8" spans="2:8" x14ac:dyDescent="0.25">
      <c r="B8" s="717" t="s">
        <v>208</v>
      </c>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128</v>
      </c>
      <c r="C12" s="696"/>
      <c r="D12" s="696"/>
      <c r="E12" s="696"/>
      <c r="F12" s="696"/>
      <c r="G12" s="696"/>
      <c r="H12" s="696"/>
    </row>
    <row r="13" spans="2:8" x14ac:dyDescent="0.25">
      <c r="B13" s="704" t="s">
        <v>33</v>
      </c>
      <c r="C13" s="705"/>
      <c r="D13" s="705"/>
      <c r="E13" s="705"/>
      <c r="F13" s="705"/>
      <c r="G13" s="705"/>
      <c r="H13" s="706"/>
    </row>
    <row r="14" spans="2:8" ht="12.75" customHeight="1" x14ac:dyDescent="0.25">
      <c r="B14" s="823"/>
      <c r="C14" s="824"/>
      <c r="D14" s="825"/>
      <c r="E14" s="729" t="s">
        <v>32</v>
      </c>
      <c r="F14" s="730"/>
      <c r="G14" s="730"/>
      <c r="H14" s="731"/>
    </row>
    <row r="15" spans="2:8" ht="12.75" customHeight="1" x14ac:dyDescent="0.25">
      <c r="B15" s="720" t="s">
        <v>272</v>
      </c>
      <c r="C15" s="826"/>
      <c r="D15" s="827"/>
      <c r="E15" s="732"/>
      <c r="F15" s="733"/>
      <c r="G15" s="733"/>
      <c r="H15" s="734"/>
    </row>
    <row r="16" spans="2:8" ht="31.05" customHeight="1" x14ac:dyDescent="0.25">
      <c r="B16" s="828"/>
      <c r="C16" s="829"/>
      <c r="D16" s="830"/>
      <c r="E16" s="732"/>
      <c r="F16" s="733"/>
      <c r="G16" s="733"/>
      <c r="H16" s="734"/>
    </row>
    <row r="17" spans="2:8" ht="12.75" customHeight="1" x14ac:dyDescent="0.25">
      <c r="B17" s="828"/>
      <c r="C17" s="829"/>
      <c r="D17" s="830"/>
      <c r="E17" s="732"/>
      <c r="F17" s="733"/>
      <c r="G17" s="733"/>
      <c r="H17" s="734"/>
    </row>
    <row r="18" spans="2:8" ht="12.75" customHeight="1" x14ac:dyDescent="0.25">
      <c r="B18" s="828"/>
      <c r="C18" s="829"/>
      <c r="D18" s="830"/>
      <c r="E18" s="732"/>
      <c r="F18" s="733"/>
      <c r="G18" s="733"/>
      <c r="H18" s="734"/>
    </row>
    <row r="19" spans="2:8" ht="12.75" customHeight="1" x14ac:dyDescent="0.25">
      <c r="B19" s="828"/>
      <c r="C19" s="829"/>
      <c r="D19" s="830"/>
      <c r="E19" s="732"/>
      <c r="F19" s="733"/>
      <c r="G19" s="733"/>
      <c r="H19" s="734"/>
    </row>
    <row r="20" spans="2:8" ht="12.75" customHeight="1" x14ac:dyDescent="0.25">
      <c r="B20" s="828"/>
      <c r="C20" s="829"/>
      <c r="D20" s="830"/>
      <c r="E20" s="732"/>
      <c r="F20" s="733"/>
      <c r="G20" s="733"/>
      <c r="H20" s="734"/>
    </row>
    <row r="21" spans="2:8" ht="12.75" customHeight="1" x14ac:dyDescent="0.25">
      <c r="B21" s="828"/>
      <c r="C21" s="829"/>
      <c r="D21" s="830"/>
      <c r="E21" s="732"/>
      <c r="F21" s="733"/>
      <c r="G21" s="733"/>
      <c r="H21" s="734"/>
    </row>
    <row r="22" spans="2:8" ht="12.75" customHeight="1" x14ac:dyDescent="0.25">
      <c r="B22" s="828"/>
      <c r="C22" s="829"/>
      <c r="D22" s="830"/>
      <c r="E22" s="732"/>
      <c r="F22" s="733"/>
      <c r="G22" s="733"/>
      <c r="H22" s="734"/>
    </row>
    <row r="23" spans="2:8" ht="12.75" customHeight="1" x14ac:dyDescent="0.25">
      <c r="B23" s="828"/>
      <c r="C23" s="829"/>
      <c r="D23" s="830"/>
      <c r="E23" s="732"/>
      <c r="F23" s="733"/>
      <c r="G23" s="733"/>
      <c r="H23" s="734"/>
    </row>
    <row r="24" spans="2:8" ht="12.75" customHeight="1" x14ac:dyDescent="0.25">
      <c r="B24" s="828"/>
      <c r="C24" s="829"/>
      <c r="D24" s="830"/>
      <c r="E24" s="732"/>
      <c r="F24" s="733"/>
      <c r="G24" s="733"/>
      <c r="H24" s="734"/>
    </row>
    <row r="25" spans="2:8" ht="55.05" customHeight="1" x14ac:dyDescent="0.25">
      <c r="B25" s="831"/>
      <c r="C25" s="832"/>
      <c r="D25" s="833"/>
      <c r="E25" s="735"/>
      <c r="F25" s="736"/>
      <c r="G25" s="736"/>
      <c r="H25" s="737"/>
    </row>
    <row r="26" spans="2:8" x14ac:dyDescent="0.25">
      <c r="B26" s="704" t="s">
        <v>31</v>
      </c>
      <c r="C26" s="705"/>
      <c r="D26" s="705"/>
      <c r="E26" s="705"/>
      <c r="F26" s="705"/>
      <c r="G26" s="705"/>
      <c r="H26" s="706"/>
    </row>
    <row r="27" spans="2:8" ht="9" customHeight="1" x14ac:dyDescent="0.25">
      <c r="B27" s="711" t="s">
        <v>273</v>
      </c>
      <c r="C27" s="711"/>
      <c r="D27" s="711"/>
      <c r="E27" s="711"/>
      <c r="F27" s="711"/>
      <c r="G27" s="711"/>
      <c r="H27" s="711"/>
    </row>
    <row r="28" spans="2:8" ht="9" customHeight="1" x14ac:dyDescent="0.25">
      <c r="B28" s="712"/>
      <c r="C28" s="712"/>
      <c r="D28" s="712"/>
      <c r="E28" s="712"/>
      <c r="F28" s="712"/>
      <c r="G28" s="712"/>
      <c r="H28" s="712"/>
    </row>
    <row r="29" spans="2:8" ht="9" customHeight="1" x14ac:dyDescent="0.25">
      <c r="B29" s="712"/>
      <c r="C29" s="712"/>
      <c r="D29" s="712"/>
      <c r="E29" s="712"/>
      <c r="F29" s="712"/>
      <c r="G29" s="712"/>
      <c r="H29" s="712"/>
    </row>
    <row r="30" spans="2:8" ht="37.5" customHeight="1" x14ac:dyDescent="0.25">
      <c r="B30" s="713"/>
      <c r="C30" s="713"/>
      <c r="D30" s="713"/>
      <c r="E30" s="713"/>
      <c r="F30" s="713"/>
      <c r="G30" s="713"/>
      <c r="H30" s="713"/>
    </row>
    <row r="31" spans="2:8" x14ac:dyDescent="0.25">
      <c r="B31" s="693" t="s">
        <v>30</v>
      </c>
      <c r="C31" s="693"/>
      <c r="D31" s="693"/>
      <c r="E31" s="693"/>
      <c r="F31" s="693"/>
      <c r="G31" s="693"/>
      <c r="H31" s="693"/>
    </row>
    <row r="32" spans="2:8" ht="47.25" customHeight="1" x14ac:dyDescent="0.25">
      <c r="B32" s="714" t="s">
        <v>57</v>
      </c>
      <c r="C32" s="715"/>
      <c r="D32" s="715"/>
      <c r="E32" s="715"/>
      <c r="F32" s="715"/>
      <c r="G32" s="715"/>
      <c r="H32" s="716"/>
    </row>
    <row r="33" spans="2:8" x14ac:dyDescent="0.25">
      <c r="B33" s="704" t="s">
        <v>29</v>
      </c>
      <c r="C33" s="705"/>
      <c r="D33" s="705"/>
      <c r="E33" s="705"/>
      <c r="F33" s="705"/>
      <c r="G33" s="705"/>
      <c r="H33" s="706"/>
    </row>
    <row r="34" spans="2:8" ht="28.05" customHeight="1" x14ac:dyDescent="0.25">
      <c r="B34" s="717" t="s">
        <v>53</v>
      </c>
      <c r="C34" s="718"/>
      <c r="D34" s="718"/>
      <c r="E34" s="718"/>
      <c r="F34" s="718"/>
      <c r="G34" s="718"/>
      <c r="H34" s="719"/>
    </row>
    <row r="35" spans="2:8" x14ac:dyDescent="0.25">
      <c r="B35" s="704" t="s">
        <v>28</v>
      </c>
      <c r="C35" s="705"/>
      <c r="D35" s="705"/>
      <c r="E35" s="705"/>
      <c r="F35" s="705"/>
      <c r="G35" s="705"/>
      <c r="H35" s="706"/>
    </row>
    <row r="36" spans="2:8" ht="13.05" customHeight="1" x14ac:dyDescent="0.25">
      <c r="B36" s="707" t="s">
        <v>27</v>
      </c>
      <c r="C36" s="708"/>
      <c r="D36" s="708"/>
      <c r="E36" s="708"/>
      <c r="F36" s="708"/>
      <c r="G36" s="708"/>
      <c r="H36" s="709"/>
    </row>
    <row r="37" spans="2:8" ht="13.05" customHeight="1" x14ac:dyDescent="0.25">
      <c r="B37" s="9" t="s">
        <v>54</v>
      </c>
      <c r="C37" s="10"/>
      <c r="D37" s="10"/>
      <c r="E37" s="10"/>
      <c r="F37" s="10"/>
      <c r="G37" s="10"/>
      <c r="H37" s="10"/>
    </row>
    <row r="38" spans="2:8" x14ac:dyDescent="0.25">
      <c r="B38" s="710" t="s">
        <v>55</v>
      </c>
      <c r="C38" s="710"/>
      <c r="D38" s="11"/>
      <c r="E38" s="11"/>
      <c r="F38" s="11"/>
      <c r="G38" s="11"/>
      <c r="H38" s="11"/>
    </row>
    <row r="39" spans="2:8" ht="13.8" x14ac:dyDescent="0.3">
      <c r="B39" s="12"/>
      <c r="C39" s="12"/>
      <c r="D39" s="12"/>
      <c r="E39" s="12"/>
      <c r="F39" s="12"/>
      <c r="G39" s="12"/>
      <c r="H39" s="12"/>
    </row>
  </sheetData>
  <mergeCells count="22">
    <mergeCell ref="B9:H9"/>
    <mergeCell ref="B10:H10"/>
    <mergeCell ref="B11:H11"/>
    <mergeCell ref="B2:G4"/>
    <mergeCell ref="B5:H5"/>
    <mergeCell ref="B6:H6"/>
    <mergeCell ref="B7:H7"/>
    <mergeCell ref="B8:H8"/>
    <mergeCell ref="B12:H12"/>
    <mergeCell ref="B13:H13"/>
    <mergeCell ref="B14:D14"/>
    <mergeCell ref="E14:H25"/>
    <mergeCell ref="B15:D25"/>
    <mergeCell ref="B34:H34"/>
    <mergeCell ref="B35:H35"/>
    <mergeCell ref="B36:H36"/>
    <mergeCell ref="B38:C38"/>
    <mergeCell ref="B26:H26"/>
    <mergeCell ref="B27:H30"/>
    <mergeCell ref="B31:H31"/>
    <mergeCell ref="B32:H32"/>
    <mergeCell ref="B33:H33"/>
  </mergeCells>
  <printOptions gridLines="1"/>
  <pageMargins left="0.70866141732283472" right="0.51181102362204722" top="1.15625" bottom="0.55118110236220474" header="0.31496062992125984" footer="0.31496062992125984"/>
  <pageSetup scale="64" orientation="portrait" r:id="rId1"/>
  <headerFooter>
    <oddFooter xml:space="preserve">&amp;CInstituto Departamental de Acción Comunal  de Cundinamarca 
Sede Administrativa. Calle 26  51-53. Torre Salud Piso 3. 
Bogotá, D.C. Tel. (1) 749 1001  www.cundinamarca.gov.co/wps/portal/idaco @enaccioncomunal 
</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B269F-8D6A-C545-814D-484C9E0F9B0F}">
  <sheetPr>
    <tabColor theme="3" tint="0.499984740745262"/>
  </sheetPr>
  <dimension ref="A1:G46"/>
  <sheetViews>
    <sheetView view="pageBreakPreview" zoomScaleNormal="100" zoomScaleSheetLayoutView="100" workbookViewId="0">
      <selection activeCell="J42" sqref="J42"/>
    </sheetView>
  </sheetViews>
  <sheetFormatPr baseColWidth="10" defaultColWidth="11.33203125" defaultRowHeight="13.8" x14ac:dyDescent="0.25"/>
  <cols>
    <col min="1" max="1" width="43.77734375" style="8" customWidth="1"/>
    <col min="2" max="2" width="12.33203125" style="8" customWidth="1"/>
    <col min="3" max="3" width="13.77734375" style="8" customWidth="1"/>
    <col min="4" max="5" width="11.33203125" style="8"/>
    <col min="6" max="6" width="10.109375" style="8" customWidth="1"/>
    <col min="7" max="7" width="26.109375" style="8" customWidth="1"/>
    <col min="8" max="256" width="11.33203125" style="8"/>
    <col min="257" max="257" width="43.77734375" style="8" customWidth="1"/>
    <col min="258" max="258" width="12.33203125" style="8" customWidth="1"/>
    <col min="259" max="259" width="13.77734375" style="8" customWidth="1"/>
    <col min="260" max="261" width="11.33203125" style="8"/>
    <col min="262" max="262" width="10.109375" style="8" customWidth="1"/>
    <col min="263" max="263" width="26.109375" style="8" customWidth="1"/>
    <col min="264" max="512" width="11.33203125" style="8"/>
    <col min="513" max="513" width="43.77734375" style="8" customWidth="1"/>
    <col min="514" max="514" width="12.33203125" style="8" customWidth="1"/>
    <col min="515" max="515" width="13.77734375" style="8" customWidth="1"/>
    <col min="516" max="517" width="11.33203125" style="8"/>
    <col min="518" max="518" width="10.109375" style="8" customWidth="1"/>
    <col min="519" max="519" width="26.109375" style="8" customWidth="1"/>
    <col min="520" max="768" width="11.33203125" style="8"/>
    <col min="769" max="769" width="43.77734375" style="8" customWidth="1"/>
    <col min="770" max="770" width="12.33203125" style="8" customWidth="1"/>
    <col min="771" max="771" width="13.77734375" style="8" customWidth="1"/>
    <col min="772" max="773" width="11.33203125" style="8"/>
    <col min="774" max="774" width="10.109375" style="8" customWidth="1"/>
    <col min="775" max="775" width="26.109375" style="8" customWidth="1"/>
    <col min="776" max="1024" width="11.33203125" style="8"/>
    <col min="1025" max="1025" width="43.77734375" style="8" customWidth="1"/>
    <col min="1026" max="1026" width="12.33203125" style="8" customWidth="1"/>
    <col min="1027" max="1027" width="13.77734375" style="8" customWidth="1"/>
    <col min="1028" max="1029" width="11.33203125" style="8"/>
    <col min="1030" max="1030" width="10.109375" style="8" customWidth="1"/>
    <col min="1031" max="1031" width="26.109375" style="8" customWidth="1"/>
    <col min="1032" max="1280" width="11.33203125" style="8"/>
    <col min="1281" max="1281" width="43.77734375" style="8" customWidth="1"/>
    <col min="1282" max="1282" width="12.33203125" style="8" customWidth="1"/>
    <col min="1283" max="1283" width="13.77734375" style="8" customWidth="1"/>
    <col min="1284" max="1285" width="11.33203125" style="8"/>
    <col min="1286" max="1286" width="10.109375" style="8" customWidth="1"/>
    <col min="1287" max="1287" width="26.109375" style="8" customWidth="1"/>
    <col min="1288" max="1536" width="11.33203125" style="8"/>
    <col min="1537" max="1537" width="43.77734375" style="8" customWidth="1"/>
    <col min="1538" max="1538" width="12.33203125" style="8" customWidth="1"/>
    <col min="1539" max="1539" width="13.77734375" style="8" customWidth="1"/>
    <col min="1540" max="1541" width="11.33203125" style="8"/>
    <col min="1542" max="1542" width="10.109375" style="8" customWidth="1"/>
    <col min="1543" max="1543" width="26.109375" style="8" customWidth="1"/>
    <col min="1544" max="1792" width="11.33203125" style="8"/>
    <col min="1793" max="1793" width="43.77734375" style="8" customWidth="1"/>
    <col min="1794" max="1794" width="12.33203125" style="8" customWidth="1"/>
    <col min="1795" max="1795" width="13.77734375" style="8" customWidth="1"/>
    <col min="1796" max="1797" width="11.33203125" style="8"/>
    <col min="1798" max="1798" width="10.109375" style="8" customWidth="1"/>
    <col min="1799" max="1799" width="26.109375" style="8" customWidth="1"/>
    <col min="1800" max="2048" width="11.33203125" style="8"/>
    <col min="2049" max="2049" width="43.77734375" style="8" customWidth="1"/>
    <col min="2050" max="2050" width="12.33203125" style="8" customWidth="1"/>
    <col min="2051" max="2051" width="13.77734375" style="8" customWidth="1"/>
    <col min="2052" max="2053" width="11.33203125" style="8"/>
    <col min="2054" max="2054" width="10.109375" style="8" customWidth="1"/>
    <col min="2055" max="2055" width="26.109375" style="8" customWidth="1"/>
    <col min="2056" max="2304" width="11.33203125" style="8"/>
    <col min="2305" max="2305" width="43.77734375" style="8" customWidth="1"/>
    <col min="2306" max="2306" width="12.33203125" style="8" customWidth="1"/>
    <col min="2307" max="2307" width="13.77734375" style="8" customWidth="1"/>
    <col min="2308" max="2309" width="11.33203125" style="8"/>
    <col min="2310" max="2310" width="10.109375" style="8" customWidth="1"/>
    <col min="2311" max="2311" width="26.109375" style="8" customWidth="1"/>
    <col min="2312" max="2560" width="11.33203125" style="8"/>
    <col min="2561" max="2561" width="43.77734375" style="8" customWidth="1"/>
    <col min="2562" max="2562" width="12.33203125" style="8" customWidth="1"/>
    <col min="2563" max="2563" width="13.77734375" style="8" customWidth="1"/>
    <col min="2564" max="2565" width="11.33203125" style="8"/>
    <col min="2566" max="2566" width="10.109375" style="8" customWidth="1"/>
    <col min="2567" max="2567" width="26.109375" style="8" customWidth="1"/>
    <col min="2568" max="2816" width="11.33203125" style="8"/>
    <col min="2817" max="2817" width="43.77734375" style="8" customWidth="1"/>
    <col min="2818" max="2818" width="12.33203125" style="8" customWidth="1"/>
    <col min="2819" max="2819" width="13.77734375" style="8" customWidth="1"/>
    <col min="2820" max="2821" width="11.33203125" style="8"/>
    <col min="2822" max="2822" width="10.109375" style="8" customWidth="1"/>
    <col min="2823" max="2823" width="26.109375" style="8" customWidth="1"/>
    <col min="2824" max="3072" width="11.33203125" style="8"/>
    <col min="3073" max="3073" width="43.77734375" style="8" customWidth="1"/>
    <col min="3074" max="3074" width="12.33203125" style="8" customWidth="1"/>
    <col min="3075" max="3075" width="13.77734375" style="8" customWidth="1"/>
    <col min="3076" max="3077" width="11.33203125" style="8"/>
    <col min="3078" max="3078" width="10.109375" style="8" customWidth="1"/>
    <col min="3079" max="3079" width="26.109375" style="8" customWidth="1"/>
    <col min="3080" max="3328" width="11.33203125" style="8"/>
    <col min="3329" max="3329" width="43.77734375" style="8" customWidth="1"/>
    <col min="3330" max="3330" width="12.33203125" style="8" customWidth="1"/>
    <col min="3331" max="3331" width="13.77734375" style="8" customWidth="1"/>
    <col min="3332" max="3333" width="11.33203125" style="8"/>
    <col min="3334" max="3334" width="10.109375" style="8" customWidth="1"/>
    <col min="3335" max="3335" width="26.109375" style="8" customWidth="1"/>
    <col min="3336" max="3584" width="11.33203125" style="8"/>
    <col min="3585" max="3585" width="43.77734375" style="8" customWidth="1"/>
    <col min="3586" max="3586" width="12.33203125" style="8" customWidth="1"/>
    <col min="3587" max="3587" width="13.77734375" style="8" customWidth="1"/>
    <col min="3588" max="3589" width="11.33203125" style="8"/>
    <col min="3590" max="3590" width="10.109375" style="8" customWidth="1"/>
    <col min="3591" max="3591" width="26.109375" style="8" customWidth="1"/>
    <col min="3592" max="3840" width="11.33203125" style="8"/>
    <col min="3841" max="3841" width="43.77734375" style="8" customWidth="1"/>
    <col min="3842" max="3842" width="12.33203125" style="8" customWidth="1"/>
    <col min="3843" max="3843" width="13.77734375" style="8" customWidth="1"/>
    <col min="3844" max="3845" width="11.33203125" style="8"/>
    <col min="3846" max="3846" width="10.109375" style="8" customWidth="1"/>
    <col min="3847" max="3847" width="26.109375" style="8" customWidth="1"/>
    <col min="3848" max="4096" width="11.33203125" style="8"/>
    <col min="4097" max="4097" width="43.77734375" style="8" customWidth="1"/>
    <col min="4098" max="4098" width="12.33203125" style="8" customWidth="1"/>
    <col min="4099" max="4099" width="13.77734375" style="8" customWidth="1"/>
    <col min="4100" max="4101" width="11.33203125" style="8"/>
    <col min="4102" max="4102" width="10.109375" style="8" customWidth="1"/>
    <col min="4103" max="4103" width="26.109375" style="8" customWidth="1"/>
    <col min="4104" max="4352" width="11.33203125" style="8"/>
    <col min="4353" max="4353" width="43.77734375" style="8" customWidth="1"/>
    <col min="4354" max="4354" width="12.33203125" style="8" customWidth="1"/>
    <col min="4355" max="4355" width="13.77734375" style="8" customWidth="1"/>
    <col min="4356" max="4357" width="11.33203125" style="8"/>
    <col min="4358" max="4358" width="10.109375" style="8" customWidth="1"/>
    <col min="4359" max="4359" width="26.109375" style="8" customWidth="1"/>
    <col min="4360" max="4608" width="11.33203125" style="8"/>
    <col min="4609" max="4609" width="43.77734375" style="8" customWidth="1"/>
    <col min="4610" max="4610" width="12.33203125" style="8" customWidth="1"/>
    <col min="4611" max="4611" width="13.77734375" style="8" customWidth="1"/>
    <col min="4612" max="4613" width="11.33203125" style="8"/>
    <col min="4614" max="4614" width="10.109375" style="8" customWidth="1"/>
    <col min="4615" max="4615" width="26.109375" style="8" customWidth="1"/>
    <col min="4616" max="4864" width="11.33203125" style="8"/>
    <col min="4865" max="4865" width="43.77734375" style="8" customWidth="1"/>
    <col min="4866" max="4866" width="12.33203125" style="8" customWidth="1"/>
    <col min="4867" max="4867" width="13.77734375" style="8" customWidth="1"/>
    <col min="4868" max="4869" width="11.33203125" style="8"/>
    <col min="4870" max="4870" width="10.109375" style="8" customWidth="1"/>
    <col min="4871" max="4871" width="26.109375" style="8" customWidth="1"/>
    <col min="4872" max="5120" width="11.33203125" style="8"/>
    <col min="5121" max="5121" width="43.77734375" style="8" customWidth="1"/>
    <col min="5122" max="5122" width="12.33203125" style="8" customWidth="1"/>
    <col min="5123" max="5123" width="13.77734375" style="8" customWidth="1"/>
    <col min="5124" max="5125" width="11.33203125" style="8"/>
    <col min="5126" max="5126" width="10.109375" style="8" customWidth="1"/>
    <col min="5127" max="5127" width="26.109375" style="8" customWidth="1"/>
    <col min="5128" max="5376" width="11.33203125" style="8"/>
    <col min="5377" max="5377" width="43.77734375" style="8" customWidth="1"/>
    <col min="5378" max="5378" width="12.33203125" style="8" customWidth="1"/>
    <col min="5379" max="5379" width="13.77734375" style="8" customWidth="1"/>
    <col min="5380" max="5381" width="11.33203125" style="8"/>
    <col min="5382" max="5382" width="10.109375" style="8" customWidth="1"/>
    <col min="5383" max="5383" width="26.109375" style="8" customWidth="1"/>
    <col min="5384" max="5632" width="11.33203125" style="8"/>
    <col min="5633" max="5633" width="43.77734375" style="8" customWidth="1"/>
    <col min="5634" max="5634" width="12.33203125" style="8" customWidth="1"/>
    <col min="5635" max="5635" width="13.77734375" style="8" customWidth="1"/>
    <col min="5636" max="5637" width="11.33203125" style="8"/>
    <col min="5638" max="5638" width="10.109375" style="8" customWidth="1"/>
    <col min="5639" max="5639" width="26.109375" style="8" customWidth="1"/>
    <col min="5640" max="5888" width="11.33203125" style="8"/>
    <col min="5889" max="5889" width="43.77734375" style="8" customWidth="1"/>
    <col min="5890" max="5890" width="12.33203125" style="8" customWidth="1"/>
    <col min="5891" max="5891" width="13.77734375" style="8" customWidth="1"/>
    <col min="5892" max="5893" width="11.33203125" style="8"/>
    <col min="5894" max="5894" width="10.109375" style="8" customWidth="1"/>
    <col min="5895" max="5895" width="26.109375" style="8" customWidth="1"/>
    <col min="5896" max="6144" width="11.33203125" style="8"/>
    <col min="6145" max="6145" width="43.77734375" style="8" customWidth="1"/>
    <col min="6146" max="6146" width="12.33203125" style="8" customWidth="1"/>
    <col min="6147" max="6147" width="13.77734375" style="8" customWidth="1"/>
    <col min="6148" max="6149" width="11.33203125" style="8"/>
    <col min="6150" max="6150" width="10.109375" style="8" customWidth="1"/>
    <col min="6151" max="6151" width="26.109375" style="8" customWidth="1"/>
    <col min="6152" max="6400" width="11.33203125" style="8"/>
    <col min="6401" max="6401" width="43.77734375" style="8" customWidth="1"/>
    <col min="6402" max="6402" width="12.33203125" style="8" customWidth="1"/>
    <col min="6403" max="6403" width="13.77734375" style="8" customWidth="1"/>
    <col min="6404" max="6405" width="11.33203125" style="8"/>
    <col min="6406" max="6406" width="10.109375" style="8" customWidth="1"/>
    <col min="6407" max="6407" width="26.109375" style="8" customWidth="1"/>
    <col min="6408" max="6656" width="11.33203125" style="8"/>
    <col min="6657" max="6657" width="43.77734375" style="8" customWidth="1"/>
    <col min="6658" max="6658" width="12.33203125" style="8" customWidth="1"/>
    <col min="6659" max="6659" width="13.77734375" style="8" customWidth="1"/>
    <col min="6660" max="6661" width="11.33203125" style="8"/>
    <col min="6662" max="6662" width="10.109375" style="8" customWidth="1"/>
    <col min="6663" max="6663" width="26.109375" style="8" customWidth="1"/>
    <col min="6664" max="6912" width="11.33203125" style="8"/>
    <col min="6913" max="6913" width="43.77734375" style="8" customWidth="1"/>
    <col min="6914" max="6914" width="12.33203125" style="8" customWidth="1"/>
    <col min="6915" max="6915" width="13.77734375" style="8" customWidth="1"/>
    <col min="6916" max="6917" width="11.33203125" style="8"/>
    <col min="6918" max="6918" width="10.109375" style="8" customWidth="1"/>
    <col min="6919" max="6919" width="26.109375" style="8" customWidth="1"/>
    <col min="6920" max="7168" width="11.33203125" style="8"/>
    <col min="7169" max="7169" width="43.77734375" style="8" customWidth="1"/>
    <col min="7170" max="7170" width="12.33203125" style="8" customWidth="1"/>
    <col min="7171" max="7171" width="13.77734375" style="8" customWidth="1"/>
    <col min="7172" max="7173" width="11.33203125" style="8"/>
    <col min="7174" max="7174" width="10.109375" style="8" customWidth="1"/>
    <col min="7175" max="7175" width="26.109375" style="8" customWidth="1"/>
    <col min="7176" max="7424" width="11.33203125" style="8"/>
    <col min="7425" max="7425" width="43.77734375" style="8" customWidth="1"/>
    <col min="7426" max="7426" width="12.33203125" style="8" customWidth="1"/>
    <col min="7427" max="7427" width="13.77734375" style="8" customWidth="1"/>
    <col min="7428" max="7429" width="11.33203125" style="8"/>
    <col min="7430" max="7430" width="10.109375" style="8" customWidth="1"/>
    <col min="7431" max="7431" width="26.109375" style="8" customWidth="1"/>
    <col min="7432" max="7680" width="11.33203125" style="8"/>
    <col min="7681" max="7681" width="43.77734375" style="8" customWidth="1"/>
    <col min="7682" max="7682" width="12.33203125" style="8" customWidth="1"/>
    <col min="7683" max="7683" width="13.77734375" style="8" customWidth="1"/>
    <col min="7684" max="7685" width="11.33203125" style="8"/>
    <col min="7686" max="7686" width="10.109375" style="8" customWidth="1"/>
    <col min="7687" max="7687" width="26.109375" style="8" customWidth="1"/>
    <col min="7688" max="7936" width="11.33203125" style="8"/>
    <col min="7937" max="7937" width="43.77734375" style="8" customWidth="1"/>
    <col min="7938" max="7938" width="12.33203125" style="8" customWidth="1"/>
    <col min="7939" max="7939" width="13.77734375" style="8" customWidth="1"/>
    <col min="7940" max="7941" width="11.33203125" style="8"/>
    <col min="7942" max="7942" width="10.109375" style="8" customWidth="1"/>
    <col min="7943" max="7943" width="26.109375" style="8" customWidth="1"/>
    <col min="7944" max="8192" width="11.33203125" style="8"/>
    <col min="8193" max="8193" width="43.77734375" style="8" customWidth="1"/>
    <col min="8194" max="8194" width="12.33203125" style="8" customWidth="1"/>
    <col min="8195" max="8195" width="13.77734375" style="8" customWidth="1"/>
    <col min="8196" max="8197" width="11.33203125" style="8"/>
    <col min="8198" max="8198" width="10.109375" style="8" customWidth="1"/>
    <col min="8199" max="8199" width="26.109375" style="8" customWidth="1"/>
    <col min="8200" max="8448" width="11.33203125" style="8"/>
    <col min="8449" max="8449" width="43.77734375" style="8" customWidth="1"/>
    <col min="8450" max="8450" width="12.33203125" style="8" customWidth="1"/>
    <col min="8451" max="8451" width="13.77734375" style="8" customWidth="1"/>
    <col min="8452" max="8453" width="11.33203125" style="8"/>
    <col min="8454" max="8454" width="10.109375" style="8" customWidth="1"/>
    <col min="8455" max="8455" width="26.109375" style="8" customWidth="1"/>
    <col min="8456" max="8704" width="11.33203125" style="8"/>
    <col min="8705" max="8705" width="43.77734375" style="8" customWidth="1"/>
    <col min="8706" max="8706" width="12.33203125" style="8" customWidth="1"/>
    <col min="8707" max="8707" width="13.77734375" style="8" customWidth="1"/>
    <col min="8708" max="8709" width="11.33203125" style="8"/>
    <col min="8710" max="8710" width="10.109375" style="8" customWidth="1"/>
    <col min="8711" max="8711" width="26.109375" style="8" customWidth="1"/>
    <col min="8712" max="8960" width="11.33203125" style="8"/>
    <col min="8961" max="8961" width="43.77734375" style="8" customWidth="1"/>
    <col min="8962" max="8962" width="12.33203125" style="8" customWidth="1"/>
    <col min="8963" max="8963" width="13.77734375" style="8" customWidth="1"/>
    <col min="8964" max="8965" width="11.33203125" style="8"/>
    <col min="8966" max="8966" width="10.109375" style="8" customWidth="1"/>
    <col min="8967" max="8967" width="26.109375" style="8" customWidth="1"/>
    <col min="8968" max="9216" width="11.33203125" style="8"/>
    <col min="9217" max="9217" width="43.77734375" style="8" customWidth="1"/>
    <col min="9218" max="9218" width="12.33203125" style="8" customWidth="1"/>
    <col min="9219" max="9219" width="13.77734375" style="8" customWidth="1"/>
    <col min="9220" max="9221" width="11.33203125" style="8"/>
    <col min="9222" max="9222" width="10.109375" style="8" customWidth="1"/>
    <col min="9223" max="9223" width="26.109375" style="8" customWidth="1"/>
    <col min="9224" max="9472" width="11.33203125" style="8"/>
    <col min="9473" max="9473" width="43.77734375" style="8" customWidth="1"/>
    <col min="9474" max="9474" width="12.33203125" style="8" customWidth="1"/>
    <col min="9475" max="9475" width="13.77734375" style="8" customWidth="1"/>
    <col min="9476" max="9477" width="11.33203125" style="8"/>
    <col min="9478" max="9478" width="10.109375" style="8" customWidth="1"/>
    <col min="9479" max="9479" width="26.109375" style="8" customWidth="1"/>
    <col min="9480" max="9728" width="11.33203125" style="8"/>
    <col min="9729" max="9729" width="43.77734375" style="8" customWidth="1"/>
    <col min="9730" max="9730" width="12.33203125" style="8" customWidth="1"/>
    <col min="9731" max="9731" width="13.77734375" style="8" customWidth="1"/>
    <col min="9732" max="9733" width="11.33203125" style="8"/>
    <col min="9734" max="9734" width="10.109375" style="8" customWidth="1"/>
    <col min="9735" max="9735" width="26.109375" style="8" customWidth="1"/>
    <col min="9736" max="9984" width="11.33203125" style="8"/>
    <col min="9985" max="9985" width="43.77734375" style="8" customWidth="1"/>
    <col min="9986" max="9986" width="12.33203125" style="8" customWidth="1"/>
    <col min="9987" max="9987" width="13.77734375" style="8" customWidth="1"/>
    <col min="9988" max="9989" width="11.33203125" style="8"/>
    <col min="9990" max="9990" width="10.109375" style="8" customWidth="1"/>
    <col min="9991" max="9991" width="26.109375" style="8" customWidth="1"/>
    <col min="9992" max="10240" width="11.33203125" style="8"/>
    <col min="10241" max="10241" width="43.77734375" style="8" customWidth="1"/>
    <col min="10242" max="10242" width="12.33203125" style="8" customWidth="1"/>
    <col min="10243" max="10243" width="13.77734375" style="8" customWidth="1"/>
    <col min="10244" max="10245" width="11.33203125" style="8"/>
    <col min="10246" max="10246" width="10.109375" style="8" customWidth="1"/>
    <col min="10247" max="10247" width="26.109375" style="8" customWidth="1"/>
    <col min="10248" max="10496" width="11.33203125" style="8"/>
    <col min="10497" max="10497" width="43.77734375" style="8" customWidth="1"/>
    <col min="10498" max="10498" width="12.33203125" style="8" customWidth="1"/>
    <col min="10499" max="10499" width="13.77734375" style="8" customWidth="1"/>
    <col min="10500" max="10501" width="11.33203125" style="8"/>
    <col min="10502" max="10502" width="10.109375" style="8" customWidth="1"/>
    <col min="10503" max="10503" width="26.109375" style="8" customWidth="1"/>
    <col min="10504" max="10752" width="11.33203125" style="8"/>
    <col min="10753" max="10753" width="43.77734375" style="8" customWidth="1"/>
    <col min="10754" max="10754" width="12.33203125" style="8" customWidth="1"/>
    <col min="10755" max="10755" width="13.77734375" style="8" customWidth="1"/>
    <col min="10756" max="10757" width="11.33203125" style="8"/>
    <col min="10758" max="10758" width="10.109375" style="8" customWidth="1"/>
    <col min="10759" max="10759" width="26.109375" style="8" customWidth="1"/>
    <col min="10760" max="11008" width="11.33203125" style="8"/>
    <col min="11009" max="11009" width="43.77734375" style="8" customWidth="1"/>
    <col min="11010" max="11010" width="12.33203125" style="8" customWidth="1"/>
    <col min="11011" max="11011" width="13.77734375" style="8" customWidth="1"/>
    <col min="11012" max="11013" width="11.33203125" style="8"/>
    <col min="11014" max="11014" width="10.109375" style="8" customWidth="1"/>
    <col min="11015" max="11015" width="26.109375" style="8" customWidth="1"/>
    <col min="11016" max="11264" width="11.33203125" style="8"/>
    <col min="11265" max="11265" width="43.77734375" style="8" customWidth="1"/>
    <col min="11266" max="11266" width="12.33203125" style="8" customWidth="1"/>
    <col min="11267" max="11267" width="13.77734375" style="8" customWidth="1"/>
    <col min="11268" max="11269" width="11.33203125" style="8"/>
    <col min="11270" max="11270" width="10.109375" style="8" customWidth="1"/>
    <col min="11271" max="11271" width="26.109375" style="8" customWidth="1"/>
    <col min="11272" max="11520" width="11.33203125" style="8"/>
    <col min="11521" max="11521" width="43.77734375" style="8" customWidth="1"/>
    <col min="11522" max="11522" width="12.33203125" style="8" customWidth="1"/>
    <col min="11523" max="11523" width="13.77734375" style="8" customWidth="1"/>
    <col min="11524" max="11525" width="11.33203125" style="8"/>
    <col min="11526" max="11526" width="10.109375" style="8" customWidth="1"/>
    <col min="11527" max="11527" width="26.109375" style="8" customWidth="1"/>
    <col min="11528" max="11776" width="11.33203125" style="8"/>
    <col min="11777" max="11777" width="43.77734375" style="8" customWidth="1"/>
    <col min="11778" max="11778" width="12.33203125" style="8" customWidth="1"/>
    <col min="11779" max="11779" width="13.77734375" style="8" customWidth="1"/>
    <col min="11780" max="11781" width="11.33203125" style="8"/>
    <col min="11782" max="11782" width="10.109375" style="8" customWidth="1"/>
    <col min="11783" max="11783" width="26.109375" style="8" customWidth="1"/>
    <col min="11784" max="12032" width="11.33203125" style="8"/>
    <col min="12033" max="12033" width="43.77734375" style="8" customWidth="1"/>
    <col min="12034" max="12034" width="12.33203125" style="8" customWidth="1"/>
    <col min="12035" max="12035" width="13.77734375" style="8" customWidth="1"/>
    <col min="12036" max="12037" width="11.33203125" style="8"/>
    <col min="12038" max="12038" width="10.109375" style="8" customWidth="1"/>
    <col min="12039" max="12039" width="26.109375" style="8" customWidth="1"/>
    <col min="12040" max="12288" width="11.33203125" style="8"/>
    <col min="12289" max="12289" width="43.77734375" style="8" customWidth="1"/>
    <col min="12290" max="12290" width="12.33203125" style="8" customWidth="1"/>
    <col min="12291" max="12291" width="13.77734375" style="8" customWidth="1"/>
    <col min="12292" max="12293" width="11.33203125" style="8"/>
    <col min="12294" max="12294" width="10.109375" style="8" customWidth="1"/>
    <col min="12295" max="12295" width="26.109375" style="8" customWidth="1"/>
    <col min="12296" max="12544" width="11.33203125" style="8"/>
    <col min="12545" max="12545" width="43.77734375" style="8" customWidth="1"/>
    <col min="12546" max="12546" width="12.33203125" style="8" customWidth="1"/>
    <col min="12547" max="12547" width="13.77734375" style="8" customWidth="1"/>
    <col min="12548" max="12549" width="11.33203125" style="8"/>
    <col min="12550" max="12550" width="10.109375" style="8" customWidth="1"/>
    <col min="12551" max="12551" width="26.109375" style="8" customWidth="1"/>
    <col min="12552" max="12800" width="11.33203125" style="8"/>
    <col min="12801" max="12801" width="43.77734375" style="8" customWidth="1"/>
    <col min="12802" max="12802" width="12.33203125" style="8" customWidth="1"/>
    <col min="12803" max="12803" width="13.77734375" style="8" customWidth="1"/>
    <col min="12804" max="12805" width="11.33203125" style="8"/>
    <col min="12806" max="12806" width="10.109375" style="8" customWidth="1"/>
    <col min="12807" max="12807" width="26.109375" style="8" customWidth="1"/>
    <col min="12808" max="13056" width="11.33203125" style="8"/>
    <col min="13057" max="13057" width="43.77734375" style="8" customWidth="1"/>
    <col min="13058" max="13058" width="12.33203125" style="8" customWidth="1"/>
    <col min="13059" max="13059" width="13.77734375" style="8" customWidth="1"/>
    <col min="13060" max="13061" width="11.33203125" style="8"/>
    <col min="13062" max="13062" width="10.109375" style="8" customWidth="1"/>
    <col min="13063" max="13063" width="26.109375" style="8" customWidth="1"/>
    <col min="13064" max="13312" width="11.33203125" style="8"/>
    <col min="13313" max="13313" width="43.77734375" style="8" customWidth="1"/>
    <col min="13314" max="13314" width="12.33203125" style="8" customWidth="1"/>
    <col min="13315" max="13315" width="13.77734375" style="8" customWidth="1"/>
    <col min="13316" max="13317" width="11.33203125" style="8"/>
    <col min="13318" max="13318" width="10.109375" style="8" customWidth="1"/>
    <col min="13319" max="13319" width="26.109375" style="8" customWidth="1"/>
    <col min="13320" max="13568" width="11.33203125" style="8"/>
    <col min="13569" max="13569" width="43.77734375" style="8" customWidth="1"/>
    <col min="13570" max="13570" width="12.33203125" style="8" customWidth="1"/>
    <col min="13571" max="13571" width="13.77734375" style="8" customWidth="1"/>
    <col min="13572" max="13573" width="11.33203125" style="8"/>
    <col min="13574" max="13574" width="10.109375" style="8" customWidth="1"/>
    <col min="13575" max="13575" width="26.109375" style="8" customWidth="1"/>
    <col min="13576" max="13824" width="11.33203125" style="8"/>
    <col min="13825" max="13825" width="43.77734375" style="8" customWidth="1"/>
    <col min="13826" max="13826" width="12.33203125" style="8" customWidth="1"/>
    <col min="13827" max="13827" width="13.77734375" style="8" customWidth="1"/>
    <col min="13828" max="13829" width="11.33203125" style="8"/>
    <col min="13830" max="13830" width="10.109375" style="8" customWidth="1"/>
    <col min="13831" max="13831" width="26.109375" style="8" customWidth="1"/>
    <col min="13832" max="14080" width="11.33203125" style="8"/>
    <col min="14081" max="14081" width="43.77734375" style="8" customWidth="1"/>
    <col min="14082" max="14082" width="12.33203125" style="8" customWidth="1"/>
    <col min="14083" max="14083" width="13.77734375" style="8" customWidth="1"/>
    <col min="14084" max="14085" width="11.33203125" style="8"/>
    <col min="14086" max="14086" width="10.109375" style="8" customWidth="1"/>
    <col min="14087" max="14087" width="26.109375" style="8" customWidth="1"/>
    <col min="14088" max="14336" width="11.33203125" style="8"/>
    <col min="14337" max="14337" width="43.77734375" style="8" customWidth="1"/>
    <col min="14338" max="14338" width="12.33203125" style="8" customWidth="1"/>
    <col min="14339" max="14339" width="13.77734375" style="8" customWidth="1"/>
    <col min="14340" max="14341" width="11.33203125" style="8"/>
    <col min="14342" max="14342" width="10.109375" style="8" customWidth="1"/>
    <col min="14343" max="14343" width="26.109375" style="8" customWidth="1"/>
    <col min="14344" max="14592" width="11.33203125" style="8"/>
    <col min="14593" max="14593" width="43.77734375" style="8" customWidth="1"/>
    <col min="14594" max="14594" width="12.33203125" style="8" customWidth="1"/>
    <col min="14595" max="14595" width="13.77734375" style="8" customWidth="1"/>
    <col min="14596" max="14597" width="11.33203125" style="8"/>
    <col min="14598" max="14598" width="10.109375" style="8" customWidth="1"/>
    <col min="14599" max="14599" width="26.109375" style="8" customWidth="1"/>
    <col min="14600" max="14848" width="11.33203125" style="8"/>
    <col min="14849" max="14849" width="43.77734375" style="8" customWidth="1"/>
    <col min="14850" max="14850" width="12.33203125" style="8" customWidth="1"/>
    <col min="14851" max="14851" width="13.77734375" style="8" customWidth="1"/>
    <col min="14852" max="14853" width="11.33203125" style="8"/>
    <col min="14854" max="14854" width="10.109375" style="8" customWidth="1"/>
    <col min="14855" max="14855" width="26.109375" style="8" customWidth="1"/>
    <col min="14856" max="15104" width="11.33203125" style="8"/>
    <col min="15105" max="15105" width="43.77734375" style="8" customWidth="1"/>
    <col min="15106" max="15106" width="12.33203125" style="8" customWidth="1"/>
    <col min="15107" max="15107" width="13.77734375" style="8" customWidth="1"/>
    <col min="15108" max="15109" width="11.33203125" style="8"/>
    <col min="15110" max="15110" width="10.109375" style="8" customWidth="1"/>
    <col min="15111" max="15111" width="26.109375" style="8" customWidth="1"/>
    <col min="15112" max="15360" width="11.33203125" style="8"/>
    <col min="15361" max="15361" width="43.77734375" style="8" customWidth="1"/>
    <col min="15362" max="15362" width="12.33203125" style="8" customWidth="1"/>
    <col min="15363" max="15363" width="13.77734375" style="8" customWidth="1"/>
    <col min="15364" max="15365" width="11.33203125" style="8"/>
    <col min="15366" max="15366" width="10.109375" style="8" customWidth="1"/>
    <col min="15367" max="15367" width="26.109375" style="8" customWidth="1"/>
    <col min="15368" max="15616" width="11.33203125" style="8"/>
    <col min="15617" max="15617" width="43.77734375" style="8" customWidth="1"/>
    <col min="15618" max="15618" width="12.33203125" style="8" customWidth="1"/>
    <col min="15619" max="15619" width="13.77734375" style="8" customWidth="1"/>
    <col min="15620" max="15621" width="11.33203125" style="8"/>
    <col min="15622" max="15622" width="10.109375" style="8" customWidth="1"/>
    <col min="15623" max="15623" width="26.109375" style="8" customWidth="1"/>
    <col min="15624" max="15872" width="11.33203125" style="8"/>
    <col min="15873" max="15873" width="43.77734375" style="8" customWidth="1"/>
    <col min="15874" max="15874" width="12.33203125" style="8" customWidth="1"/>
    <col min="15875" max="15875" width="13.77734375" style="8" customWidth="1"/>
    <col min="15876" max="15877" width="11.33203125" style="8"/>
    <col min="15878" max="15878" width="10.109375" style="8" customWidth="1"/>
    <col min="15879" max="15879" width="26.109375" style="8" customWidth="1"/>
    <col min="15880" max="16128" width="11.33203125" style="8"/>
    <col min="16129" max="16129" width="43.77734375" style="8" customWidth="1"/>
    <col min="16130" max="16130" width="12.33203125" style="8" customWidth="1"/>
    <col min="16131" max="16131" width="13.77734375" style="8" customWidth="1"/>
    <col min="16132" max="16133" width="11.33203125" style="8"/>
    <col min="16134" max="16134" width="10.109375" style="8" customWidth="1"/>
    <col min="16135" max="16135" width="26.109375" style="8" customWidth="1"/>
    <col min="16136" max="16384" width="11.33203125" style="8"/>
  </cols>
  <sheetData>
    <row r="1" spans="1:7" s="7" customFormat="1" ht="14.25" customHeight="1" x14ac:dyDescent="0.25">
      <c r="A1" s="785"/>
      <c r="B1" s="786" t="s">
        <v>46</v>
      </c>
      <c r="C1" s="787"/>
      <c r="D1" s="787"/>
      <c r="E1" s="787"/>
      <c r="F1" s="788"/>
      <c r="G1" s="6" t="s">
        <v>47</v>
      </c>
    </row>
    <row r="2" spans="1:7" s="7" customFormat="1" ht="14.25" customHeight="1" x14ac:dyDescent="0.25">
      <c r="A2" s="785"/>
      <c r="B2" s="789"/>
      <c r="C2" s="790"/>
      <c r="D2" s="790"/>
      <c r="E2" s="790"/>
      <c r="F2" s="791"/>
      <c r="G2" s="6" t="s">
        <v>39</v>
      </c>
    </row>
    <row r="3" spans="1:7" s="7" customFormat="1" ht="14.25" customHeight="1" x14ac:dyDescent="0.25">
      <c r="A3" s="785"/>
      <c r="B3" s="792"/>
      <c r="C3" s="793"/>
      <c r="D3" s="793"/>
      <c r="E3" s="793"/>
      <c r="F3" s="794"/>
      <c r="G3" s="6" t="s">
        <v>38</v>
      </c>
    </row>
    <row r="4" spans="1:7" x14ac:dyDescent="0.25">
      <c r="A4" s="795" t="s">
        <v>60</v>
      </c>
      <c r="B4" s="795"/>
      <c r="C4" s="795"/>
      <c r="D4" s="795"/>
      <c r="E4" s="795"/>
      <c r="F4" s="795"/>
      <c r="G4" s="795"/>
    </row>
    <row r="5" spans="1:7" x14ac:dyDescent="0.25">
      <c r="A5" s="796" t="s">
        <v>37</v>
      </c>
      <c r="B5" s="796"/>
      <c r="C5" s="796"/>
      <c r="D5" s="796"/>
      <c r="E5" s="796"/>
      <c r="F5" s="796"/>
      <c r="G5" s="796"/>
    </row>
    <row r="6" spans="1:7" x14ac:dyDescent="0.25">
      <c r="A6" s="797" t="s">
        <v>245</v>
      </c>
      <c r="B6" s="797"/>
      <c r="C6" s="797"/>
      <c r="D6" s="797"/>
      <c r="E6" s="797"/>
      <c r="F6" s="797"/>
      <c r="G6" s="797"/>
    </row>
    <row r="7" spans="1:7" x14ac:dyDescent="0.25">
      <c r="A7" s="796" t="s">
        <v>36</v>
      </c>
      <c r="B7" s="796"/>
      <c r="C7" s="796"/>
      <c r="D7" s="796"/>
      <c r="E7" s="796"/>
      <c r="F7" s="796"/>
      <c r="G7" s="796"/>
    </row>
    <row r="8" spans="1:7" x14ac:dyDescent="0.25">
      <c r="A8" s="798" t="s">
        <v>246</v>
      </c>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49</v>
      </c>
      <c r="B12" s="696"/>
      <c r="C12" s="696"/>
      <c r="D12" s="696"/>
      <c r="E12" s="696"/>
      <c r="F12" s="696"/>
      <c r="G12" s="696"/>
    </row>
    <row r="13" spans="1:7" x14ac:dyDescent="0.25">
      <c r="A13" s="782" t="s">
        <v>33</v>
      </c>
      <c r="B13" s="783"/>
      <c r="C13" s="783"/>
      <c r="D13" s="783"/>
      <c r="E13" s="783"/>
      <c r="F13" s="783"/>
      <c r="G13" s="784"/>
    </row>
    <row r="14" spans="1:7" ht="14.25" customHeight="1" x14ac:dyDescent="0.25">
      <c r="A14" s="861" t="s">
        <v>247</v>
      </c>
      <c r="B14" s="862"/>
      <c r="C14" s="863"/>
      <c r="D14" s="753" t="s">
        <v>248</v>
      </c>
      <c r="E14" s="754"/>
      <c r="F14" s="754"/>
      <c r="G14" s="755"/>
    </row>
    <row r="15" spans="1:7" x14ac:dyDescent="0.25">
      <c r="A15" s="864"/>
      <c r="B15" s="865"/>
      <c r="C15" s="866"/>
      <c r="D15" s="756"/>
      <c r="E15" s="757"/>
      <c r="F15" s="757"/>
      <c r="G15" s="758"/>
    </row>
    <row r="16" spans="1:7" x14ac:dyDescent="0.25">
      <c r="A16" s="864"/>
      <c r="B16" s="865"/>
      <c r="C16" s="866"/>
      <c r="D16" s="756"/>
      <c r="E16" s="757"/>
      <c r="F16" s="757"/>
      <c r="G16" s="758"/>
    </row>
    <row r="17" spans="1:7" x14ac:dyDescent="0.25">
      <c r="A17" s="864"/>
      <c r="B17" s="865"/>
      <c r="C17" s="866"/>
      <c r="D17" s="756"/>
      <c r="E17" s="757"/>
      <c r="F17" s="757"/>
      <c r="G17" s="758"/>
    </row>
    <row r="18" spans="1:7" x14ac:dyDescent="0.25">
      <c r="A18" s="864"/>
      <c r="B18" s="865"/>
      <c r="C18" s="866"/>
      <c r="D18" s="756"/>
      <c r="E18" s="757"/>
      <c r="F18" s="757"/>
      <c r="G18" s="758"/>
    </row>
    <row r="19" spans="1:7" x14ac:dyDescent="0.25">
      <c r="A19" s="864"/>
      <c r="B19" s="865"/>
      <c r="C19" s="866"/>
      <c r="D19" s="756"/>
      <c r="E19" s="757"/>
      <c r="F19" s="757"/>
      <c r="G19" s="758"/>
    </row>
    <row r="20" spans="1:7" x14ac:dyDescent="0.25">
      <c r="A20" s="864"/>
      <c r="B20" s="865"/>
      <c r="C20" s="866"/>
      <c r="D20" s="756"/>
      <c r="E20" s="757"/>
      <c r="F20" s="757"/>
      <c r="G20" s="758"/>
    </row>
    <row r="21" spans="1:7" x14ac:dyDescent="0.25">
      <c r="A21" s="864"/>
      <c r="B21" s="865"/>
      <c r="C21" s="866"/>
      <c r="D21" s="756"/>
      <c r="E21" s="757"/>
      <c r="F21" s="757"/>
      <c r="G21" s="758"/>
    </row>
    <row r="22" spans="1:7" x14ac:dyDescent="0.25">
      <c r="A22" s="864"/>
      <c r="B22" s="865"/>
      <c r="C22" s="866"/>
      <c r="D22" s="756"/>
      <c r="E22" s="757"/>
      <c r="F22" s="757"/>
      <c r="G22" s="758"/>
    </row>
    <row r="23" spans="1:7" x14ac:dyDescent="0.25">
      <c r="A23" s="864"/>
      <c r="B23" s="865"/>
      <c r="C23" s="866"/>
      <c r="D23" s="756"/>
      <c r="E23" s="757"/>
      <c r="F23" s="757"/>
      <c r="G23" s="758"/>
    </row>
    <row r="24" spans="1:7" x14ac:dyDescent="0.25">
      <c r="A24" s="864"/>
      <c r="B24" s="865"/>
      <c r="C24" s="866"/>
      <c r="D24" s="756"/>
      <c r="E24" s="757"/>
      <c r="F24" s="757"/>
      <c r="G24" s="758"/>
    </row>
    <row r="25" spans="1:7" x14ac:dyDescent="0.25">
      <c r="A25" s="864"/>
      <c r="B25" s="865"/>
      <c r="C25" s="866"/>
      <c r="D25" s="756"/>
      <c r="E25" s="757"/>
      <c r="F25" s="757"/>
      <c r="G25" s="758"/>
    </row>
    <row r="26" spans="1:7" x14ac:dyDescent="0.25">
      <c r="A26" s="864"/>
      <c r="B26" s="865"/>
      <c r="C26" s="866"/>
      <c r="D26" s="756"/>
      <c r="E26" s="757"/>
      <c r="F26" s="757"/>
      <c r="G26" s="758"/>
    </row>
    <row r="27" spans="1:7" ht="14.25" customHeight="1" x14ac:dyDescent="0.25">
      <c r="A27" s="867"/>
      <c r="B27" s="868"/>
      <c r="C27" s="869"/>
      <c r="D27" s="820"/>
      <c r="E27" s="821"/>
      <c r="F27" s="821"/>
      <c r="G27" s="822"/>
    </row>
    <row r="28" spans="1:7" x14ac:dyDescent="0.25">
      <c r="A28" s="780" t="s">
        <v>22</v>
      </c>
      <c r="B28" s="781"/>
      <c r="C28" s="781"/>
      <c r="D28" s="781"/>
      <c r="E28" s="781"/>
      <c r="F28" s="781"/>
      <c r="G28" s="781"/>
    </row>
    <row r="29" spans="1:7" x14ac:dyDescent="0.25">
      <c r="A29" s="747" t="s">
        <v>249</v>
      </c>
      <c r="B29" s="748"/>
      <c r="C29" s="748"/>
      <c r="D29" s="748"/>
      <c r="E29" s="748"/>
      <c r="F29" s="748"/>
      <c r="G29" s="749"/>
    </row>
    <row r="30" spans="1:7" x14ac:dyDescent="0.25">
      <c r="A30" s="750"/>
      <c r="B30" s="751"/>
      <c r="C30" s="751"/>
      <c r="D30" s="751"/>
      <c r="E30" s="751"/>
      <c r="F30" s="751"/>
      <c r="G30" s="752"/>
    </row>
    <row r="31" spans="1:7" ht="15" customHeight="1" x14ac:dyDescent="0.25">
      <c r="A31" s="750"/>
      <c r="B31" s="751"/>
      <c r="C31" s="751"/>
      <c r="D31" s="751"/>
      <c r="E31" s="751"/>
      <c r="F31" s="751"/>
      <c r="G31" s="752"/>
    </row>
    <row r="32" spans="1:7" ht="15" customHeight="1" x14ac:dyDescent="0.25">
      <c r="A32" s="750"/>
      <c r="B32" s="751"/>
      <c r="C32" s="751"/>
      <c r="D32" s="751"/>
      <c r="E32" s="751"/>
      <c r="F32" s="751"/>
      <c r="G32" s="752"/>
    </row>
    <row r="33" spans="1:7" ht="14.4" thickBot="1" x14ac:dyDescent="0.3">
      <c r="A33" s="771" t="s">
        <v>30</v>
      </c>
      <c r="B33" s="772"/>
      <c r="C33" s="772"/>
      <c r="D33" s="772"/>
      <c r="E33" s="772"/>
      <c r="F33" s="772"/>
      <c r="G33" s="773"/>
    </row>
    <row r="34" spans="1:7" x14ac:dyDescent="0.25">
      <c r="A34" s="801" t="s">
        <v>51</v>
      </c>
      <c r="B34" s="802"/>
      <c r="C34" s="802"/>
      <c r="D34" s="802"/>
      <c r="E34" s="802"/>
      <c r="F34" s="802"/>
      <c r="G34" s="803"/>
    </row>
    <row r="35" spans="1:7" ht="16.05" customHeight="1" x14ac:dyDescent="0.25">
      <c r="A35" s="804"/>
      <c r="B35" s="805"/>
      <c r="C35" s="805"/>
      <c r="D35" s="805"/>
      <c r="E35" s="805"/>
      <c r="F35" s="805"/>
      <c r="G35" s="806"/>
    </row>
    <row r="36" spans="1:7" x14ac:dyDescent="0.25">
      <c r="A36" s="804"/>
      <c r="B36" s="805"/>
      <c r="C36" s="805"/>
      <c r="D36" s="805"/>
      <c r="E36" s="805"/>
      <c r="F36" s="805"/>
      <c r="G36" s="806"/>
    </row>
    <row r="37" spans="1:7" ht="15" customHeight="1" x14ac:dyDescent="0.25">
      <c r="A37" s="804"/>
      <c r="B37" s="805"/>
      <c r="C37" s="805"/>
      <c r="D37" s="805"/>
      <c r="E37" s="805"/>
      <c r="F37" s="805"/>
      <c r="G37" s="806"/>
    </row>
    <row r="38" spans="1:7" ht="14.4" thickBot="1" x14ac:dyDescent="0.3">
      <c r="A38" s="870"/>
      <c r="B38" s="871"/>
      <c r="C38" s="871"/>
      <c r="D38" s="871"/>
      <c r="E38" s="871"/>
      <c r="F38" s="871"/>
      <c r="G38" s="872"/>
    </row>
    <row r="39" spans="1:7" ht="15" customHeight="1" thickBot="1" x14ac:dyDescent="0.3">
      <c r="A39" s="762" t="s">
        <v>52</v>
      </c>
      <c r="B39" s="763"/>
      <c r="C39" s="763"/>
      <c r="D39" s="763"/>
      <c r="E39" s="763"/>
      <c r="F39" s="763"/>
      <c r="G39" s="764"/>
    </row>
    <row r="40" spans="1:7" ht="15" customHeight="1" thickBot="1" x14ac:dyDescent="0.3">
      <c r="A40" s="765" t="s">
        <v>53</v>
      </c>
      <c r="B40" s="766"/>
      <c r="C40" s="766"/>
      <c r="D40" s="766"/>
      <c r="E40" s="766"/>
      <c r="F40" s="766"/>
      <c r="G40" s="767"/>
    </row>
    <row r="41" spans="1:7" ht="14.4" thickBot="1" x14ac:dyDescent="0.3">
      <c r="A41" s="762" t="s">
        <v>28</v>
      </c>
      <c r="B41" s="763"/>
      <c r="C41" s="763"/>
      <c r="D41" s="763"/>
      <c r="E41" s="763"/>
      <c r="F41" s="763"/>
      <c r="G41" s="764"/>
    </row>
    <row r="42" spans="1:7" x14ac:dyDescent="0.25">
      <c r="A42" s="768" t="s">
        <v>62</v>
      </c>
      <c r="B42" s="769"/>
      <c r="C42" s="769"/>
      <c r="D42" s="769"/>
      <c r="E42" s="769"/>
      <c r="F42" s="769"/>
      <c r="G42" s="770"/>
    </row>
    <row r="43" spans="1:7" x14ac:dyDescent="0.25">
      <c r="A43" s="707" t="s">
        <v>27</v>
      </c>
      <c r="B43" s="708"/>
      <c r="C43" s="708"/>
      <c r="D43" s="708"/>
      <c r="E43" s="708"/>
      <c r="F43" s="708"/>
      <c r="G43" s="709"/>
    </row>
    <row r="44" spans="1:7" x14ac:dyDescent="0.25">
      <c r="A44" s="9" t="s">
        <v>54</v>
      </c>
      <c r="B44" s="10"/>
      <c r="C44" s="10"/>
      <c r="D44" s="10"/>
      <c r="E44" s="10"/>
      <c r="F44" s="10"/>
      <c r="G44" s="10"/>
    </row>
    <row r="45" spans="1:7" x14ac:dyDescent="0.25">
      <c r="A45" s="710" t="s">
        <v>55</v>
      </c>
      <c r="B45" s="710"/>
      <c r="C45" s="11"/>
      <c r="D45" s="11"/>
      <c r="E45" s="11"/>
      <c r="F45" s="11"/>
      <c r="G45" s="11"/>
    </row>
    <row r="46" spans="1:7" ht="14.4" x14ac:dyDescent="0.3">
      <c r="A46" s="12"/>
      <c r="B46" s="12"/>
      <c r="C46" s="12"/>
      <c r="D46" s="12"/>
      <c r="E46" s="12"/>
      <c r="F46" s="12"/>
      <c r="G46" s="12"/>
    </row>
  </sheetData>
  <mergeCells count="24">
    <mergeCell ref="A43:G43"/>
    <mergeCell ref="A45:B45"/>
    <mergeCell ref="A33:G33"/>
    <mergeCell ref="A34:G38"/>
    <mergeCell ref="A40:G40"/>
    <mergeCell ref="A41:G41"/>
    <mergeCell ref="A42:G42"/>
    <mergeCell ref="A39:G39"/>
    <mergeCell ref="A14:C27"/>
    <mergeCell ref="D14:G27"/>
    <mergeCell ref="A28:G28"/>
    <mergeCell ref="A29:G32"/>
    <mergeCell ref="A8:G8"/>
    <mergeCell ref="A9:G9"/>
    <mergeCell ref="A10:G10"/>
    <mergeCell ref="A11:G11"/>
    <mergeCell ref="A12:G12"/>
    <mergeCell ref="A13:G13"/>
    <mergeCell ref="A4:G4"/>
    <mergeCell ref="A5:G5"/>
    <mergeCell ref="A6:G6"/>
    <mergeCell ref="A7:G7"/>
    <mergeCell ref="A1:A3"/>
    <mergeCell ref="B1:F3"/>
  </mergeCells>
  <pageMargins left="0.7" right="0.7" top="0.75" bottom="0.75" header="0.3" footer="0.3"/>
  <pageSetup scale="62"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27EA5-BC80-794A-BF66-43E52BC1F778}">
  <dimension ref="A1:G41"/>
  <sheetViews>
    <sheetView workbookViewId="0">
      <selection activeCell="A14" sqref="A14:C25"/>
    </sheetView>
  </sheetViews>
  <sheetFormatPr baseColWidth="10" defaultRowHeight="14.4" x14ac:dyDescent="0.3"/>
  <cols>
    <col min="1" max="7" width="19.33203125" customWidth="1"/>
  </cols>
  <sheetData>
    <row r="1" spans="1:7" ht="26.4" x14ac:dyDescent="0.3">
      <c r="A1" s="876" t="s">
        <v>135</v>
      </c>
      <c r="B1" s="877"/>
      <c r="C1" s="877"/>
      <c r="D1" s="877"/>
      <c r="E1" s="877"/>
      <c r="F1" s="878"/>
      <c r="G1" s="13" t="s">
        <v>136</v>
      </c>
    </row>
    <row r="2" spans="1:7" x14ac:dyDescent="0.3">
      <c r="A2" s="879"/>
      <c r="B2" s="880"/>
      <c r="C2" s="880"/>
      <c r="D2" s="880"/>
      <c r="E2" s="880"/>
      <c r="F2" s="881"/>
      <c r="G2" s="4" t="s">
        <v>39</v>
      </c>
    </row>
    <row r="3" spans="1:7" x14ac:dyDescent="0.3">
      <c r="A3" s="882"/>
      <c r="B3" s="883"/>
      <c r="C3" s="883"/>
      <c r="D3" s="883"/>
      <c r="E3" s="883"/>
      <c r="F3" s="884"/>
      <c r="G3" s="4" t="s">
        <v>38</v>
      </c>
    </row>
    <row r="4" spans="1:7" x14ac:dyDescent="0.3">
      <c r="A4" s="873" t="s">
        <v>37</v>
      </c>
      <c r="B4" s="874"/>
      <c r="C4" s="874"/>
      <c r="D4" s="874"/>
      <c r="E4" s="874"/>
      <c r="F4" s="874"/>
      <c r="G4" s="875"/>
    </row>
    <row r="5" spans="1:7" x14ac:dyDescent="0.3">
      <c r="A5" s="885" t="s">
        <v>137</v>
      </c>
      <c r="B5" s="874"/>
      <c r="C5" s="874"/>
      <c r="D5" s="874"/>
      <c r="E5" s="874"/>
      <c r="F5" s="874"/>
      <c r="G5" s="875"/>
    </row>
    <row r="6" spans="1:7" x14ac:dyDescent="0.3">
      <c r="A6" s="873" t="s">
        <v>36</v>
      </c>
      <c r="B6" s="874"/>
      <c r="C6" s="874"/>
      <c r="D6" s="874"/>
      <c r="E6" s="874"/>
      <c r="F6" s="874"/>
      <c r="G6" s="875"/>
    </row>
    <row r="7" spans="1:7" x14ac:dyDescent="0.3">
      <c r="A7" s="885" t="s">
        <v>138</v>
      </c>
      <c r="B7" s="874"/>
      <c r="C7" s="874"/>
      <c r="D7" s="874"/>
      <c r="E7" s="874"/>
      <c r="F7" s="874"/>
      <c r="G7" s="875"/>
    </row>
    <row r="8" spans="1:7" x14ac:dyDescent="0.3">
      <c r="A8" s="873" t="s">
        <v>35</v>
      </c>
      <c r="B8" s="874"/>
      <c r="C8" s="874"/>
      <c r="D8" s="874"/>
      <c r="E8" s="874"/>
      <c r="F8" s="874"/>
      <c r="G8" s="875"/>
    </row>
    <row r="9" spans="1:7" x14ac:dyDescent="0.3">
      <c r="A9" s="885" t="s">
        <v>139</v>
      </c>
      <c r="B9" s="874"/>
      <c r="C9" s="874"/>
      <c r="D9" s="874"/>
      <c r="E9" s="874"/>
      <c r="F9" s="874"/>
      <c r="G9" s="875"/>
    </row>
    <row r="10" spans="1:7" x14ac:dyDescent="0.3">
      <c r="A10" s="873" t="s">
        <v>34</v>
      </c>
      <c r="B10" s="874"/>
      <c r="C10" s="874"/>
      <c r="D10" s="874"/>
      <c r="E10" s="874"/>
      <c r="F10" s="874"/>
      <c r="G10" s="875"/>
    </row>
    <row r="11" spans="1:7" x14ac:dyDescent="0.3">
      <c r="A11" s="885" t="s">
        <v>140</v>
      </c>
      <c r="B11" s="874"/>
      <c r="C11" s="874"/>
      <c r="D11" s="874"/>
      <c r="E11" s="874"/>
      <c r="F11" s="874"/>
      <c r="G11" s="875"/>
    </row>
    <row r="12" spans="1:7" x14ac:dyDescent="0.3">
      <c r="A12" s="873" t="s">
        <v>33</v>
      </c>
      <c r="B12" s="874"/>
      <c r="C12" s="874"/>
      <c r="D12" s="874"/>
      <c r="E12" s="874"/>
      <c r="F12" s="874"/>
      <c r="G12" s="875"/>
    </row>
    <row r="13" spans="1:7" x14ac:dyDescent="0.3">
      <c r="A13" s="886" t="s">
        <v>141</v>
      </c>
      <c r="B13" s="874"/>
      <c r="C13" s="875"/>
      <c r="D13" s="887" t="s">
        <v>142</v>
      </c>
      <c r="E13" s="877"/>
      <c r="F13" s="877"/>
      <c r="G13" s="878"/>
    </row>
    <row r="14" spans="1:7" x14ac:dyDescent="0.3">
      <c r="A14" s="888"/>
      <c r="B14" s="877"/>
      <c r="C14" s="878"/>
      <c r="D14" s="879"/>
      <c r="E14" s="880"/>
      <c r="F14" s="880"/>
      <c r="G14" s="881"/>
    </row>
    <row r="15" spans="1:7" x14ac:dyDescent="0.3">
      <c r="A15" s="879"/>
      <c r="B15" s="880"/>
      <c r="C15" s="881"/>
      <c r="D15" s="879"/>
      <c r="E15" s="880"/>
      <c r="F15" s="880"/>
      <c r="G15" s="881"/>
    </row>
    <row r="16" spans="1:7" x14ac:dyDescent="0.3">
      <c r="A16" s="879"/>
      <c r="B16" s="880"/>
      <c r="C16" s="881"/>
      <c r="D16" s="879"/>
      <c r="E16" s="880"/>
      <c r="F16" s="880"/>
      <c r="G16" s="881"/>
    </row>
    <row r="17" spans="1:7" x14ac:dyDescent="0.3">
      <c r="A17" s="879"/>
      <c r="B17" s="880"/>
      <c r="C17" s="881"/>
      <c r="D17" s="879"/>
      <c r="E17" s="880"/>
      <c r="F17" s="880"/>
      <c r="G17" s="881"/>
    </row>
    <row r="18" spans="1:7" x14ac:dyDescent="0.3">
      <c r="A18" s="879"/>
      <c r="B18" s="880"/>
      <c r="C18" s="881"/>
      <c r="D18" s="879"/>
      <c r="E18" s="880"/>
      <c r="F18" s="880"/>
      <c r="G18" s="881"/>
    </row>
    <row r="19" spans="1:7" x14ac:dyDescent="0.3">
      <c r="A19" s="879"/>
      <c r="B19" s="880"/>
      <c r="C19" s="881"/>
      <c r="D19" s="879"/>
      <c r="E19" s="880"/>
      <c r="F19" s="880"/>
      <c r="G19" s="881"/>
    </row>
    <row r="20" spans="1:7" x14ac:dyDescent="0.3">
      <c r="A20" s="879"/>
      <c r="B20" s="880"/>
      <c r="C20" s="881"/>
      <c r="D20" s="879"/>
      <c r="E20" s="880"/>
      <c r="F20" s="880"/>
      <c r="G20" s="881"/>
    </row>
    <row r="21" spans="1:7" x14ac:dyDescent="0.3">
      <c r="A21" s="879"/>
      <c r="B21" s="880"/>
      <c r="C21" s="881"/>
      <c r="D21" s="879"/>
      <c r="E21" s="880"/>
      <c r="F21" s="880"/>
      <c r="G21" s="881"/>
    </row>
    <row r="22" spans="1:7" x14ac:dyDescent="0.3">
      <c r="A22" s="879"/>
      <c r="B22" s="880"/>
      <c r="C22" s="881"/>
      <c r="D22" s="879"/>
      <c r="E22" s="880"/>
      <c r="F22" s="880"/>
      <c r="G22" s="881"/>
    </row>
    <row r="23" spans="1:7" x14ac:dyDescent="0.3">
      <c r="A23" s="879"/>
      <c r="B23" s="880"/>
      <c r="C23" s="881"/>
      <c r="D23" s="879"/>
      <c r="E23" s="880"/>
      <c r="F23" s="880"/>
      <c r="G23" s="881"/>
    </row>
    <row r="24" spans="1:7" x14ac:dyDescent="0.3">
      <c r="A24" s="879"/>
      <c r="B24" s="880"/>
      <c r="C24" s="881"/>
      <c r="D24" s="879"/>
      <c r="E24" s="880"/>
      <c r="F24" s="880"/>
      <c r="G24" s="881"/>
    </row>
    <row r="25" spans="1:7" x14ac:dyDescent="0.3">
      <c r="A25" s="882"/>
      <c r="B25" s="883"/>
      <c r="C25" s="884"/>
      <c r="D25" s="882"/>
      <c r="E25" s="883"/>
      <c r="F25" s="883"/>
      <c r="G25" s="884"/>
    </row>
    <row r="26" spans="1:7" x14ac:dyDescent="0.3">
      <c r="A26" s="780" t="s">
        <v>65</v>
      </c>
      <c r="B26" s="781"/>
      <c r="C26" s="781"/>
      <c r="D26" s="781"/>
      <c r="E26" s="781"/>
      <c r="F26" s="781"/>
      <c r="G26" s="781"/>
    </row>
    <row r="27" spans="1:7" ht="14.25" customHeight="1" x14ac:dyDescent="0.3">
      <c r="A27" s="855"/>
      <c r="B27" s="856"/>
      <c r="C27" s="856"/>
      <c r="D27" s="856"/>
      <c r="E27" s="856"/>
      <c r="F27" s="856"/>
      <c r="G27" s="857"/>
    </row>
    <row r="28" spans="1:7" ht="14.25" customHeight="1" x14ac:dyDescent="0.3">
      <c r="A28" s="858"/>
      <c r="B28" s="859"/>
      <c r="C28" s="859"/>
      <c r="D28" s="859"/>
      <c r="E28" s="859"/>
      <c r="F28" s="859"/>
      <c r="G28" s="860"/>
    </row>
    <row r="29" spans="1:7" x14ac:dyDescent="0.3">
      <c r="A29" s="858"/>
      <c r="B29" s="859"/>
      <c r="C29" s="859"/>
      <c r="D29" s="859"/>
      <c r="E29" s="859"/>
      <c r="F29" s="859"/>
      <c r="G29" s="860"/>
    </row>
    <row r="30" spans="1:7" ht="15" thickBot="1" x14ac:dyDescent="0.35">
      <c r="A30" s="771" t="s">
        <v>30</v>
      </c>
      <c r="B30" s="772"/>
      <c r="C30" s="772"/>
      <c r="D30" s="772"/>
      <c r="E30" s="772"/>
      <c r="F30" s="772"/>
      <c r="G30" s="773"/>
    </row>
    <row r="31" spans="1:7" ht="15" customHeight="1" x14ac:dyDescent="0.3">
      <c r="A31" s="801" t="s">
        <v>56</v>
      </c>
      <c r="B31" s="802"/>
      <c r="C31" s="802"/>
      <c r="D31" s="802"/>
      <c r="E31" s="802"/>
      <c r="F31" s="802"/>
      <c r="G31" s="803"/>
    </row>
    <row r="32" spans="1:7" ht="15" customHeight="1" x14ac:dyDescent="0.3">
      <c r="A32" s="804"/>
      <c r="B32" s="805"/>
      <c r="C32" s="805"/>
      <c r="D32" s="805"/>
      <c r="E32" s="805"/>
      <c r="F32" s="805"/>
      <c r="G32" s="806"/>
    </row>
    <row r="33" spans="1:7" x14ac:dyDescent="0.3">
      <c r="A33" s="804"/>
      <c r="B33" s="805"/>
      <c r="C33" s="805"/>
      <c r="D33" s="805"/>
      <c r="E33" s="805"/>
      <c r="F33" s="805"/>
      <c r="G33" s="806"/>
    </row>
    <row r="34" spans="1:7" ht="15" thickBot="1" x14ac:dyDescent="0.35">
      <c r="A34" s="804"/>
      <c r="B34" s="805"/>
      <c r="C34" s="805"/>
      <c r="D34" s="805"/>
      <c r="E34" s="805"/>
      <c r="F34" s="805"/>
      <c r="G34" s="806"/>
    </row>
    <row r="35" spans="1:7" ht="16.05" customHeight="1" thickBot="1" x14ac:dyDescent="0.35">
      <c r="A35" s="762" t="s">
        <v>52</v>
      </c>
      <c r="B35" s="763"/>
      <c r="C35" s="763"/>
      <c r="D35" s="763"/>
      <c r="E35" s="763"/>
      <c r="F35" s="763"/>
      <c r="G35" s="764"/>
    </row>
    <row r="36" spans="1:7" ht="15" thickBot="1" x14ac:dyDescent="0.35">
      <c r="A36" s="765" t="s">
        <v>53</v>
      </c>
      <c r="B36" s="766"/>
      <c r="C36" s="766"/>
      <c r="D36" s="766"/>
      <c r="E36" s="766"/>
      <c r="F36" s="766"/>
      <c r="G36" s="767"/>
    </row>
    <row r="37" spans="1:7" ht="15" customHeight="1" thickBot="1" x14ac:dyDescent="0.35">
      <c r="A37" s="762" t="s">
        <v>28</v>
      </c>
      <c r="B37" s="763"/>
      <c r="C37" s="763"/>
      <c r="D37" s="763"/>
      <c r="E37" s="763"/>
      <c r="F37" s="763"/>
      <c r="G37" s="764"/>
    </row>
    <row r="38" spans="1:7" x14ac:dyDescent="0.3">
      <c r="A38" s="768" t="s">
        <v>62</v>
      </c>
      <c r="B38" s="769"/>
      <c r="C38" s="769"/>
      <c r="D38" s="769"/>
      <c r="E38" s="769"/>
      <c r="F38" s="769"/>
      <c r="G38" s="770"/>
    </row>
    <row r="39" spans="1:7" ht="15" customHeight="1" x14ac:dyDescent="0.3">
      <c r="A39" s="707" t="s">
        <v>27</v>
      </c>
      <c r="B39" s="708"/>
      <c r="C39" s="708"/>
      <c r="D39" s="708"/>
      <c r="E39" s="708"/>
      <c r="F39" s="708"/>
      <c r="G39" s="709"/>
    </row>
    <row r="40" spans="1:7" ht="15" customHeight="1" x14ac:dyDescent="0.3">
      <c r="A40" s="9" t="s">
        <v>54</v>
      </c>
      <c r="B40" s="10"/>
      <c r="C40" s="10"/>
      <c r="D40" s="10"/>
      <c r="E40" s="10"/>
      <c r="F40" s="10"/>
      <c r="G40" s="10"/>
    </row>
    <row r="41" spans="1:7" x14ac:dyDescent="0.3">
      <c r="A41" s="710" t="s">
        <v>55</v>
      </c>
      <c r="B41" s="710"/>
      <c r="C41" s="11"/>
      <c r="D41" s="11"/>
      <c r="E41" s="11"/>
      <c r="F41" s="11"/>
      <c r="G41" s="11"/>
    </row>
  </sheetData>
  <mergeCells count="23">
    <mergeCell ref="A37:G37"/>
    <mergeCell ref="A38:G38"/>
    <mergeCell ref="A39:G39"/>
    <mergeCell ref="A41:B41"/>
    <mergeCell ref="A26:G26"/>
    <mergeCell ref="A27:G29"/>
    <mergeCell ref="A30:G30"/>
    <mergeCell ref="A31:G34"/>
    <mergeCell ref="A35:G35"/>
    <mergeCell ref="A36:G36"/>
    <mergeCell ref="A9:G9"/>
    <mergeCell ref="A10:G10"/>
    <mergeCell ref="A11:G11"/>
    <mergeCell ref="A12:G12"/>
    <mergeCell ref="A13:C13"/>
    <mergeCell ref="D13:G25"/>
    <mergeCell ref="A14:C25"/>
    <mergeCell ref="A8:G8"/>
    <mergeCell ref="A1:F3"/>
    <mergeCell ref="A4:G4"/>
    <mergeCell ref="A5:G5"/>
    <mergeCell ref="A6:G6"/>
    <mergeCell ref="A7:G7"/>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748B2-8396-0C4D-8D32-F0FE824E00AA}">
  <dimension ref="A1:G39"/>
  <sheetViews>
    <sheetView workbookViewId="0">
      <selection activeCell="A14" sqref="A14:C25"/>
    </sheetView>
  </sheetViews>
  <sheetFormatPr baseColWidth="10" defaultRowHeight="14.4" x14ac:dyDescent="0.3"/>
  <cols>
    <col min="1" max="7" width="17.33203125" customWidth="1"/>
  </cols>
  <sheetData>
    <row r="1" spans="1:7" ht="26.4" x14ac:dyDescent="0.3">
      <c r="A1" s="876" t="s">
        <v>145</v>
      </c>
      <c r="B1" s="877"/>
      <c r="C1" s="877"/>
      <c r="D1" s="877"/>
      <c r="E1" s="877"/>
      <c r="F1" s="878"/>
      <c r="G1" s="13" t="s">
        <v>136</v>
      </c>
    </row>
    <row r="2" spans="1:7" x14ac:dyDescent="0.3">
      <c r="A2" s="879"/>
      <c r="B2" s="880"/>
      <c r="C2" s="880"/>
      <c r="D2" s="880"/>
      <c r="E2" s="880"/>
      <c r="F2" s="881"/>
      <c r="G2" s="4" t="s">
        <v>39</v>
      </c>
    </row>
    <row r="3" spans="1:7" x14ac:dyDescent="0.3">
      <c r="A3" s="882"/>
      <c r="B3" s="883"/>
      <c r="C3" s="883"/>
      <c r="D3" s="883"/>
      <c r="E3" s="883"/>
      <c r="F3" s="884"/>
      <c r="G3" s="4" t="s">
        <v>38</v>
      </c>
    </row>
    <row r="4" spans="1:7" x14ac:dyDescent="0.3">
      <c r="A4" s="873" t="s">
        <v>37</v>
      </c>
      <c r="B4" s="874"/>
      <c r="C4" s="874"/>
      <c r="D4" s="874"/>
      <c r="E4" s="874"/>
      <c r="F4" s="874"/>
      <c r="G4" s="875"/>
    </row>
    <row r="5" spans="1:7" x14ac:dyDescent="0.3">
      <c r="A5" s="885" t="s">
        <v>146</v>
      </c>
      <c r="B5" s="874"/>
      <c r="C5" s="874"/>
      <c r="D5" s="874"/>
      <c r="E5" s="874"/>
      <c r="F5" s="874"/>
      <c r="G5" s="875"/>
    </row>
    <row r="6" spans="1:7" x14ac:dyDescent="0.3">
      <c r="A6" s="873" t="s">
        <v>36</v>
      </c>
      <c r="B6" s="874"/>
      <c r="C6" s="874"/>
      <c r="D6" s="874"/>
      <c r="E6" s="874"/>
      <c r="F6" s="874"/>
      <c r="G6" s="875"/>
    </row>
    <row r="7" spans="1:7" x14ac:dyDescent="0.3">
      <c r="A7" s="885" t="s">
        <v>147</v>
      </c>
      <c r="B7" s="874"/>
      <c r="C7" s="874"/>
      <c r="D7" s="874"/>
      <c r="E7" s="874"/>
      <c r="F7" s="874"/>
      <c r="G7" s="875"/>
    </row>
    <row r="8" spans="1:7" x14ac:dyDescent="0.3">
      <c r="A8" s="873" t="s">
        <v>35</v>
      </c>
      <c r="B8" s="874"/>
      <c r="C8" s="874"/>
      <c r="D8" s="874"/>
      <c r="E8" s="874"/>
      <c r="F8" s="874"/>
      <c r="G8" s="875"/>
    </row>
    <row r="9" spans="1:7" x14ac:dyDescent="0.3">
      <c r="A9" s="885" t="s">
        <v>139</v>
      </c>
      <c r="B9" s="874"/>
      <c r="C9" s="874"/>
      <c r="D9" s="874"/>
      <c r="E9" s="874"/>
      <c r="F9" s="874"/>
      <c r="G9" s="875"/>
    </row>
    <row r="10" spans="1:7" x14ac:dyDescent="0.3">
      <c r="A10" s="873" t="s">
        <v>148</v>
      </c>
      <c r="B10" s="874"/>
      <c r="C10" s="874"/>
      <c r="D10" s="874"/>
      <c r="E10" s="874"/>
      <c r="F10" s="874"/>
      <c r="G10" s="875"/>
    </row>
    <row r="11" spans="1:7" x14ac:dyDescent="0.3">
      <c r="A11" s="885" t="s">
        <v>140</v>
      </c>
      <c r="B11" s="874"/>
      <c r="C11" s="874"/>
      <c r="D11" s="874"/>
      <c r="E11" s="874"/>
      <c r="F11" s="874"/>
      <c r="G11" s="875"/>
    </row>
    <row r="12" spans="1:7" x14ac:dyDescent="0.3">
      <c r="A12" s="873" t="s">
        <v>33</v>
      </c>
      <c r="B12" s="874"/>
      <c r="C12" s="874"/>
      <c r="D12" s="874"/>
      <c r="E12" s="874"/>
      <c r="F12" s="874"/>
      <c r="G12" s="875"/>
    </row>
    <row r="13" spans="1:7" x14ac:dyDescent="0.3">
      <c r="A13" s="886" t="s">
        <v>149</v>
      </c>
      <c r="B13" s="874"/>
      <c r="C13" s="875"/>
      <c r="D13" s="887" t="s">
        <v>142</v>
      </c>
      <c r="E13" s="877"/>
      <c r="F13" s="877"/>
      <c r="G13" s="878"/>
    </row>
    <row r="14" spans="1:7" x14ac:dyDescent="0.3">
      <c r="A14" s="889" t="s">
        <v>150</v>
      </c>
      <c r="B14" s="877"/>
      <c r="C14" s="878"/>
      <c r="D14" s="879"/>
      <c r="E14" s="880"/>
      <c r="F14" s="880"/>
      <c r="G14" s="881"/>
    </row>
    <row r="15" spans="1:7" x14ac:dyDescent="0.3">
      <c r="A15" s="879"/>
      <c r="B15" s="880"/>
      <c r="C15" s="881"/>
      <c r="D15" s="879"/>
      <c r="E15" s="880"/>
      <c r="F15" s="880"/>
      <c r="G15" s="881"/>
    </row>
    <row r="16" spans="1:7" x14ac:dyDescent="0.3">
      <c r="A16" s="879"/>
      <c r="B16" s="880"/>
      <c r="C16" s="881"/>
      <c r="D16" s="879"/>
      <c r="E16" s="880"/>
      <c r="F16" s="880"/>
      <c r="G16" s="881"/>
    </row>
    <row r="17" spans="1:7" x14ac:dyDescent="0.3">
      <c r="A17" s="879"/>
      <c r="B17" s="880"/>
      <c r="C17" s="881"/>
      <c r="D17" s="879"/>
      <c r="E17" s="880"/>
      <c r="F17" s="880"/>
      <c r="G17" s="881"/>
    </row>
    <row r="18" spans="1:7" x14ac:dyDescent="0.3">
      <c r="A18" s="879"/>
      <c r="B18" s="880"/>
      <c r="C18" s="881"/>
      <c r="D18" s="879"/>
      <c r="E18" s="880"/>
      <c r="F18" s="880"/>
      <c r="G18" s="881"/>
    </row>
    <row r="19" spans="1:7" x14ac:dyDescent="0.3">
      <c r="A19" s="879"/>
      <c r="B19" s="880"/>
      <c r="C19" s="881"/>
      <c r="D19" s="879"/>
      <c r="E19" s="880"/>
      <c r="F19" s="880"/>
      <c r="G19" s="881"/>
    </row>
    <row r="20" spans="1:7" x14ac:dyDescent="0.3">
      <c r="A20" s="879"/>
      <c r="B20" s="880"/>
      <c r="C20" s="881"/>
      <c r="D20" s="879"/>
      <c r="E20" s="880"/>
      <c r="F20" s="880"/>
      <c r="G20" s="881"/>
    </row>
    <row r="21" spans="1:7" x14ac:dyDescent="0.3">
      <c r="A21" s="879"/>
      <c r="B21" s="880"/>
      <c r="C21" s="881"/>
      <c r="D21" s="879"/>
      <c r="E21" s="880"/>
      <c r="F21" s="880"/>
      <c r="G21" s="881"/>
    </row>
    <row r="22" spans="1:7" x14ac:dyDescent="0.3">
      <c r="A22" s="879"/>
      <c r="B22" s="880"/>
      <c r="C22" s="881"/>
      <c r="D22" s="879"/>
      <c r="E22" s="880"/>
      <c r="F22" s="880"/>
      <c r="G22" s="881"/>
    </row>
    <row r="23" spans="1:7" x14ac:dyDescent="0.3">
      <c r="A23" s="879"/>
      <c r="B23" s="880"/>
      <c r="C23" s="881"/>
      <c r="D23" s="879"/>
      <c r="E23" s="880"/>
      <c r="F23" s="880"/>
      <c r="G23" s="881"/>
    </row>
    <row r="24" spans="1:7" x14ac:dyDescent="0.3">
      <c r="A24" s="879"/>
      <c r="B24" s="880"/>
      <c r="C24" s="881"/>
      <c r="D24" s="879"/>
      <c r="E24" s="880"/>
      <c r="F24" s="880"/>
      <c r="G24" s="881"/>
    </row>
    <row r="25" spans="1:7" x14ac:dyDescent="0.3">
      <c r="A25" s="882"/>
      <c r="B25" s="883"/>
      <c r="C25" s="884"/>
      <c r="D25" s="882"/>
      <c r="E25" s="883"/>
      <c r="F25" s="883"/>
      <c r="G25" s="884"/>
    </row>
    <row r="26" spans="1:7" x14ac:dyDescent="0.3">
      <c r="A26" s="873" t="s">
        <v>43</v>
      </c>
      <c r="B26" s="874"/>
      <c r="C26" s="874"/>
      <c r="D26" s="874"/>
      <c r="E26" s="874"/>
      <c r="F26" s="874"/>
      <c r="G26" s="875"/>
    </row>
    <row r="27" spans="1:7" x14ac:dyDescent="0.3">
      <c r="A27" s="890"/>
      <c r="B27" s="877"/>
      <c r="C27" s="877"/>
      <c r="D27" s="877"/>
      <c r="E27" s="877"/>
      <c r="F27" s="877"/>
      <c r="G27" s="878"/>
    </row>
    <row r="28" spans="1:7" x14ac:dyDescent="0.3">
      <c r="A28" s="882"/>
      <c r="B28" s="883"/>
      <c r="C28" s="883"/>
      <c r="D28" s="883"/>
      <c r="E28" s="883"/>
      <c r="F28" s="883"/>
      <c r="G28" s="884"/>
    </row>
    <row r="29" spans="1:7" x14ac:dyDescent="0.3">
      <c r="A29" s="873" t="s">
        <v>30</v>
      </c>
      <c r="B29" s="874"/>
      <c r="C29" s="874"/>
      <c r="D29" s="874"/>
      <c r="E29" s="874"/>
      <c r="F29" s="874"/>
      <c r="G29" s="875"/>
    </row>
    <row r="30" spans="1:7" x14ac:dyDescent="0.3">
      <c r="A30" s="891" t="s">
        <v>143</v>
      </c>
      <c r="B30" s="883"/>
      <c r="C30" s="883"/>
      <c r="D30" s="883"/>
      <c r="E30" s="883"/>
      <c r="F30" s="883"/>
      <c r="G30" s="884"/>
    </row>
    <row r="31" spans="1:7" x14ac:dyDescent="0.3">
      <c r="A31" s="873" t="s">
        <v>29</v>
      </c>
      <c r="B31" s="874"/>
      <c r="C31" s="874"/>
      <c r="D31" s="874"/>
      <c r="E31" s="874"/>
      <c r="F31" s="874"/>
      <c r="G31" s="875"/>
    </row>
    <row r="32" spans="1:7" x14ac:dyDescent="0.3">
      <c r="A32" s="885"/>
      <c r="B32" s="874"/>
      <c r="C32" s="874"/>
      <c r="D32" s="874"/>
      <c r="E32" s="874"/>
      <c r="F32" s="874"/>
      <c r="G32" s="875"/>
    </row>
    <row r="33" spans="1:7" x14ac:dyDescent="0.3">
      <c r="A33" s="873" t="s">
        <v>28</v>
      </c>
      <c r="B33" s="874"/>
      <c r="C33" s="874"/>
      <c r="D33" s="874"/>
      <c r="E33" s="874"/>
      <c r="F33" s="874"/>
      <c r="G33" s="875"/>
    </row>
    <row r="34" spans="1:7" x14ac:dyDescent="0.3">
      <c r="A34" s="885"/>
      <c r="B34" s="874"/>
      <c r="C34" s="874"/>
      <c r="D34" s="874"/>
      <c r="E34" s="874"/>
      <c r="F34" s="874"/>
      <c r="G34" s="875"/>
    </row>
    <row r="35" spans="1:7" x14ac:dyDescent="0.3">
      <c r="A35" s="888" t="s">
        <v>27</v>
      </c>
      <c r="B35" s="877"/>
      <c r="C35" s="877"/>
      <c r="D35" s="877"/>
      <c r="E35" s="877"/>
      <c r="F35" s="877"/>
      <c r="G35" s="878"/>
    </row>
    <row r="36" spans="1:7" x14ac:dyDescent="0.3">
      <c r="A36" s="893"/>
      <c r="B36" s="878"/>
      <c r="C36" s="894"/>
      <c r="D36" s="877"/>
      <c r="E36" s="877"/>
      <c r="F36" s="877"/>
      <c r="G36" s="878"/>
    </row>
    <row r="37" spans="1:7" x14ac:dyDescent="0.3">
      <c r="A37" s="882"/>
      <c r="B37" s="884"/>
      <c r="C37" s="882"/>
      <c r="D37" s="883"/>
      <c r="E37" s="883"/>
      <c r="F37" s="883"/>
      <c r="G37" s="884"/>
    </row>
    <row r="38" spans="1:7" x14ac:dyDescent="0.3">
      <c r="A38" s="886" t="s">
        <v>26</v>
      </c>
      <c r="B38" s="892"/>
      <c r="C38" s="15"/>
      <c r="D38" s="15"/>
      <c r="E38" s="15"/>
      <c r="F38" s="15"/>
      <c r="G38" s="15"/>
    </row>
    <row r="39" spans="1:7" x14ac:dyDescent="0.3">
      <c r="A39" s="886" t="s">
        <v>156</v>
      </c>
      <c r="B39" s="892"/>
      <c r="C39" s="16"/>
      <c r="D39" s="16"/>
      <c r="E39" s="16"/>
      <c r="F39" s="16"/>
      <c r="G39" s="16"/>
    </row>
  </sheetData>
  <mergeCells count="26">
    <mergeCell ref="A39:B39"/>
    <mergeCell ref="A33:G33"/>
    <mergeCell ref="A34:G34"/>
    <mergeCell ref="A35:G35"/>
    <mergeCell ref="A36:B37"/>
    <mergeCell ref="C36:G37"/>
    <mergeCell ref="A38:B38"/>
    <mergeCell ref="A32:G32"/>
    <mergeCell ref="A9:G9"/>
    <mergeCell ref="A10:G10"/>
    <mergeCell ref="A11:G11"/>
    <mergeCell ref="A12:G12"/>
    <mergeCell ref="A13:C13"/>
    <mergeCell ref="D13:G25"/>
    <mergeCell ref="A14:C25"/>
    <mergeCell ref="A26:G26"/>
    <mergeCell ref="A27:G28"/>
    <mergeCell ref="A29:G29"/>
    <mergeCell ref="A30:G30"/>
    <mergeCell ref="A31:G31"/>
    <mergeCell ref="A8:G8"/>
    <mergeCell ref="A1:F3"/>
    <mergeCell ref="A4:G4"/>
    <mergeCell ref="A5:G5"/>
    <mergeCell ref="A6:G6"/>
    <mergeCell ref="A7:G7"/>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D2E7B-1D61-1B42-9BC2-C2935A99ACCF}">
  <sheetPr>
    <tabColor theme="3" tint="0.499984740745262"/>
  </sheetPr>
  <dimension ref="A1:G40"/>
  <sheetViews>
    <sheetView showGridLines="0" topLeftCell="A12" workbookViewId="0">
      <selection activeCell="F43" sqref="F43"/>
    </sheetView>
  </sheetViews>
  <sheetFormatPr baseColWidth="10" defaultRowHeight="14.4" x14ac:dyDescent="0.3"/>
  <cols>
    <col min="1" max="7" width="20.33203125" customWidth="1"/>
  </cols>
  <sheetData>
    <row r="1" spans="1:7" ht="26.4" x14ac:dyDescent="0.3">
      <c r="A1" s="876" t="s">
        <v>41</v>
      </c>
      <c r="B1" s="877"/>
      <c r="C1" s="877"/>
      <c r="D1" s="877"/>
      <c r="E1" s="877"/>
      <c r="F1" s="878"/>
      <c r="G1" s="13" t="s">
        <v>136</v>
      </c>
    </row>
    <row r="2" spans="1:7" x14ac:dyDescent="0.3">
      <c r="A2" s="879"/>
      <c r="B2" s="880"/>
      <c r="C2" s="880"/>
      <c r="D2" s="880"/>
      <c r="E2" s="880"/>
      <c r="F2" s="881"/>
      <c r="G2" s="4" t="s">
        <v>39</v>
      </c>
    </row>
    <row r="3" spans="1:7" x14ac:dyDescent="0.3">
      <c r="A3" s="882"/>
      <c r="B3" s="883"/>
      <c r="C3" s="883"/>
      <c r="D3" s="883"/>
      <c r="E3" s="883"/>
      <c r="F3" s="884"/>
      <c r="G3" s="4" t="s">
        <v>38</v>
      </c>
    </row>
    <row r="4" spans="1:7" x14ac:dyDescent="0.3">
      <c r="A4" s="873" t="s">
        <v>37</v>
      </c>
      <c r="B4" s="874"/>
      <c r="C4" s="874"/>
      <c r="D4" s="874"/>
      <c r="E4" s="874"/>
      <c r="F4" s="874"/>
      <c r="G4" s="875"/>
    </row>
    <row r="5" spans="1:7" x14ac:dyDescent="0.3">
      <c r="A5" s="885" t="s">
        <v>151</v>
      </c>
      <c r="B5" s="874"/>
      <c r="C5" s="874"/>
      <c r="D5" s="874"/>
      <c r="E5" s="874"/>
      <c r="F5" s="874"/>
      <c r="G5" s="875"/>
    </row>
    <row r="6" spans="1:7" x14ac:dyDescent="0.3">
      <c r="A6" s="873" t="s">
        <v>36</v>
      </c>
      <c r="B6" s="874"/>
      <c r="C6" s="874"/>
      <c r="D6" s="874"/>
      <c r="E6" s="874"/>
      <c r="F6" s="874"/>
      <c r="G6" s="875"/>
    </row>
    <row r="7" spans="1:7" x14ac:dyDescent="0.3">
      <c r="A7" s="885" t="s">
        <v>152</v>
      </c>
      <c r="B7" s="874"/>
      <c r="C7" s="874"/>
      <c r="D7" s="874"/>
      <c r="E7" s="874"/>
      <c r="F7" s="874"/>
      <c r="G7" s="875"/>
    </row>
    <row r="8" spans="1:7" x14ac:dyDescent="0.3">
      <c r="A8" s="873" t="s">
        <v>35</v>
      </c>
      <c r="B8" s="874"/>
      <c r="C8" s="874"/>
      <c r="D8" s="874"/>
      <c r="E8" s="874"/>
      <c r="F8" s="874"/>
      <c r="G8" s="875"/>
    </row>
    <row r="9" spans="1:7" x14ac:dyDescent="0.3">
      <c r="A9" s="885" t="s">
        <v>139</v>
      </c>
      <c r="B9" s="874"/>
      <c r="C9" s="874"/>
      <c r="D9" s="874"/>
      <c r="E9" s="874"/>
      <c r="F9" s="874"/>
      <c r="G9" s="875"/>
    </row>
    <row r="10" spans="1:7" x14ac:dyDescent="0.3">
      <c r="A10" s="873" t="s">
        <v>34</v>
      </c>
      <c r="B10" s="874"/>
      <c r="C10" s="874"/>
      <c r="D10" s="874"/>
      <c r="E10" s="874"/>
      <c r="F10" s="874"/>
      <c r="G10" s="875"/>
    </row>
    <row r="11" spans="1:7" x14ac:dyDescent="0.3">
      <c r="A11" s="885" t="s">
        <v>140</v>
      </c>
      <c r="B11" s="874"/>
      <c r="C11" s="874"/>
      <c r="D11" s="874"/>
      <c r="E11" s="874"/>
      <c r="F11" s="874"/>
      <c r="G11" s="875"/>
    </row>
    <row r="12" spans="1:7" x14ac:dyDescent="0.3">
      <c r="A12" s="873" t="s">
        <v>33</v>
      </c>
      <c r="B12" s="874"/>
      <c r="C12" s="874"/>
      <c r="D12" s="874"/>
      <c r="E12" s="874"/>
      <c r="F12" s="874"/>
      <c r="G12" s="875"/>
    </row>
    <row r="13" spans="1:7" x14ac:dyDescent="0.3">
      <c r="A13" s="886" t="s">
        <v>153</v>
      </c>
      <c r="B13" s="874"/>
      <c r="C13" s="875"/>
      <c r="D13" s="887" t="s">
        <v>142</v>
      </c>
      <c r="E13" s="877"/>
      <c r="F13" s="877"/>
      <c r="G13" s="878"/>
    </row>
    <row r="14" spans="1:7" x14ac:dyDescent="0.3">
      <c r="A14" s="888" t="s">
        <v>154</v>
      </c>
      <c r="B14" s="877"/>
      <c r="C14" s="878"/>
      <c r="D14" s="879"/>
      <c r="E14" s="880"/>
      <c r="F14" s="880"/>
      <c r="G14" s="881"/>
    </row>
    <row r="15" spans="1:7" x14ac:dyDescent="0.3">
      <c r="A15" s="879"/>
      <c r="B15" s="880"/>
      <c r="C15" s="881"/>
      <c r="D15" s="879"/>
      <c r="E15" s="880"/>
      <c r="F15" s="880"/>
      <c r="G15" s="881"/>
    </row>
    <row r="16" spans="1:7" x14ac:dyDescent="0.3">
      <c r="A16" s="879"/>
      <c r="B16" s="880"/>
      <c r="C16" s="881"/>
      <c r="D16" s="879"/>
      <c r="E16" s="880"/>
      <c r="F16" s="880"/>
      <c r="G16" s="881"/>
    </row>
    <row r="17" spans="1:7" x14ac:dyDescent="0.3">
      <c r="A17" s="879"/>
      <c r="B17" s="880"/>
      <c r="C17" s="881"/>
      <c r="D17" s="879"/>
      <c r="E17" s="880"/>
      <c r="F17" s="880"/>
      <c r="G17" s="881"/>
    </row>
    <row r="18" spans="1:7" x14ac:dyDescent="0.3">
      <c r="A18" s="879"/>
      <c r="B18" s="880"/>
      <c r="C18" s="881"/>
      <c r="D18" s="879"/>
      <c r="E18" s="880"/>
      <c r="F18" s="880"/>
      <c r="G18" s="881"/>
    </row>
    <row r="19" spans="1:7" x14ac:dyDescent="0.3">
      <c r="A19" s="879"/>
      <c r="B19" s="880"/>
      <c r="C19" s="881"/>
      <c r="D19" s="879"/>
      <c r="E19" s="880"/>
      <c r="F19" s="880"/>
      <c r="G19" s="881"/>
    </row>
    <row r="20" spans="1:7" x14ac:dyDescent="0.3">
      <c r="A20" s="879"/>
      <c r="B20" s="880"/>
      <c r="C20" s="881"/>
      <c r="D20" s="879"/>
      <c r="E20" s="880"/>
      <c r="F20" s="880"/>
      <c r="G20" s="881"/>
    </row>
    <row r="21" spans="1:7" x14ac:dyDescent="0.3">
      <c r="A21" s="879"/>
      <c r="B21" s="880"/>
      <c r="C21" s="881"/>
      <c r="D21" s="879"/>
      <c r="E21" s="880"/>
      <c r="F21" s="880"/>
      <c r="G21" s="881"/>
    </row>
    <row r="22" spans="1:7" x14ac:dyDescent="0.3">
      <c r="A22" s="879"/>
      <c r="B22" s="880"/>
      <c r="C22" s="881"/>
      <c r="D22" s="879"/>
      <c r="E22" s="880"/>
      <c r="F22" s="880"/>
      <c r="G22" s="881"/>
    </row>
    <row r="23" spans="1:7" x14ac:dyDescent="0.3">
      <c r="A23" s="879"/>
      <c r="B23" s="880"/>
      <c r="C23" s="881"/>
      <c r="D23" s="879"/>
      <c r="E23" s="880"/>
      <c r="F23" s="880"/>
      <c r="G23" s="881"/>
    </row>
    <row r="24" spans="1:7" x14ac:dyDescent="0.3">
      <c r="A24" s="879"/>
      <c r="B24" s="880"/>
      <c r="C24" s="881"/>
      <c r="D24" s="879"/>
      <c r="E24" s="880"/>
      <c r="F24" s="880"/>
      <c r="G24" s="881"/>
    </row>
    <row r="25" spans="1:7" x14ac:dyDescent="0.3">
      <c r="A25" s="882"/>
      <c r="B25" s="883"/>
      <c r="C25" s="884"/>
      <c r="D25" s="882"/>
      <c r="E25" s="883"/>
      <c r="F25" s="883"/>
      <c r="G25" s="884"/>
    </row>
    <row r="26" spans="1:7" x14ac:dyDescent="0.3">
      <c r="A26" s="873" t="s">
        <v>22</v>
      </c>
      <c r="B26" s="874"/>
      <c r="C26" s="874"/>
      <c r="D26" s="874"/>
      <c r="E26" s="874"/>
      <c r="F26" s="874"/>
      <c r="G26" s="875"/>
    </row>
    <row r="27" spans="1:7" x14ac:dyDescent="0.3">
      <c r="A27" s="898"/>
      <c r="B27" s="898"/>
      <c r="C27" s="898"/>
      <c r="D27" s="898"/>
      <c r="E27" s="898"/>
      <c r="F27" s="898"/>
      <c r="G27" s="898"/>
    </row>
    <row r="28" spans="1:7" x14ac:dyDescent="0.3">
      <c r="A28" s="899"/>
      <c r="B28" s="899"/>
      <c r="C28" s="899"/>
      <c r="D28" s="899"/>
      <c r="E28" s="899"/>
      <c r="F28" s="899"/>
      <c r="G28" s="899"/>
    </row>
    <row r="29" spans="1:7" x14ac:dyDescent="0.3">
      <c r="A29" s="899"/>
      <c r="B29" s="899"/>
      <c r="C29" s="899"/>
      <c r="D29" s="899"/>
      <c r="E29" s="899"/>
      <c r="F29" s="899"/>
      <c r="G29" s="899"/>
    </row>
    <row r="30" spans="1:7" x14ac:dyDescent="0.3">
      <c r="A30" s="900"/>
      <c r="B30" s="900"/>
      <c r="C30" s="900"/>
      <c r="D30" s="900"/>
      <c r="E30" s="900"/>
      <c r="F30" s="900"/>
      <c r="G30" s="900"/>
    </row>
    <row r="31" spans="1:7" x14ac:dyDescent="0.3">
      <c r="A31" s="873" t="s">
        <v>30</v>
      </c>
      <c r="B31" s="874"/>
      <c r="C31" s="874"/>
      <c r="D31" s="874"/>
      <c r="E31" s="874"/>
      <c r="F31" s="874"/>
      <c r="G31" s="875"/>
    </row>
    <row r="32" spans="1:7" x14ac:dyDescent="0.3">
      <c r="A32" s="891" t="s">
        <v>143</v>
      </c>
      <c r="B32" s="883"/>
      <c r="C32" s="883"/>
      <c r="D32" s="883"/>
      <c r="E32" s="883"/>
      <c r="F32" s="883"/>
      <c r="G32" s="884"/>
    </row>
    <row r="33" spans="1:7" x14ac:dyDescent="0.3">
      <c r="A33" s="873" t="s">
        <v>29</v>
      </c>
      <c r="B33" s="874"/>
      <c r="C33" s="874"/>
      <c r="D33" s="874"/>
      <c r="E33" s="874"/>
      <c r="F33" s="874"/>
      <c r="G33" s="875"/>
    </row>
    <row r="34" spans="1:7" x14ac:dyDescent="0.3">
      <c r="A34" s="885"/>
      <c r="B34" s="874"/>
      <c r="C34" s="874"/>
      <c r="D34" s="874"/>
      <c r="E34" s="874"/>
      <c r="F34" s="874"/>
      <c r="G34" s="875"/>
    </row>
    <row r="35" spans="1:7" ht="15" thickBot="1" x14ac:dyDescent="0.35">
      <c r="A35" s="873" t="s">
        <v>28</v>
      </c>
      <c r="B35" s="874"/>
      <c r="C35" s="874"/>
      <c r="D35" s="874"/>
      <c r="E35" s="874"/>
      <c r="F35" s="874"/>
      <c r="G35" s="875"/>
    </row>
    <row r="36" spans="1:7" ht="15" thickBot="1" x14ac:dyDescent="0.35">
      <c r="A36" s="895" t="s">
        <v>155</v>
      </c>
      <c r="B36" s="896"/>
      <c r="C36" s="896"/>
      <c r="D36" s="896"/>
      <c r="E36" s="896"/>
      <c r="F36" s="896"/>
      <c r="G36" s="897"/>
    </row>
    <row r="37" spans="1:7" ht="15" customHeight="1" x14ac:dyDescent="0.3">
      <c r="A37" s="901" t="s">
        <v>27</v>
      </c>
      <c r="B37" s="902"/>
      <c r="C37" s="902"/>
      <c r="D37" s="902"/>
      <c r="E37" s="902"/>
      <c r="F37" s="902"/>
      <c r="G37" s="903"/>
    </row>
    <row r="38" spans="1:7" x14ac:dyDescent="0.3">
      <c r="A38" s="904"/>
      <c r="B38" s="905"/>
      <c r="C38" s="905"/>
      <c r="D38" s="905"/>
      <c r="E38" s="905"/>
      <c r="F38" s="905"/>
      <c r="G38" s="906"/>
    </row>
    <row r="39" spans="1:7" x14ac:dyDescent="0.3">
      <c r="A39" s="891"/>
      <c r="B39" s="907"/>
      <c r="C39" s="907"/>
      <c r="D39" s="907"/>
      <c r="E39" s="907"/>
      <c r="F39" s="907"/>
      <c r="G39" s="908"/>
    </row>
    <row r="40" spans="1:7" ht="15" customHeight="1" x14ac:dyDescent="0.3">
      <c r="A40" s="886" t="s">
        <v>156</v>
      </c>
      <c r="B40" s="909"/>
      <c r="C40" s="909"/>
      <c r="D40" s="909"/>
      <c r="E40" s="909"/>
      <c r="F40" s="909"/>
      <c r="G40" s="910"/>
    </row>
  </sheetData>
  <mergeCells count="23">
    <mergeCell ref="A35:G35"/>
    <mergeCell ref="A36:G36"/>
    <mergeCell ref="A27:G30"/>
    <mergeCell ref="A37:G39"/>
    <mergeCell ref="A40:G40"/>
    <mergeCell ref="A26:G26"/>
    <mergeCell ref="A31:G31"/>
    <mergeCell ref="A32:G32"/>
    <mergeCell ref="A33:G33"/>
    <mergeCell ref="A34:G34"/>
    <mergeCell ref="A9:G9"/>
    <mergeCell ref="A10:G10"/>
    <mergeCell ref="A11:G11"/>
    <mergeCell ref="A12:G12"/>
    <mergeCell ref="A13:C13"/>
    <mergeCell ref="D13:G25"/>
    <mergeCell ref="A14:C25"/>
    <mergeCell ref="A8:G8"/>
    <mergeCell ref="A1:F3"/>
    <mergeCell ref="A4:G4"/>
    <mergeCell ref="A5:G5"/>
    <mergeCell ref="A6:G6"/>
    <mergeCell ref="A7:G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9FAA0-15A3-6B4D-B278-8E6D498BA402}">
  <dimension ref="A1:G40"/>
  <sheetViews>
    <sheetView workbookViewId="0">
      <selection activeCell="A32" sqref="A32:G32"/>
    </sheetView>
  </sheetViews>
  <sheetFormatPr baseColWidth="10" defaultRowHeight="14.4" x14ac:dyDescent="0.3"/>
  <cols>
    <col min="1" max="7" width="20.33203125" customWidth="1"/>
  </cols>
  <sheetData>
    <row r="1" spans="1:7" ht="26.4" x14ac:dyDescent="0.3">
      <c r="A1" s="876" t="s">
        <v>41</v>
      </c>
      <c r="B1" s="877"/>
      <c r="C1" s="877"/>
      <c r="D1" s="877"/>
      <c r="E1" s="877"/>
      <c r="F1" s="878"/>
      <c r="G1" s="13" t="s">
        <v>136</v>
      </c>
    </row>
    <row r="2" spans="1:7" x14ac:dyDescent="0.3">
      <c r="A2" s="879"/>
      <c r="B2" s="880"/>
      <c r="C2" s="880"/>
      <c r="D2" s="880"/>
      <c r="E2" s="880"/>
      <c r="F2" s="881"/>
      <c r="G2" s="4" t="s">
        <v>39</v>
      </c>
    </row>
    <row r="3" spans="1:7" x14ac:dyDescent="0.3">
      <c r="A3" s="882"/>
      <c r="B3" s="883"/>
      <c r="C3" s="883"/>
      <c r="D3" s="883"/>
      <c r="E3" s="883"/>
      <c r="F3" s="884"/>
      <c r="G3" s="4" t="s">
        <v>38</v>
      </c>
    </row>
    <row r="4" spans="1:7" x14ac:dyDescent="0.3">
      <c r="A4" s="873" t="s">
        <v>37</v>
      </c>
      <c r="B4" s="874"/>
      <c r="C4" s="874"/>
      <c r="D4" s="874"/>
      <c r="E4" s="874"/>
      <c r="F4" s="874"/>
      <c r="G4" s="875"/>
    </row>
    <row r="5" spans="1:7" x14ac:dyDescent="0.3">
      <c r="A5" s="885" t="s">
        <v>151</v>
      </c>
      <c r="B5" s="874"/>
      <c r="C5" s="874"/>
      <c r="D5" s="874"/>
      <c r="E5" s="874"/>
      <c r="F5" s="874"/>
      <c r="G5" s="875"/>
    </row>
    <row r="6" spans="1:7" x14ac:dyDescent="0.3">
      <c r="A6" s="873" t="s">
        <v>36</v>
      </c>
      <c r="B6" s="874"/>
      <c r="C6" s="874"/>
      <c r="D6" s="874"/>
      <c r="E6" s="874"/>
      <c r="F6" s="874"/>
      <c r="G6" s="875"/>
    </row>
    <row r="7" spans="1:7" x14ac:dyDescent="0.3">
      <c r="A7" s="885" t="s">
        <v>152</v>
      </c>
      <c r="B7" s="874"/>
      <c r="C7" s="874"/>
      <c r="D7" s="874"/>
      <c r="E7" s="874"/>
      <c r="F7" s="874"/>
      <c r="G7" s="875"/>
    </row>
    <row r="8" spans="1:7" x14ac:dyDescent="0.3">
      <c r="A8" s="873" t="s">
        <v>35</v>
      </c>
      <c r="B8" s="874"/>
      <c r="C8" s="874"/>
      <c r="D8" s="874"/>
      <c r="E8" s="874"/>
      <c r="F8" s="874"/>
      <c r="G8" s="875"/>
    </row>
    <row r="9" spans="1:7" x14ac:dyDescent="0.3">
      <c r="A9" s="885" t="s">
        <v>139</v>
      </c>
      <c r="B9" s="874"/>
      <c r="C9" s="874"/>
      <c r="D9" s="874"/>
      <c r="E9" s="874"/>
      <c r="F9" s="874"/>
      <c r="G9" s="875"/>
    </row>
    <row r="10" spans="1:7" x14ac:dyDescent="0.3">
      <c r="A10" s="873" t="s">
        <v>34</v>
      </c>
      <c r="B10" s="874"/>
      <c r="C10" s="874"/>
      <c r="D10" s="874"/>
      <c r="E10" s="874"/>
      <c r="F10" s="874"/>
      <c r="G10" s="875"/>
    </row>
    <row r="11" spans="1:7" x14ac:dyDescent="0.3">
      <c r="A11" s="885" t="s">
        <v>140</v>
      </c>
      <c r="B11" s="874"/>
      <c r="C11" s="874"/>
      <c r="D11" s="874"/>
      <c r="E11" s="874"/>
      <c r="F11" s="874"/>
      <c r="G11" s="875"/>
    </row>
    <row r="12" spans="1:7" x14ac:dyDescent="0.3">
      <c r="A12" s="873" t="s">
        <v>33</v>
      </c>
      <c r="B12" s="874"/>
      <c r="C12" s="874"/>
      <c r="D12" s="874"/>
      <c r="E12" s="874"/>
      <c r="F12" s="874"/>
      <c r="G12" s="875"/>
    </row>
    <row r="13" spans="1:7" x14ac:dyDescent="0.3">
      <c r="A13" s="886" t="s">
        <v>153</v>
      </c>
      <c r="B13" s="874"/>
      <c r="C13" s="875"/>
      <c r="D13" s="887" t="s">
        <v>142</v>
      </c>
      <c r="E13" s="877"/>
      <c r="F13" s="877"/>
      <c r="G13" s="878"/>
    </row>
    <row r="14" spans="1:7" x14ac:dyDescent="0.3">
      <c r="A14" s="888" t="s">
        <v>242</v>
      </c>
      <c r="B14" s="877"/>
      <c r="C14" s="878"/>
      <c r="D14" s="879"/>
      <c r="E14" s="880"/>
      <c r="F14" s="880"/>
      <c r="G14" s="881"/>
    </row>
    <row r="15" spans="1:7" x14ac:dyDescent="0.3">
      <c r="A15" s="879"/>
      <c r="B15" s="880"/>
      <c r="C15" s="881"/>
      <c r="D15" s="879"/>
      <c r="E15" s="880"/>
      <c r="F15" s="880"/>
      <c r="G15" s="881"/>
    </row>
    <row r="16" spans="1:7" x14ac:dyDescent="0.3">
      <c r="A16" s="879"/>
      <c r="B16" s="880"/>
      <c r="C16" s="881"/>
      <c r="D16" s="879"/>
      <c r="E16" s="880"/>
      <c r="F16" s="880"/>
      <c r="G16" s="881"/>
    </row>
    <row r="17" spans="1:7" x14ac:dyDescent="0.3">
      <c r="A17" s="879"/>
      <c r="B17" s="880"/>
      <c r="C17" s="881"/>
      <c r="D17" s="879"/>
      <c r="E17" s="880"/>
      <c r="F17" s="880"/>
      <c r="G17" s="881"/>
    </row>
    <row r="18" spans="1:7" x14ac:dyDescent="0.3">
      <c r="A18" s="879"/>
      <c r="B18" s="880"/>
      <c r="C18" s="881"/>
      <c r="D18" s="879"/>
      <c r="E18" s="880"/>
      <c r="F18" s="880"/>
      <c r="G18" s="881"/>
    </row>
    <row r="19" spans="1:7" x14ac:dyDescent="0.3">
      <c r="A19" s="879"/>
      <c r="B19" s="880"/>
      <c r="C19" s="881"/>
      <c r="D19" s="879"/>
      <c r="E19" s="880"/>
      <c r="F19" s="880"/>
      <c r="G19" s="881"/>
    </row>
    <row r="20" spans="1:7" x14ac:dyDescent="0.3">
      <c r="A20" s="879"/>
      <c r="B20" s="880"/>
      <c r="C20" s="881"/>
      <c r="D20" s="879"/>
      <c r="E20" s="880"/>
      <c r="F20" s="880"/>
      <c r="G20" s="881"/>
    </row>
    <row r="21" spans="1:7" x14ac:dyDescent="0.3">
      <c r="A21" s="879"/>
      <c r="B21" s="880"/>
      <c r="C21" s="881"/>
      <c r="D21" s="879"/>
      <c r="E21" s="880"/>
      <c r="F21" s="880"/>
      <c r="G21" s="881"/>
    </row>
    <row r="22" spans="1:7" x14ac:dyDescent="0.3">
      <c r="A22" s="879"/>
      <c r="B22" s="880"/>
      <c r="C22" s="881"/>
      <c r="D22" s="879"/>
      <c r="E22" s="880"/>
      <c r="F22" s="880"/>
      <c r="G22" s="881"/>
    </row>
    <row r="23" spans="1:7" x14ac:dyDescent="0.3">
      <c r="A23" s="879"/>
      <c r="B23" s="880"/>
      <c r="C23" s="881"/>
      <c r="D23" s="879"/>
      <c r="E23" s="880"/>
      <c r="F23" s="880"/>
      <c r="G23" s="881"/>
    </row>
    <row r="24" spans="1:7" x14ac:dyDescent="0.3">
      <c r="A24" s="879"/>
      <c r="B24" s="880"/>
      <c r="C24" s="881"/>
      <c r="D24" s="879"/>
      <c r="E24" s="880"/>
      <c r="F24" s="880"/>
      <c r="G24" s="881"/>
    </row>
    <row r="25" spans="1:7" x14ac:dyDescent="0.3">
      <c r="A25" s="882"/>
      <c r="B25" s="883"/>
      <c r="C25" s="884"/>
      <c r="D25" s="882"/>
      <c r="E25" s="883"/>
      <c r="F25" s="883"/>
      <c r="G25" s="884"/>
    </row>
    <row r="26" spans="1:7" x14ac:dyDescent="0.3">
      <c r="A26" s="873" t="s">
        <v>43</v>
      </c>
      <c r="B26" s="874"/>
      <c r="C26" s="874"/>
      <c r="D26" s="874"/>
      <c r="E26" s="874"/>
      <c r="F26" s="874"/>
      <c r="G26" s="875"/>
    </row>
    <row r="27" spans="1:7" x14ac:dyDescent="0.3">
      <c r="A27" s="890"/>
      <c r="B27" s="877"/>
      <c r="C27" s="877"/>
      <c r="D27" s="877"/>
      <c r="E27" s="877"/>
      <c r="F27" s="877"/>
      <c r="G27" s="878"/>
    </row>
    <row r="28" spans="1:7" x14ac:dyDescent="0.3">
      <c r="A28" s="882"/>
      <c r="B28" s="883"/>
      <c r="C28" s="883"/>
      <c r="D28" s="883"/>
      <c r="E28" s="883"/>
      <c r="F28" s="883"/>
      <c r="G28" s="884"/>
    </row>
    <row r="29" spans="1:7" x14ac:dyDescent="0.3">
      <c r="A29" s="14"/>
      <c r="B29" s="14"/>
      <c r="C29" s="14"/>
      <c r="D29" s="14"/>
      <c r="E29" s="14"/>
      <c r="F29" s="14"/>
      <c r="G29" s="14"/>
    </row>
    <row r="30" spans="1:7" x14ac:dyDescent="0.3">
      <c r="A30" s="14"/>
      <c r="B30" s="14"/>
      <c r="C30" s="14"/>
      <c r="D30" s="14"/>
      <c r="E30" s="14"/>
      <c r="F30" s="14"/>
      <c r="G30" s="14"/>
    </row>
    <row r="31" spans="1:7" x14ac:dyDescent="0.3">
      <c r="A31" s="873" t="s">
        <v>30</v>
      </c>
      <c r="B31" s="874"/>
      <c r="C31" s="874"/>
      <c r="D31" s="874"/>
      <c r="E31" s="874"/>
      <c r="F31" s="874"/>
      <c r="G31" s="875"/>
    </row>
    <row r="32" spans="1:7" x14ac:dyDescent="0.3">
      <c r="A32" s="891" t="s">
        <v>143</v>
      </c>
      <c r="B32" s="883"/>
      <c r="C32" s="883"/>
      <c r="D32" s="883"/>
      <c r="E32" s="883"/>
      <c r="F32" s="883"/>
      <c r="G32" s="884"/>
    </row>
    <row r="33" spans="1:7" x14ac:dyDescent="0.3">
      <c r="A33" s="873" t="s">
        <v>29</v>
      </c>
      <c r="B33" s="874"/>
      <c r="C33" s="874"/>
      <c r="D33" s="874"/>
      <c r="E33" s="874"/>
      <c r="F33" s="874"/>
      <c r="G33" s="875"/>
    </row>
    <row r="34" spans="1:7" x14ac:dyDescent="0.3">
      <c r="A34" s="885"/>
      <c r="B34" s="874"/>
      <c r="C34" s="874"/>
      <c r="D34" s="874"/>
      <c r="E34" s="874"/>
      <c r="F34" s="874"/>
      <c r="G34" s="875"/>
    </row>
    <row r="35" spans="1:7" ht="15" thickBot="1" x14ac:dyDescent="0.35">
      <c r="A35" s="873" t="s">
        <v>28</v>
      </c>
      <c r="B35" s="874"/>
      <c r="C35" s="874"/>
      <c r="D35" s="874"/>
      <c r="E35" s="874"/>
      <c r="F35" s="874"/>
      <c r="G35" s="875"/>
    </row>
    <row r="36" spans="1:7" ht="15" thickBot="1" x14ac:dyDescent="0.35">
      <c r="A36" s="895" t="s">
        <v>155</v>
      </c>
      <c r="B36" s="896"/>
      <c r="C36" s="896"/>
      <c r="D36" s="896"/>
      <c r="E36" s="896"/>
      <c r="F36" s="896"/>
      <c r="G36" s="897"/>
    </row>
    <row r="37" spans="1:7" x14ac:dyDescent="0.3">
      <c r="A37" s="885" t="s">
        <v>27</v>
      </c>
      <c r="B37" s="874"/>
      <c r="C37" s="874"/>
      <c r="D37" s="874"/>
      <c r="E37" s="874"/>
      <c r="F37" s="874"/>
      <c r="G37" s="875"/>
    </row>
    <row r="38" spans="1:7" x14ac:dyDescent="0.3">
      <c r="A38" s="911"/>
      <c r="B38" s="875"/>
      <c r="C38" s="13"/>
      <c r="D38" s="13"/>
      <c r="E38" s="13"/>
      <c r="F38" s="13"/>
      <c r="G38" s="13"/>
    </row>
    <row r="39" spans="1:7" x14ac:dyDescent="0.3">
      <c r="A39" s="886"/>
      <c r="B39" s="875"/>
      <c r="C39" s="15"/>
      <c r="D39" s="15"/>
      <c r="E39" s="15"/>
      <c r="F39" s="15"/>
      <c r="G39" s="15"/>
    </row>
    <row r="40" spans="1:7" x14ac:dyDescent="0.3">
      <c r="A40" s="886" t="s">
        <v>156</v>
      </c>
      <c r="B40" s="875"/>
      <c r="C40" s="16"/>
      <c r="D40" s="16"/>
      <c r="E40" s="16"/>
      <c r="F40" s="16"/>
      <c r="G40" s="16"/>
    </row>
  </sheetData>
  <mergeCells count="25">
    <mergeCell ref="A40:B40"/>
    <mergeCell ref="A26:G26"/>
    <mergeCell ref="A27:G28"/>
    <mergeCell ref="A31:G31"/>
    <mergeCell ref="A32:G32"/>
    <mergeCell ref="A33:G33"/>
    <mergeCell ref="A34:G34"/>
    <mergeCell ref="A35:G35"/>
    <mergeCell ref="A36:G36"/>
    <mergeCell ref="A37:G37"/>
    <mergeCell ref="A38:B38"/>
    <mergeCell ref="A39:B39"/>
    <mergeCell ref="A9:G9"/>
    <mergeCell ref="A10:G10"/>
    <mergeCell ref="A11:G11"/>
    <mergeCell ref="A12:G12"/>
    <mergeCell ref="A13:C13"/>
    <mergeCell ref="D13:G25"/>
    <mergeCell ref="A14:C25"/>
    <mergeCell ref="A8:G8"/>
    <mergeCell ref="A1:F3"/>
    <mergeCell ref="A4:G4"/>
    <mergeCell ref="A5:G5"/>
    <mergeCell ref="A6:G6"/>
    <mergeCell ref="A7:G7"/>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10062-C855-B943-8860-983A1B2F8979}">
  <sheetPr>
    <tabColor theme="3" tint="0.499984740745262"/>
  </sheetPr>
  <dimension ref="A1:G43"/>
  <sheetViews>
    <sheetView workbookViewId="0">
      <selection activeCell="I22" sqref="I22"/>
    </sheetView>
  </sheetViews>
  <sheetFormatPr baseColWidth="10" defaultColWidth="11.33203125" defaultRowHeight="13.8" x14ac:dyDescent="0.25"/>
  <cols>
    <col min="1" max="1" width="43.77734375" style="8" customWidth="1"/>
    <col min="2" max="2" width="12.77734375" style="8" customWidth="1"/>
    <col min="3" max="3" width="15.33203125" style="8" customWidth="1"/>
    <col min="4" max="4" width="9.6640625" style="8" customWidth="1"/>
    <col min="5" max="5" width="10.33203125" style="8" customWidth="1"/>
    <col min="6" max="6" width="11.33203125" style="8" customWidth="1"/>
    <col min="7" max="7" width="21.109375" style="8" customWidth="1"/>
    <col min="8" max="256" width="11.33203125" style="8"/>
    <col min="257" max="257" width="43.77734375" style="8" customWidth="1"/>
    <col min="258" max="258" width="12.77734375" style="8" customWidth="1"/>
    <col min="259" max="259" width="15.33203125" style="8" customWidth="1"/>
    <col min="260" max="262" width="11.33203125" style="8"/>
    <col min="263" max="263" width="26.6640625" style="8" customWidth="1"/>
    <col min="264" max="512" width="11.33203125" style="8"/>
    <col min="513" max="513" width="43.77734375" style="8" customWidth="1"/>
    <col min="514" max="514" width="12.77734375" style="8" customWidth="1"/>
    <col min="515" max="515" width="15.33203125" style="8" customWidth="1"/>
    <col min="516" max="518" width="11.33203125" style="8"/>
    <col min="519" max="519" width="26.6640625" style="8" customWidth="1"/>
    <col min="520" max="768" width="11.33203125" style="8"/>
    <col min="769" max="769" width="43.77734375" style="8" customWidth="1"/>
    <col min="770" max="770" width="12.77734375" style="8" customWidth="1"/>
    <col min="771" max="771" width="15.33203125" style="8" customWidth="1"/>
    <col min="772" max="774" width="11.33203125" style="8"/>
    <col min="775" max="775" width="26.6640625" style="8" customWidth="1"/>
    <col min="776" max="1024" width="11.33203125" style="8"/>
    <col min="1025" max="1025" width="43.77734375" style="8" customWidth="1"/>
    <col min="1026" max="1026" width="12.77734375" style="8" customWidth="1"/>
    <col min="1027" max="1027" width="15.33203125" style="8" customWidth="1"/>
    <col min="1028" max="1030" width="11.33203125" style="8"/>
    <col min="1031" max="1031" width="26.6640625" style="8" customWidth="1"/>
    <col min="1032" max="1280" width="11.33203125" style="8"/>
    <col min="1281" max="1281" width="43.77734375" style="8" customWidth="1"/>
    <col min="1282" max="1282" width="12.77734375" style="8" customWidth="1"/>
    <col min="1283" max="1283" width="15.33203125" style="8" customWidth="1"/>
    <col min="1284" max="1286" width="11.33203125" style="8"/>
    <col min="1287" max="1287" width="26.6640625" style="8" customWidth="1"/>
    <col min="1288" max="1536" width="11.33203125" style="8"/>
    <col min="1537" max="1537" width="43.77734375" style="8" customWidth="1"/>
    <col min="1538" max="1538" width="12.77734375" style="8" customWidth="1"/>
    <col min="1539" max="1539" width="15.33203125" style="8" customWidth="1"/>
    <col min="1540" max="1542" width="11.33203125" style="8"/>
    <col min="1543" max="1543" width="26.6640625" style="8" customWidth="1"/>
    <col min="1544" max="1792" width="11.33203125" style="8"/>
    <col min="1793" max="1793" width="43.77734375" style="8" customWidth="1"/>
    <col min="1794" max="1794" width="12.77734375" style="8" customWidth="1"/>
    <col min="1795" max="1795" width="15.33203125" style="8" customWidth="1"/>
    <col min="1796" max="1798" width="11.33203125" style="8"/>
    <col min="1799" max="1799" width="26.6640625" style="8" customWidth="1"/>
    <col min="1800" max="2048" width="11.33203125" style="8"/>
    <col min="2049" max="2049" width="43.77734375" style="8" customWidth="1"/>
    <col min="2050" max="2050" width="12.77734375" style="8" customWidth="1"/>
    <col min="2051" max="2051" width="15.33203125" style="8" customWidth="1"/>
    <col min="2052" max="2054" width="11.33203125" style="8"/>
    <col min="2055" max="2055" width="26.6640625" style="8" customWidth="1"/>
    <col min="2056" max="2304" width="11.33203125" style="8"/>
    <col min="2305" max="2305" width="43.77734375" style="8" customWidth="1"/>
    <col min="2306" max="2306" width="12.77734375" style="8" customWidth="1"/>
    <col min="2307" max="2307" width="15.33203125" style="8" customWidth="1"/>
    <col min="2308" max="2310" width="11.33203125" style="8"/>
    <col min="2311" max="2311" width="26.6640625" style="8" customWidth="1"/>
    <col min="2312" max="2560" width="11.33203125" style="8"/>
    <col min="2561" max="2561" width="43.77734375" style="8" customWidth="1"/>
    <col min="2562" max="2562" width="12.77734375" style="8" customWidth="1"/>
    <col min="2563" max="2563" width="15.33203125" style="8" customWidth="1"/>
    <col min="2564" max="2566" width="11.33203125" style="8"/>
    <col min="2567" max="2567" width="26.6640625" style="8" customWidth="1"/>
    <col min="2568" max="2816" width="11.33203125" style="8"/>
    <col min="2817" max="2817" width="43.77734375" style="8" customWidth="1"/>
    <col min="2818" max="2818" width="12.77734375" style="8" customWidth="1"/>
    <col min="2819" max="2819" width="15.33203125" style="8" customWidth="1"/>
    <col min="2820" max="2822" width="11.33203125" style="8"/>
    <col min="2823" max="2823" width="26.6640625" style="8" customWidth="1"/>
    <col min="2824" max="3072" width="11.33203125" style="8"/>
    <col min="3073" max="3073" width="43.77734375" style="8" customWidth="1"/>
    <col min="3074" max="3074" width="12.77734375" style="8" customWidth="1"/>
    <col min="3075" max="3075" width="15.33203125" style="8" customWidth="1"/>
    <col min="3076" max="3078" width="11.33203125" style="8"/>
    <col min="3079" max="3079" width="26.6640625" style="8" customWidth="1"/>
    <col min="3080" max="3328" width="11.33203125" style="8"/>
    <col min="3329" max="3329" width="43.77734375" style="8" customWidth="1"/>
    <col min="3330" max="3330" width="12.77734375" style="8" customWidth="1"/>
    <col min="3331" max="3331" width="15.33203125" style="8" customWidth="1"/>
    <col min="3332" max="3334" width="11.33203125" style="8"/>
    <col min="3335" max="3335" width="26.6640625" style="8" customWidth="1"/>
    <col min="3336" max="3584" width="11.33203125" style="8"/>
    <col min="3585" max="3585" width="43.77734375" style="8" customWidth="1"/>
    <col min="3586" max="3586" width="12.77734375" style="8" customWidth="1"/>
    <col min="3587" max="3587" width="15.33203125" style="8" customWidth="1"/>
    <col min="3588" max="3590" width="11.33203125" style="8"/>
    <col min="3591" max="3591" width="26.6640625" style="8" customWidth="1"/>
    <col min="3592" max="3840" width="11.33203125" style="8"/>
    <col min="3841" max="3841" width="43.77734375" style="8" customWidth="1"/>
    <col min="3842" max="3842" width="12.77734375" style="8" customWidth="1"/>
    <col min="3843" max="3843" width="15.33203125" style="8" customWidth="1"/>
    <col min="3844" max="3846" width="11.33203125" style="8"/>
    <col min="3847" max="3847" width="26.6640625" style="8" customWidth="1"/>
    <col min="3848" max="4096" width="11.33203125" style="8"/>
    <col min="4097" max="4097" width="43.77734375" style="8" customWidth="1"/>
    <col min="4098" max="4098" width="12.77734375" style="8" customWidth="1"/>
    <col min="4099" max="4099" width="15.33203125" style="8" customWidth="1"/>
    <col min="4100" max="4102" width="11.33203125" style="8"/>
    <col min="4103" max="4103" width="26.6640625" style="8" customWidth="1"/>
    <col min="4104" max="4352" width="11.33203125" style="8"/>
    <col min="4353" max="4353" width="43.77734375" style="8" customWidth="1"/>
    <col min="4354" max="4354" width="12.77734375" style="8" customWidth="1"/>
    <col min="4355" max="4355" width="15.33203125" style="8" customWidth="1"/>
    <col min="4356" max="4358" width="11.33203125" style="8"/>
    <col min="4359" max="4359" width="26.6640625" style="8" customWidth="1"/>
    <col min="4360" max="4608" width="11.33203125" style="8"/>
    <col min="4609" max="4609" width="43.77734375" style="8" customWidth="1"/>
    <col min="4610" max="4610" width="12.77734375" style="8" customWidth="1"/>
    <col min="4611" max="4611" width="15.33203125" style="8" customWidth="1"/>
    <col min="4612" max="4614" width="11.33203125" style="8"/>
    <col min="4615" max="4615" width="26.6640625" style="8" customWidth="1"/>
    <col min="4616" max="4864" width="11.33203125" style="8"/>
    <col min="4865" max="4865" width="43.77734375" style="8" customWidth="1"/>
    <col min="4866" max="4866" width="12.77734375" style="8" customWidth="1"/>
    <col min="4867" max="4867" width="15.33203125" style="8" customWidth="1"/>
    <col min="4868" max="4870" width="11.33203125" style="8"/>
    <col min="4871" max="4871" width="26.6640625" style="8" customWidth="1"/>
    <col min="4872" max="5120" width="11.33203125" style="8"/>
    <col min="5121" max="5121" width="43.77734375" style="8" customWidth="1"/>
    <col min="5122" max="5122" width="12.77734375" style="8" customWidth="1"/>
    <col min="5123" max="5123" width="15.33203125" style="8" customWidth="1"/>
    <col min="5124" max="5126" width="11.33203125" style="8"/>
    <col min="5127" max="5127" width="26.6640625" style="8" customWidth="1"/>
    <col min="5128" max="5376" width="11.33203125" style="8"/>
    <col min="5377" max="5377" width="43.77734375" style="8" customWidth="1"/>
    <col min="5378" max="5378" width="12.77734375" style="8" customWidth="1"/>
    <col min="5379" max="5379" width="15.33203125" style="8" customWidth="1"/>
    <col min="5380" max="5382" width="11.33203125" style="8"/>
    <col min="5383" max="5383" width="26.6640625" style="8" customWidth="1"/>
    <col min="5384" max="5632" width="11.33203125" style="8"/>
    <col min="5633" max="5633" width="43.77734375" style="8" customWidth="1"/>
    <col min="5634" max="5634" width="12.77734375" style="8" customWidth="1"/>
    <col min="5635" max="5635" width="15.33203125" style="8" customWidth="1"/>
    <col min="5636" max="5638" width="11.33203125" style="8"/>
    <col min="5639" max="5639" width="26.6640625" style="8" customWidth="1"/>
    <col min="5640" max="5888" width="11.33203125" style="8"/>
    <col min="5889" max="5889" width="43.77734375" style="8" customWidth="1"/>
    <col min="5890" max="5890" width="12.77734375" style="8" customWidth="1"/>
    <col min="5891" max="5891" width="15.33203125" style="8" customWidth="1"/>
    <col min="5892" max="5894" width="11.33203125" style="8"/>
    <col min="5895" max="5895" width="26.6640625" style="8" customWidth="1"/>
    <col min="5896" max="6144" width="11.33203125" style="8"/>
    <col min="6145" max="6145" width="43.77734375" style="8" customWidth="1"/>
    <col min="6146" max="6146" width="12.77734375" style="8" customWidth="1"/>
    <col min="6147" max="6147" width="15.33203125" style="8" customWidth="1"/>
    <col min="6148" max="6150" width="11.33203125" style="8"/>
    <col min="6151" max="6151" width="26.6640625" style="8" customWidth="1"/>
    <col min="6152" max="6400" width="11.33203125" style="8"/>
    <col min="6401" max="6401" width="43.77734375" style="8" customWidth="1"/>
    <col min="6402" max="6402" width="12.77734375" style="8" customWidth="1"/>
    <col min="6403" max="6403" width="15.33203125" style="8" customWidth="1"/>
    <col min="6404" max="6406" width="11.33203125" style="8"/>
    <col min="6407" max="6407" width="26.6640625" style="8" customWidth="1"/>
    <col min="6408" max="6656" width="11.33203125" style="8"/>
    <col min="6657" max="6657" width="43.77734375" style="8" customWidth="1"/>
    <col min="6658" max="6658" width="12.77734375" style="8" customWidth="1"/>
    <col min="6659" max="6659" width="15.33203125" style="8" customWidth="1"/>
    <col min="6660" max="6662" width="11.33203125" style="8"/>
    <col min="6663" max="6663" width="26.6640625" style="8" customWidth="1"/>
    <col min="6664" max="6912" width="11.33203125" style="8"/>
    <col min="6913" max="6913" width="43.77734375" style="8" customWidth="1"/>
    <col min="6914" max="6914" width="12.77734375" style="8" customWidth="1"/>
    <col min="6915" max="6915" width="15.33203125" style="8" customWidth="1"/>
    <col min="6916" max="6918" width="11.33203125" style="8"/>
    <col min="6919" max="6919" width="26.6640625" style="8" customWidth="1"/>
    <col min="6920" max="7168" width="11.33203125" style="8"/>
    <col min="7169" max="7169" width="43.77734375" style="8" customWidth="1"/>
    <col min="7170" max="7170" width="12.77734375" style="8" customWidth="1"/>
    <col min="7171" max="7171" width="15.33203125" style="8" customWidth="1"/>
    <col min="7172" max="7174" width="11.33203125" style="8"/>
    <col min="7175" max="7175" width="26.6640625" style="8" customWidth="1"/>
    <col min="7176" max="7424" width="11.33203125" style="8"/>
    <col min="7425" max="7425" width="43.77734375" style="8" customWidth="1"/>
    <col min="7426" max="7426" width="12.77734375" style="8" customWidth="1"/>
    <col min="7427" max="7427" width="15.33203125" style="8" customWidth="1"/>
    <col min="7428" max="7430" width="11.33203125" style="8"/>
    <col min="7431" max="7431" width="26.6640625" style="8" customWidth="1"/>
    <col min="7432" max="7680" width="11.33203125" style="8"/>
    <col min="7681" max="7681" width="43.77734375" style="8" customWidth="1"/>
    <col min="7682" max="7682" width="12.77734375" style="8" customWidth="1"/>
    <col min="7683" max="7683" width="15.33203125" style="8" customWidth="1"/>
    <col min="7684" max="7686" width="11.33203125" style="8"/>
    <col min="7687" max="7687" width="26.6640625" style="8" customWidth="1"/>
    <col min="7688" max="7936" width="11.33203125" style="8"/>
    <col min="7937" max="7937" width="43.77734375" style="8" customWidth="1"/>
    <col min="7938" max="7938" width="12.77734375" style="8" customWidth="1"/>
    <col min="7939" max="7939" width="15.33203125" style="8" customWidth="1"/>
    <col min="7940" max="7942" width="11.33203125" style="8"/>
    <col min="7943" max="7943" width="26.6640625" style="8" customWidth="1"/>
    <col min="7944" max="8192" width="11.33203125" style="8"/>
    <col min="8193" max="8193" width="43.77734375" style="8" customWidth="1"/>
    <col min="8194" max="8194" width="12.77734375" style="8" customWidth="1"/>
    <col min="8195" max="8195" width="15.33203125" style="8" customWidth="1"/>
    <col min="8196" max="8198" width="11.33203125" style="8"/>
    <col min="8199" max="8199" width="26.6640625" style="8" customWidth="1"/>
    <col min="8200" max="8448" width="11.33203125" style="8"/>
    <col min="8449" max="8449" width="43.77734375" style="8" customWidth="1"/>
    <col min="8450" max="8450" width="12.77734375" style="8" customWidth="1"/>
    <col min="8451" max="8451" width="15.33203125" style="8" customWidth="1"/>
    <col min="8452" max="8454" width="11.33203125" style="8"/>
    <col min="8455" max="8455" width="26.6640625" style="8" customWidth="1"/>
    <col min="8456" max="8704" width="11.33203125" style="8"/>
    <col min="8705" max="8705" width="43.77734375" style="8" customWidth="1"/>
    <col min="8706" max="8706" width="12.77734375" style="8" customWidth="1"/>
    <col min="8707" max="8707" width="15.33203125" style="8" customWidth="1"/>
    <col min="8708" max="8710" width="11.33203125" style="8"/>
    <col min="8711" max="8711" width="26.6640625" style="8" customWidth="1"/>
    <col min="8712" max="8960" width="11.33203125" style="8"/>
    <col min="8961" max="8961" width="43.77734375" style="8" customWidth="1"/>
    <col min="8962" max="8962" width="12.77734375" style="8" customWidth="1"/>
    <col min="8963" max="8963" width="15.33203125" style="8" customWidth="1"/>
    <col min="8964" max="8966" width="11.33203125" style="8"/>
    <col min="8967" max="8967" width="26.6640625" style="8" customWidth="1"/>
    <col min="8968" max="9216" width="11.33203125" style="8"/>
    <col min="9217" max="9217" width="43.77734375" style="8" customWidth="1"/>
    <col min="9218" max="9218" width="12.77734375" style="8" customWidth="1"/>
    <col min="9219" max="9219" width="15.33203125" style="8" customWidth="1"/>
    <col min="9220" max="9222" width="11.33203125" style="8"/>
    <col min="9223" max="9223" width="26.6640625" style="8" customWidth="1"/>
    <col min="9224" max="9472" width="11.33203125" style="8"/>
    <col min="9473" max="9473" width="43.77734375" style="8" customWidth="1"/>
    <col min="9474" max="9474" width="12.77734375" style="8" customWidth="1"/>
    <col min="9475" max="9475" width="15.33203125" style="8" customWidth="1"/>
    <col min="9476" max="9478" width="11.33203125" style="8"/>
    <col min="9479" max="9479" width="26.6640625" style="8" customWidth="1"/>
    <col min="9480" max="9728" width="11.33203125" style="8"/>
    <col min="9729" max="9729" width="43.77734375" style="8" customWidth="1"/>
    <col min="9730" max="9730" width="12.77734375" style="8" customWidth="1"/>
    <col min="9731" max="9731" width="15.33203125" style="8" customWidth="1"/>
    <col min="9732" max="9734" width="11.33203125" style="8"/>
    <col min="9735" max="9735" width="26.6640625" style="8" customWidth="1"/>
    <col min="9736" max="9984" width="11.33203125" style="8"/>
    <col min="9985" max="9985" width="43.77734375" style="8" customWidth="1"/>
    <col min="9986" max="9986" width="12.77734375" style="8" customWidth="1"/>
    <col min="9987" max="9987" width="15.33203125" style="8" customWidth="1"/>
    <col min="9988" max="9990" width="11.33203125" style="8"/>
    <col min="9991" max="9991" width="26.6640625" style="8" customWidth="1"/>
    <col min="9992" max="10240" width="11.33203125" style="8"/>
    <col min="10241" max="10241" width="43.77734375" style="8" customWidth="1"/>
    <col min="10242" max="10242" width="12.77734375" style="8" customWidth="1"/>
    <col min="10243" max="10243" width="15.33203125" style="8" customWidth="1"/>
    <col min="10244" max="10246" width="11.33203125" style="8"/>
    <col min="10247" max="10247" width="26.6640625" style="8" customWidth="1"/>
    <col min="10248" max="10496" width="11.33203125" style="8"/>
    <col min="10497" max="10497" width="43.77734375" style="8" customWidth="1"/>
    <col min="10498" max="10498" width="12.77734375" style="8" customWidth="1"/>
    <col min="10499" max="10499" width="15.33203125" style="8" customWidth="1"/>
    <col min="10500" max="10502" width="11.33203125" style="8"/>
    <col min="10503" max="10503" width="26.6640625" style="8" customWidth="1"/>
    <col min="10504" max="10752" width="11.33203125" style="8"/>
    <col min="10753" max="10753" width="43.77734375" style="8" customWidth="1"/>
    <col min="10754" max="10754" width="12.77734375" style="8" customWidth="1"/>
    <col min="10755" max="10755" width="15.33203125" style="8" customWidth="1"/>
    <col min="10756" max="10758" width="11.33203125" style="8"/>
    <col min="10759" max="10759" width="26.6640625" style="8" customWidth="1"/>
    <col min="10760" max="11008" width="11.33203125" style="8"/>
    <col min="11009" max="11009" width="43.77734375" style="8" customWidth="1"/>
    <col min="11010" max="11010" width="12.77734375" style="8" customWidth="1"/>
    <col min="11011" max="11011" width="15.33203125" style="8" customWidth="1"/>
    <col min="11012" max="11014" width="11.33203125" style="8"/>
    <col min="11015" max="11015" width="26.6640625" style="8" customWidth="1"/>
    <col min="11016" max="11264" width="11.33203125" style="8"/>
    <col min="11265" max="11265" width="43.77734375" style="8" customWidth="1"/>
    <col min="11266" max="11266" width="12.77734375" style="8" customWidth="1"/>
    <col min="11267" max="11267" width="15.33203125" style="8" customWidth="1"/>
    <col min="11268" max="11270" width="11.33203125" style="8"/>
    <col min="11271" max="11271" width="26.6640625" style="8" customWidth="1"/>
    <col min="11272" max="11520" width="11.33203125" style="8"/>
    <col min="11521" max="11521" width="43.77734375" style="8" customWidth="1"/>
    <col min="11522" max="11522" width="12.77734375" style="8" customWidth="1"/>
    <col min="11523" max="11523" width="15.33203125" style="8" customWidth="1"/>
    <col min="11524" max="11526" width="11.33203125" style="8"/>
    <col min="11527" max="11527" width="26.6640625" style="8" customWidth="1"/>
    <col min="11528" max="11776" width="11.33203125" style="8"/>
    <col min="11777" max="11777" width="43.77734375" style="8" customWidth="1"/>
    <col min="11778" max="11778" width="12.77734375" style="8" customWidth="1"/>
    <col min="11779" max="11779" width="15.33203125" style="8" customWidth="1"/>
    <col min="11780" max="11782" width="11.33203125" style="8"/>
    <col min="11783" max="11783" width="26.6640625" style="8" customWidth="1"/>
    <col min="11784" max="12032" width="11.33203125" style="8"/>
    <col min="12033" max="12033" width="43.77734375" style="8" customWidth="1"/>
    <col min="12034" max="12034" width="12.77734375" style="8" customWidth="1"/>
    <col min="12035" max="12035" width="15.33203125" style="8" customWidth="1"/>
    <col min="12036" max="12038" width="11.33203125" style="8"/>
    <col min="12039" max="12039" width="26.6640625" style="8" customWidth="1"/>
    <col min="12040" max="12288" width="11.33203125" style="8"/>
    <col min="12289" max="12289" width="43.77734375" style="8" customWidth="1"/>
    <col min="12290" max="12290" width="12.77734375" style="8" customWidth="1"/>
    <col min="12291" max="12291" width="15.33203125" style="8" customWidth="1"/>
    <col min="12292" max="12294" width="11.33203125" style="8"/>
    <col min="12295" max="12295" width="26.6640625" style="8" customWidth="1"/>
    <col min="12296" max="12544" width="11.33203125" style="8"/>
    <col min="12545" max="12545" width="43.77734375" style="8" customWidth="1"/>
    <col min="12546" max="12546" width="12.77734375" style="8" customWidth="1"/>
    <col min="12547" max="12547" width="15.33203125" style="8" customWidth="1"/>
    <col min="12548" max="12550" width="11.33203125" style="8"/>
    <col min="12551" max="12551" width="26.6640625" style="8" customWidth="1"/>
    <col min="12552" max="12800" width="11.33203125" style="8"/>
    <col min="12801" max="12801" width="43.77734375" style="8" customWidth="1"/>
    <col min="12802" max="12802" width="12.77734375" style="8" customWidth="1"/>
    <col min="12803" max="12803" width="15.33203125" style="8" customWidth="1"/>
    <col min="12804" max="12806" width="11.33203125" style="8"/>
    <col min="12807" max="12807" width="26.6640625" style="8" customWidth="1"/>
    <col min="12808" max="13056" width="11.33203125" style="8"/>
    <col min="13057" max="13057" width="43.77734375" style="8" customWidth="1"/>
    <col min="13058" max="13058" width="12.77734375" style="8" customWidth="1"/>
    <col min="13059" max="13059" width="15.33203125" style="8" customWidth="1"/>
    <col min="13060" max="13062" width="11.33203125" style="8"/>
    <col min="13063" max="13063" width="26.6640625" style="8" customWidth="1"/>
    <col min="13064" max="13312" width="11.33203125" style="8"/>
    <col min="13313" max="13313" width="43.77734375" style="8" customWidth="1"/>
    <col min="13314" max="13314" width="12.77734375" style="8" customWidth="1"/>
    <col min="13315" max="13315" width="15.33203125" style="8" customWidth="1"/>
    <col min="13316" max="13318" width="11.33203125" style="8"/>
    <col min="13319" max="13319" width="26.6640625" style="8" customWidth="1"/>
    <col min="13320" max="13568" width="11.33203125" style="8"/>
    <col min="13569" max="13569" width="43.77734375" style="8" customWidth="1"/>
    <col min="13570" max="13570" width="12.77734375" style="8" customWidth="1"/>
    <col min="13571" max="13571" width="15.33203125" style="8" customWidth="1"/>
    <col min="13572" max="13574" width="11.33203125" style="8"/>
    <col min="13575" max="13575" width="26.6640625" style="8" customWidth="1"/>
    <col min="13576" max="13824" width="11.33203125" style="8"/>
    <col min="13825" max="13825" width="43.77734375" style="8" customWidth="1"/>
    <col min="13826" max="13826" width="12.77734375" style="8" customWidth="1"/>
    <col min="13827" max="13827" width="15.33203125" style="8" customWidth="1"/>
    <col min="13828" max="13830" width="11.33203125" style="8"/>
    <col min="13831" max="13831" width="26.6640625" style="8" customWidth="1"/>
    <col min="13832" max="14080" width="11.33203125" style="8"/>
    <col min="14081" max="14081" width="43.77734375" style="8" customWidth="1"/>
    <col min="14082" max="14082" width="12.77734375" style="8" customWidth="1"/>
    <col min="14083" max="14083" width="15.33203125" style="8" customWidth="1"/>
    <col min="14084" max="14086" width="11.33203125" style="8"/>
    <col min="14087" max="14087" width="26.6640625" style="8" customWidth="1"/>
    <col min="14088" max="14336" width="11.33203125" style="8"/>
    <col min="14337" max="14337" width="43.77734375" style="8" customWidth="1"/>
    <col min="14338" max="14338" width="12.77734375" style="8" customWidth="1"/>
    <col min="14339" max="14339" width="15.33203125" style="8" customWidth="1"/>
    <col min="14340" max="14342" width="11.33203125" style="8"/>
    <col min="14343" max="14343" width="26.6640625" style="8" customWidth="1"/>
    <col min="14344" max="14592" width="11.33203125" style="8"/>
    <col min="14593" max="14593" width="43.77734375" style="8" customWidth="1"/>
    <col min="14594" max="14594" width="12.77734375" style="8" customWidth="1"/>
    <col min="14595" max="14595" width="15.33203125" style="8" customWidth="1"/>
    <col min="14596" max="14598" width="11.33203125" style="8"/>
    <col min="14599" max="14599" width="26.6640625" style="8" customWidth="1"/>
    <col min="14600" max="14848" width="11.33203125" style="8"/>
    <col min="14849" max="14849" width="43.77734375" style="8" customWidth="1"/>
    <col min="14850" max="14850" width="12.77734375" style="8" customWidth="1"/>
    <col min="14851" max="14851" width="15.33203125" style="8" customWidth="1"/>
    <col min="14852" max="14854" width="11.33203125" style="8"/>
    <col min="14855" max="14855" width="26.6640625" style="8" customWidth="1"/>
    <col min="14856" max="15104" width="11.33203125" style="8"/>
    <col min="15105" max="15105" width="43.77734375" style="8" customWidth="1"/>
    <col min="15106" max="15106" width="12.77734375" style="8" customWidth="1"/>
    <col min="15107" max="15107" width="15.33203125" style="8" customWidth="1"/>
    <col min="15108" max="15110" width="11.33203125" style="8"/>
    <col min="15111" max="15111" width="26.6640625" style="8" customWidth="1"/>
    <col min="15112" max="15360" width="11.33203125" style="8"/>
    <col min="15361" max="15361" width="43.77734375" style="8" customWidth="1"/>
    <col min="15362" max="15362" width="12.77734375" style="8" customWidth="1"/>
    <col min="15363" max="15363" width="15.33203125" style="8" customWidth="1"/>
    <col min="15364" max="15366" width="11.33203125" style="8"/>
    <col min="15367" max="15367" width="26.6640625" style="8" customWidth="1"/>
    <col min="15368" max="15616" width="11.33203125" style="8"/>
    <col min="15617" max="15617" width="43.77734375" style="8" customWidth="1"/>
    <col min="15618" max="15618" width="12.77734375" style="8" customWidth="1"/>
    <col min="15619" max="15619" width="15.33203125" style="8" customWidth="1"/>
    <col min="15620" max="15622" width="11.33203125" style="8"/>
    <col min="15623" max="15623" width="26.6640625" style="8" customWidth="1"/>
    <col min="15624" max="15872" width="11.33203125" style="8"/>
    <col min="15873" max="15873" width="43.77734375" style="8" customWidth="1"/>
    <col min="15874" max="15874" width="12.77734375" style="8" customWidth="1"/>
    <col min="15875" max="15875" width="15.33203125" style="8" customWidth="1"/>
    <col min="15876" max="15878" width="11.33203125" style="8"/>
    <col min="15879" max="15879" width="26.6640625" style="8" customWidth="1"/>
    <col min="15880" max="16128" width="11.33203125" style="8"/>
    <col min="16129" max="16129" width="43.77734375" style="8" customWidth="1"/>
    <col min="16130" max="16130" width="12.77734375" style="8" customWidth="1"/>
    <col min="16131" max="16131" width="15.33203125" style="8" customWidth="1"/>
    <col min="16132" max="16134" width="11.33203125" style="8"/>
    <col min="16135" max="16135" width="26.6640625" style="8" customWidth="1"/>
    <col min="16136" max="16384" width="11.33203125" style="8"/>
  </cols>
  <sheetData>
    <row r="1" spans="1:7" s="7" customFormat="1" ht="28.05" customHeight="1" x14ac:dyDescent="0.25">
      <c r="A1" s="785"/>
      <c r="B1" s="786" t="s">
        <v>46</v>
      </c>
      <c r="C1" s="787"/>
      <c r="D1" s="787"/>
      <c r="E1" s="787"/>
      <c r="F1" s="788"/>
      <c r="G1" s="6" t="s">
        <v>47</v>
      </c>
    </row>
    <row r="2" spans="1:7" s="7" customFormat="1" ht="14.25" customHeight="1" x14ac:dyDescent="0.25">
      <c r="A2" s="785"/>
      <c r="B2" s="789"/>
      <c r="C2" s="790"/>
      <c r="D2" s="790"/>
      <c r="E2" s="790"/>
      <c r="F2" s="791"/>
      <c r="G2" s="6" t="s">
        <v>39</v>
      </c>
    </row>
    <row r="3" spans="1:7" s="7" customFormat="1" ht="14.25" customHeight="1" x14ac:dyDescent="0.25">
      <c r="A3" s="785"/>
      <c r="B3" s="792"/>
      <c r="C3" s="793"/>
      <c r="D3" s="793"/>
      <c r="E3" s="793"/>
      <c r="F3" s="794"/>
      <c r="G3" s="6" t="s">
        <v>38</v>
      </c>
    </row>
    <row r="4" spans="1:7" ht="15" customHeight="1" x14ac:dyDescent="0.25">
      <c r="A4" s="795" t="s">
        <v>60</v>
      </c>
      <c r="B4" s="795"/>
      <c r="C4" s="795"/>
      <c r="D4" s="795"/>
      <c r="E4" s="795"/>
      <c r="F4" s="795"/>
      <c r="G4" s="795"/>
    </row>
    <row r="5" spans="1:7" ht="15" customHeight="1" x14ac:dyDescent="0.25">
      <c r="A5" s="796" t="s">
        <v>37</v>
      </c>
      <c r="B5" s="796"/>
      <c r="C5" s="796"/>
      <c r="D5" s="796"/>
      <c r="E5" s="796"/>
      <c r="F5" s="796"/>
      <c r="G5" s="796"/>
    </row>
    <row r="6" spans="1:7" ht="15" customHeight="1" x14ac:dyDescent="0.25">
      <c r="A6" s="797" t="s">
        <v>274</v>
      </c>
      <c r="B6" s="797"/>
      <c r="C6" s="797"/>
      <c r="D6" s="797"/>
      <c r="E6" s="797"/>
      <c r="F6" s="797"/>
      <c r="G6" s="797"/>
    </row>
    <row r="7" spans="1:7" ht="15" customHeight="1" x14ac:dyDescent="0.25">
      <c r="A7" s="796" t="s">
        <v>36</v>
      </c>
      <c r="B7" s="796"/>
      <c r="C7" s="796"/>
      <c r="D7" s="796"/>
      <c r="E7" s="796"/>
      <c r="F7" s="796"/>
      <c r="G7" s="796"/>
    </row>
    <row r="8" spans="1:7" x14ac:dyDescent="0.25">
      <c r="A8" s="798"/>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ht="15" customHeight="1" x14ac:dyDescent="0.25">
      <c r="A12" s="696" t="s">
        <v>49</v>
      </c>
      <c r="B12" s="696"/>
      <c r="C12" s="696"/>
      <c r="D12" s="696"/>
      <c r="E12" s="696"/>
      <c r="F12" s="696"/>
      <c r="G12" s="696"/>
    </row>
    <row r="13" spans="1:7" ht="15" customHeight="1" x14ac:dyDescent="0.25">
      <c r="A13" s="782" t="s">
        <v>33</v>
      </c>
      <c r="B13" s="783"/>
      <c r="C13" s="783"/>
      <c r="D13" s="783"/>
      <c r="E13" s="783"/>
      <c r="F13" s="783"/>
      <c r="G13" s="784"/>
    </row>
    <row r="14" spans="1:7" ht="14.25" customHeight="1" x14ac:dyDescent="0.25">
      <c r="A14" s="846" t="s">
        <v>275</v>
      </c>
      <c r="B14" s="847"/>
      <c r="C14" s="848"/>
      <c r="D14" s="753" t="s">
        <v>276</v>
      </c>
      <c r="E14" s="754"/>
      <c r="F14" s="754"/>
      <c r="G14" s="755"/>
    </row>
    <row r="15" spans="1:7" x14ac:dyDescent="0.25">
      <c r="A15" s="849"/>
      <c r="B15" s="850"/>
      <c r="C15" s="851"/>
      <c r="D15" s="756"/>
      <c r="E15" s="757"/>
      <c r="F15" s="757"/>
      <c r="G15" s="758"/>
    </row>
    <row r="16" spans="1:7" x14ac:dyDescent="0.25">
      <c r="A16" s="849"/>
      <c r="B16" s="850"/>
      <c r="C16" s="851"/>
      <c r="D16" s="756"/>
      <c r="E16" s="757"/>
      <c r="F16" s="757"/>
      <c r="G16" s="758"/>
    </row>
    <row r="17" spans="1:7" x14ac:dyDescent="0.25">
      <c r="A17" s="849"/>
      <c r="B17" s="850"/>
      <c r="C17" s="851"/>
      <c r="D17" s="756"/>
      <c r="E17" s="757"/>
      <c r="F17" s="757"/>
      <c r="G17" s="758"/>
    </row>
    <row r="18" spans="1:7" x14ac:dyDescent="0.25">
      <c r="A18" s="849"/>
      <c r="B18" s="850"/>
      <c r="C18" s="851"/>
      <c r="D18" s="756"/>
      <c r="E18" s="757"/>
      <c r="F18" s="757"/>
      <c r="G18" s="758"/>
    </row>
    <row r="19" spans="1:7" x14ac:dyDescent="0.25">
      <c r="A19" s="849"/>
      <c r="B19" s="850"/>
      <c r="C19" s="851"/>
      <c r="D19" s="756"/>
      <c r="E19" s="757"/>
      <c r="F19" s="757"/>
      <c r="G19" s="758"/>
    </row>
    <row r="20" spans="1:7" x14ac:dyDescent="0.25">
      <c r="A20" s="849"/>
      <c r="B20" s="850"/>
      <c r="C20" s="851"/>
      <c r="D20" s="756"/>
      <c r="E20" s="757"/>
      <c r="F20" s="757"/>
      <c r="G20" s="758"/>
    </row>
    <row r="21" spans="1:7" x14ac:dyDescent="0.25">
      <c r="A21" s="849"/>
      <c r="B21" s="850"/>
      <c r="C21" s="851"/>
      <c r="D21" s="756"/>
      <c r="E21" s="757"/>
      <c r="F21" s="757"/>
      <c r="G21" s="758"/>
    </row>
    <row r="22" spans="1:7" x14ac:dyDescent="0.25">
      <c r="A22" s="849"/>
      <c r="B22" s="850"/>
      <c r="C22" s="851"/>
      <c r="D22" s="756"/>
      <c r="E22" s="757"/>
      <c r="F22" s="757"/>
      <c r="G22" s="758"/>
    </row>
    <row r="23" spans="1:7" x14ac:dyDescent="0.25">
      <c r="A23" s="849"/>
      <c r="B23" s="850"/>
      <c r="C23" s="851"/>
      <c r="D23" s="756"/>
      <c r="E23" s="757"/>
      <c r="F23" s="757"/>
      <c r="G23" s="758"/>
    </row>
    <row r="24" spans="1:7" x14ac:dyDescent="0.25">
      <c r="A24" s="849"/>
      <c r="B24" s="850"/>
      <c r="C24" s="851"/>
      <c r="D24" s="756"/>
      <c r="E24" s="757"/>
      <c r="F24" s="757"/>
      <c r="G24" s="758"/>
    </row>
    <row r="25" spans="1:7" x14ac:dyDescent="0.25">
      <c r="A25" s="849"/>
      <c r="B25" s="850"/>
      <c r="C25" s="851"/>
      <c r="D25" s="756"/>
      <c r="E25" s="757"/>
      <c r="F25" s="757"/>
      <c r="G25" s="758"/>
    </row>
    <row r="26" spans="1:7" x14ac:dyDescent="0.25">
      <c r="A26" s="849"/>
      <c r="B26" s="850"/>
      <c r="C26" s="851"/>
      <c r="D26" s="756"/>
      <c r="E26" s="757"/>
      <c r="F26" s="757"/>
      <c r="G26" s="758"/>
    </row>
    <row r="27" spans="1:7" ht="14.25" customHeight="1" x14ac:dyDescent="0.25">
      <c r="A27" s="852"/>
      <c r="B27" s="853"/>
      <c r="C27" s="854"/>
      <c r="D27" s="820"/>
      <c r="E27" s="821"/>
      <c r="F27" s="821"/>
      <c r="G27" s="822"/>
    </row>
    <row r="28" spans="1:7" x14ac:dyDescent="0.25">
      <c r="A28" s="780" t="s">
        <v>65</v>
      </c>
      <c r="B28" s="781"/>
      <c r="C28" s="781"/>
      <c r="D28" s="781"/>
      <c r="E28" s="781"/>
      <c r="F28" s="781"/>
      <c r="G28" s="781"/>
    </row>
    <row r="29" spans="1:7" x14ac:dyDescent="0.25">
      <c r="A29" s="912" t="s">
        <v>277</v>
      </c>
      <c r="B29" s="913"/>
      <c r="C29" s="913"/>
      <c r="D29" s="913"/>
      <c r="E29" s="913"/>
      <c r="F29" s="913"/>
      <c r="G29" s="914"/>
    </row>
    <row r="30" spans="1:7" x14ac:dyDescent="0.25">
      <c r="A30" s="915"/>
      <c r="B30" s="916"/>
      <c r="C30" s="916"/>
      <c r="D30" s="916"/>
      <c r="E30" s="916"/>
      <c r="F30" s="916"/>
      <c r="G30" s="917"/>
    </row>
    <row r="31" spans="1:7" ht="15" hidden="1" customHeight="1" x14ac:dyDescent="0.25">
      <c r="A31" s="918"/>
      <c r="B31" s="919"/>
      <c r="C31" s="919"/>
      <c r="D31" s="919"/>
      <c r="E31" s="919"/>
      <c r="F31" s="919"/>
      <c r="G31" s="920"/>
    </row>
    <row r="32" spans="1:7" ht="15" customHeight="1" thickBot="1" x14ac:dyDescent="0.3">
      <c r="A32" s="771" t="s">
        <v>30</v>
      </c>
      <c r="B32" s="772"/>
      <c r="C32" s="772"/>
      <c r="D32" s="772"/>
      <c r="E32" s="772"/>
      <c r="F32" s="772"/>
      <c r="G32" s="773"/>
    </row>
    <row r="33" spans="1:7" x14ac:dyDescent="0.25">
      <c r="A33" s="912" t="s">
        <v>56</v>
      </c>
      <c r="B33" s="913"/>
      <c r="C33" s="913"/>
      <c r="D33" s="913"/>
      <c r="E33" s="913"/>
      <c r="F33" s="913"/>
      <c r="G33" s="914"/>
    </row>
    <row r="34" spans="1:7" x14ac:dyDescent="0.25">
      <c r="A34" s="915"/>
      <c r="B34" s="916"/>
      <c r="C34" s="916"/>
      <c r="D34" s="916"/>
      <c r="E34" s="916"/>
      <c r="F34" s="916"/>
      <c r="G34" s="917"/>
    </row>
    <row r="35" spans="1:7" ht="16.05" customHeight="1" thickBot="1" x14ac:dyDescent="0.3">
      <c r="A35" s="918"/>
      <c r="B35" s="919"/>
      <c r="C35" s="919"/>
      <c r="D35" s="919"/>
      <c r="E35" s="919"/>
      <c r="F35" s="919"/>
      <c r="G35" s="920"/>
    </row>
    <row r="36" spans="1:7" ht="16.05" customHeight="1" thickBot="1" x14ac:dyDescent="0.3">
      <c r="A36" s="762" t="s">
        <v>52</v>
      </c>
      <c r="B36" s="763"/>
      <c r="C36" s="763"/>
      <c r="D36" s="763"/>
      <c r="E36" s="763"/>
      <c r="F36" s="763"/>
      <c r="G36" s="764"/>
    </row>
    <row r="37" spans="1:7" ht="15" customHeight="1" thickBot="1" x14ac:dyDescent="0.3">
      <c r="A37" s="765" t="s">
        <v>53</v>
      </c>
      <c r="B37" s="766"/>
      <c r="C37" s="766"/>
      <c r="D37" s="766"/>
      <c r="E37" s="766"/>
      <c r="F37" s="766"/>
      <c r="G37" s="767"/>
    </row>
    <row r="38" spans="1:7" ht="14.4" thickBot="1" x14ac:dyDescent="0.3">
      <c r="A38" s="762" t="s">
        <v>28</v>
      </c>
      <c r="B38" s="763"/>
      <c r="C38" s="763"/>
      <c r="D38" s="763"/>
      <c r="E38" s="763"/>
      <c r="F38" s="763"/>
      <c r="G38" s="764"/>
    </row>
    <row r="39" spans="1:7" x14ac:dyDescent="0.25">
      <c r="A39" s="768" t="s">
        <v>62</v>
      </c>
      <c r="B39" s="769"/>
      <c r="C39" s="769"/>
      <c r="D39" s="769"/>
      <c r="E39" s="769"/>
      <c r="F39" s="769"/>
      <c r="G39" s="770"/>
    </row>
    <row r="40" spans="1:7" ht="15" customHeight="1" x14ac:dyDescent="0.25">
      <c r="A40" s="707" t="s">
        <v>27</v>
      </c>
      <c r="B40" s="708"/>
      <c r="C40" s="708"/>
      <c r="D40" s="708"/>
      <c r="E40" s="708"/>
      <c r="F40" s="708"/>
      <c r="G40" s="709"/>
    </row>
    <row r="41" spans="1:7" x14ac:dyDescent="0.25">
      <c r="A41" s="9" t="s">
        <v>54</v>
      </c>
      <c r="B41" s="10"/>
      <c r="C41" s="10"/>
      <c r="D41" s="10"/>
      <c r="E41" s="10"/>
      <c r="F41" s="10"/>
      <c r="G41" s="10"/>
    </row>
    <row r="42" spans="1:7" x14ac:dyDescent="0.25">
      <c r="A42" s="710" t="s">
        <v>55</v>
      </c>
      <c r="B42" s="710"/>
      <c r="C42" s="11"/>
      <c r="D42" s="11"/>
      <c r="E42" s="11"/>
      <c r="F42" s="11"/>
      <c r="G42" s="11"/>
    </row>
    <row r="43" spans="1:7" ht="14.4" x14ac:dyDescent="0.3">
      <c r="A43" s="12"/>
      <c r="B43" s="12"/>
      <c r="C43" s="12"/>
      <c r="D43" s="12"/>
      <c r="E43" s="12"/>
      <c r="F43" s="12"/>
      <c r="G43" s="12"/>
    </row>
  </sheetData>
  <mergeCells count="24">
    <mergeCell ref="A40:G40"/>
    <mergeCell ref="A36:G36"/>
    <mergeCell ref="A37:G37"/>
    <mergeCell ref="A28:G28"/>
    <mergeCell ref="A29:G31"/>
    <mergeCell ref="A33:G35"/>
    <mergeCell ref="A38:G38"/>
    <mergeCell ref="A39:G39"/>
    <mergeCell ref="A42:B42"/>
    <mergeCell ref="A8:G8"/>
    <mergeCell ref="A1:A3"/>
    <mergeCell ref="B1:F3"/>
    <mergeCell ref="A13:G13"/>
    <mergeCell ref="A14:C27"/>
    <mergeCell ref="D14:G27"/>
    <mergeCell ref="A4:G4"/>
    <mergeCell ref="A5:G5"/>
    <mergeCell ref="A6:G6"/>
    <mergeCell ref="A7:G7"/>
    <mergeCell ref="A9:G9"/>
    <mergeCell ref="A10:G10"/>
    <mergeCell ref="A11:G11"/>
    <mergeCell ref="A12:G12"/>
    <mergeCell ref="A32:G3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7107A-B135-4948-A047-A357B41E8DF0}">
  <sheetPr>
    <tabColor theme="8"/>
  </sheetPr>
  <dimension ref="B2:J39"/>
  <sheetViews>
    <sheetView showGridLines="0" workbookViewId="0">
      <selection activeCell="E39" sqref="E39"/>
    </sheetView>
  </sheetViews>
  <sheetFormatPr baseColWidth="10" defaultColWidth="11.33203125" defaultRowHeight="13.2" x14ac:dyDescent="0.25"/>
  <cols>
    <col min="1" max="1" width="3.33203125" style="2" customWidth="1"/>
    <col min="2" max="2" width="4.109375" style="2" customWidth="1"/>
    <col min="3" max="3" width="76.33203125" style="2" customWidth="1"/>
    <col min="4" max="4" width="21" style="2" customWidth="1"/>
    <col min="5" max="5" width="10.77734375" style="2" customWidth="1"/>
    <col min="6" max="6" width="22.33203125" style="3" customWidth="1"/>
    <col min="7" max="7" width="21.33203125" style="3" customWidth="1"/>
    <col min="8" max="8" width="15.33203125" style="3" customWidth="1"/>
    <col min="9" max="9" width="22.109375" style="3" customWidth="1"/>
    <col min="10" max="10" width="16.77734375" style="3" customWidth="1"/>
    <col min="11" max="257" width="11.33203125" style="2"/>
    <col min="258" max="258" width="4.109375" style="2" customWidth="1"/>
    <col min="259" max="259" width="76.33203125" style="2" customWidth="1"/>
    <col min="260" max="260" width="21" style="2" customWidth="1"/>
    <col min="261" max="261" width="10.77734375" style="2" customWidth="1"/>
    <col min="262" max="262" width="22.33203125" style="2" customWidth="1"/>
    <col min="263" max="263" width="21.33203125" style="2" customWidth="1"/>
    <col min="264" max="264" width="15.33203125" style="2" customWidth="1"/>
    <col min="265" max="265" width="22.109375" style="2" customWidth="1"/>
    <col min="266" max="266" width="16.77734375" style="2" customWidth="1"/>
    <col min="267" max="513" width="11.33203125" style="2"/>
    <col min="514" max="514" width="4.109375" style="2" customWidth="1"/>
    <col min="515" max="515" width="76.33203125" style="2" customWidth="1"/>
    <col min="516" max="516" width="21" style="2" customWidth="1"/>
    <col min="517" max="517" width="10.77734375" style="2" customWidth="1"/>
    <col min="518" max="518" width="22.33203125" style="2" customWidth="1"/>
    <col min="519" max="519" width="21.33203125" style="2" customWidth="1"/>
    <col min="520" max="520" width="15.33203125" style="2" customWidth="1"/>
    <col min="521" max="521" width="22.109375" style="2" customWidth="1"/>
    <col min="522" max="522" width="16.77734375" style="2" customWidth="1"/>
    <col min="523" max="769" width="11.33203125" style="2"/>
    <col min="770" max="770" width="4.109375" style="2" customWidth="1"/>
    <col min="771" max="771" width="76.33203125" style="2" customWidth="1"/>
    <col min="772" max="772" width="21" style="2" customWidth="1"/>
    <col min="773" max="773" width="10.77734375" style="2" customWidth="1"/>
    <col min="774" max="774" width="22.33203125" style="2" customWidth="1"/>
    <col min="775" max="775" width="21.33203125" style="2" customWidth="1"/>
    <col min="776" max="776" width="15.33203125" style="2" customWidth="1"/>
    <col min="777" max="777" width="22.109375" style="2" customWidth="1"/>
    <col min="778" max="778" width="16.77734375" style="2" customWidth="1"/>
    <col min="779" max="1025" width="11.33203125" style="2"/>
    <col min="1026" max="1026" width="4.109375" style="2" customWidth="1"/>
    <col min="1027" max="1027" width="76.33203125" style="2" customWidth="1"/>
    <col min="1028" max="1028" width="21" style="2" customWidth="1"/>
    <col min="1029" max="1029" width="10.77734375" style="2" customWidth="1"/>
    <col min="1030" max="1030" width="22.33203125" style="2" customWidth="1"/>
    <col min="1031" max="1031" width="21.33203125" style="2" customWidth="1"/>
    <col min="1032" max="1032" width="15.33203125" style="2" customWidth="1"/>
    <col min="1033" max="1033" width="22.109375" style="2" customWidth="1"/>
    <col min="1034" max="1034" width="16.77734375" style="2" customWidth="1"/>
    <col min="1035" max="1281" width="11.33203125" style="2"/>
    <col min="1282" max="1282" width="4.109375" style="2" customWidth="1"/>
    <col min="1283" max="1283" width="76.33203125" style="2" customWidth="1"/>
    <col min="1284" max="1284" width="21" style="2" customWidth="1"/>
    <col min="1285" max="1285" width="10.77734375" style="2" customWidth="1"/>
    <col min="1286" max="1286" width="22.33203125" style="2" customWidth="1"/>
    <col min="1287" max="1287" width="21.33203125" style="2" customWidth="1"/>
    <col min="1288" max="1288" width="15.33203125" style="2" customWidth="1"/>
    <col min="1289" max="1289" width="22.109375" style="2" customWidth="1"/>
    <col min="1290" max="1290" width="16.77734375" style="2" customWidth="1"/>
    <col min="1291" max="1537" width="11.33203125" style="2"/>
    <col min="1538" max="1538" width="4.109375" style="2" customWidth="1"/>
    <col min="1539" max="1539" width="76.33203125" style="2" customWidth="1"/>
    <col min="1540" max="1540" width="21" style="2" customWidth="1"/>
    <col min="1541" max="1541" width="10.77734375" style="2" customWidth="1"/>
    <col min="1542" max="1542" width="22.33203125" style="2" customWidth="1"/>
    <col min="1543" max="1543" width="21.33203125" style="2" customWidth="1"/>
    <col min="1544" max="1544" width="15.33203125" style="2" customWidth="1"/>
    <col min="1545" max="1545" width="22.109375" style="2" customWidth="1"/>
    <col min="1546" max="1546" width="16.77734375" style="2" customWidth="1"/>
    <col min="1547" max="1793" width="11.33203125" style="2"/>
    <col min="1794" max="1794" width="4.109375" style="2" customWidth="1"/>
    <col min="1795" max="1795" width="76.33203125" style="2" customWidth="1"/>
    <col min="1796" max="1796" width="21" style="2" customWidth="1"/>
    <col min="1797" max="1797" width="10.77734375" style="2" customWidth="1"/>
    <col min="1798" max="1798" width="22.33203125" style="2" customWidth="1"/>
    <col min="1799" max="1799" width="21.33203125" style="2" customWidth="1"/>
    <col min="1800" max="1800" width="15.33203125" style="2" customWidth="1"/>
    <col min="1801" max="1801" width="22.109375" style="2" customWidth="1"/>
    <col min="1802" max="1802" width="16.77734375" style="2" customWidth="1"/>
    <col min="1803" max="2049" width="11.33203125" style="2"/>
    <col min="2050" max="2050" width="4.109375" style="2" customWidth="1"/>
    <col min="2051" max="2051" width="76.33203125" style="2" customWidth="1"/>
    <col min="2052" max="2052" width="21" style="2" customWidth="1"/>
    <col min="2053" max="2053" width="10.77734375" style="2" customWidth="1"/>
    <col min="2054" max="2054" width="22.33203125" style="2" customWidth="1"/>
    <col min="2055" max="2055" width="21.33203125" style="2" customWidth="1"/>
    <col min="2056" max="2056" width="15.33203125" style="2" customWidth="1"/>
    <col min="2057" max="2057" width="22.109375" style="2" customWidth="1"/>
    <col min="2058" max="2058" width="16.77734375" style="2" customWidth="1"/>
    <col min="2059" max="2305" width="11.33203125" style="2"/>
    <col min="2306" max="2306" width="4.109375" style="2" customWidth="1"/>
    <col min="2307" max="2307" width="76.33203125" style="2" customWidth="1"/>
    <col min="2308" max="2308" width="21" style="2" customWidth="1"/>
    <col min="2309" max="2309" width="10.77734375" style="2" customWidth="1"/>
    <col min="2310" max="2310" width="22.33203125" style="2" customWidth="1"/>
    <col min="2311" max="2311" width="21.33203125" style="2" customWidth="1"/>
    <col min="2312" max="2312" width="15.33203125" style="2" customWidth="1"/>
    <col min="2313" max="2313" width="22.109375" style="2" customWidth="1"/>
    <col min="2314" max="2314" width="16.77734375" style="2" customWidth="1"/>
    <col min="2315" max="2561" width="11.33203125" style="2"/>
    <col min="2562" max="2562" width="4.109375" style="2" customWidth="1"/>
    <col min="2563" max="2563" width="76.33203125" style="2" customWidth="1"/>
    <col min="2564" max="2564" width="21" style="2" customWidth="1"/>
    <col min="2565" max="2565" width="10.77734375" style="2" customWidth="1"/>
    <col min="2566" max="2566" width="22.33203125" style="2" customWidth="1"/>
    <col min="2567" max="2567" width="21.33203125" style="2" customWidth="1"/>
    <col min="2568" max="2568" width="15.33203125" style="2" customWidth="1"/>
    <col min="2569" max="2569" width="22.109375" style="2" customWidth="1"/>
    <col min="2570" max="2570" width="16.77734375" style="2" customWidth="1"/>
    <col min="2571" max="2817" width="11.33203125" style="2"/>
    <col min="2818" max="2818" width="4.109375" style="2" customWidth="1"/>
    <col min="2819" max="2819" width="76.33203125" style="2" customWidth="1"/>
    <col min="2820" max="2820" width="21" style="2" customWidth="1"/>
    <col min="2821" max="2821" width="10.77734375" style="2" customWidth="1"/>
    <col min="2822" max="2822" width="22.33203125" style="2" customWidth="1"/>
    <col min="2823" max="2823" width="21.33203125" style="2" customWidth="1"/>
    <col min="2824" max="2824" width="15.33203125" style="2" customWidth="1"/>
    <col min="2825" max="2825" width="22.109375" style="2" customWidth="1"/>
    <col min="2826" max="2826" width="16.77734375" style="2" customWidth="1"/>
    <col min="2827" max="3073" width="11.33203125" style="2"/>
    <col min="3074" max="3074" width="4.109375" style="2" customWidth="1"/>
    <col min="3075" max="3075" width="76.33203125" style="2" customWidth="1"/>
    <col min="3076" max="3076" width="21" style="2" customWidth="1"/>
    <col min="3077" max="3077" width="10.77734375" style="2" customWidth="1"/>
    <col min="3078" max="3078" width="22.33203125" style="2" customWidth="1"/>
    <col min="3079" max="3079" width="21.33203125" style="2" customWidth="1"/>
    <col min="3080" max="3080" width="15.33203125" style="2" customWidth="1"/>
    <col min="3081" max="3081" width="22.109375" style="2" customWidth="1"/>
    <col min="3082" max="3082" width="16.77734375" style="2" customWidth="1"/>
    <col min="3083" max="3329" width="11.33203125" style="2"/>
    <col min="3330" max="3330" width="4.109375" style="2" customWidth="1"/>
    <col min="3331" max="3331" width="76.33203125" style="2" customWidth="1"/>
    <col min="3332" max="3332" width="21" style="2" customWidth="1"/>
    <col min="3333" max="3333" width="10.77734375" style="2" customWidth="1"/>
    <col min="3334" max="3334" width="22.33203125" style="2" customWidth="1"/>
    <col min="3335" max="3335" width="21.33203125" style="2" customWidth="1"/>
    <col min="3336" max="3336" width="15.33203125" style="2" customWidth="1"/>
    <col min="3337" max="3337" width="22.109375" style="2" customWidth="1"/>
    <col min="3338" max="3338" width="16.77734375" style="2" customWidth="1"/>
    <col min="3339" max="3585" width="11.33203125" style="2"/>
    <col min="3586" max="3586" width="4.109375" style="2" customWidth="1"/>
    <col min="3587" max="3587" width="76.33203125" style="2" customWidth="1"/>
    <col min="3588" max="3588" width="21" style="2" customWidth="1"/>
    <col min="3589" max="3589" width="10.77734375" style="2" customWidth="1"/>
    <col min="3590" max="3590" width="22.33203125" style="2" customWidth="1"/>
    <col min="3591" max="3591" width="21.33203125" style="2" customWidth="1"/>
    <col min="3592" max="3592" width="15.33203125" style="2" customWidth="1"/>
    <col min="3593" max="3593" width="22.109375" style="2" customWidth="1"/>
    <col min="3594" max="3594" width="16.77734375" style="2" customWidth="1"/>
    <col min="3595" max="3841" width="11.33203125" style="2"/>
    <col min="3842" max="3842" width="4.109375" style="2" customWidth="1"/>
    <col min="3843" max="3843" width="76.33203125" style="2" customWidth="1"/>
    <col min="3844" max="3844" width="21" style="2" customWidth="1"/>
    <col min="3845" max="3845" width="10.77734375" style="2" customWidth="1"/>
    <col min="3846" max="3846" width="22.33203125" style="2" customWidth="1"/>
    <col min="3847" max="3847" width="21.33203125" style="2" customWidth="1"/>
    <col min="3848" max="3848" width="15.33203125" style="2" customWidth="1"/>
    <col min="3849" max="3849" width="22.109375" style="2" customWidth="1"/>
    <col min="3850" max="3850" width="16.77734375" style="2" customWidth="1"/>
    <col min="3851" max="4097" width="11.33203125" style="2"/>
    <col min="4098" max="4098" width="4.109375" style="2" customWidth="1"/>
    <col min="4099" max="4099" width="76.33203125" style="2" customWidth="1"/>
    <col min="4100" max="4100" width="21" style="2" customWidth="1"/>
    <col min="4101" max="4101" width="10.77734375" style="2" customWidth="1"/>
    <col min="4102" max="4102" width="22.33203125" style="2" customWidth="1"/>
    <col min="4103" max="4103" width="21.33203125" style="2" customWidth="1"/>
    <col min="4104" max="4104" width="15.33203125" style="2" customWidth="1"/>
    <col min="4105" max="4105" width="22.109375" style="2" customWidth="1"/>
    <col min="4106" max="4106" width="16.77734375" style="2" customWidth="1"/>
    <col min="4107" max="4353" width="11.33203125" style="2"/>
    <col min="4354" max="4354" width="4.109375" style="2" customWidth="1"/>
    <col min="4355" max="4355" width="76.33203125" style="2" customWidth="1"/>
    <col min="4356" max="4356" width="21" style="2" customWidth="1"/>
    <col min="4357" max="4357" width="10.77734375" style="2" customWidth="1"/>
    <col min="4358" max="4358" width="22.33203125" style="2" customWidth="1"/>
    <col min="4359" max="4359" width="21.33203125" style="2" customWidth="1"/>
    <col min="4360" max="4360" width="15.33203125" style="2" customWidth="1"/>
    <col min="4361" max="4361" width="22.109375" style="2" customWidth="1"/>
    <col min="4362" max="4362" width="16.77734375" style="2" customWidth="1"/>
    <col min="4363" max="4609" width="11.33203125" style="2"/>
    <col min="4610" max="4610" width="4.109375" style="2" customWidth="1"/>
    <col min="4611" max="4611" width="76.33203125" style="2" customWidth="1"/>
    <col min="4612" max="4612" width="21" style="2" customWidth="1"/>
    <col min="4613" max="4613" width="10.77734375" style="2" customWidth="1"/>
    <col min="4614" max="4614" width="22.33203125" style="2" customWidth="1"/>
    <col min="4615" max="4615" width="21.33203125" style="2" customWidth="1"/>
    <col min="4616" max="4616" width="15.33203125" style="2" customWidth="1"/>
    <col min="4617" max="4617" width="22.109375" style="2" customWidth="1"/>
    <col min="4618" max="4618" width="16.77734375" style="2" customWidth="1"/>
    <col min="4619" max="4865" width="11.33203125" style="2"/>
    <col min="4866" max="4866" width="4.109375" style="2" customWidth="1"/>
    <col min="4867" max="4867" width="76.33203125" style="2" customWidth="1"/>
    <col min="4868" max="4868" width="21" style="2" customWidth="1"/>
    <col min="4869" max="4869" width="10.77734375" style="2" customWidth="1"/>
    <col min="4870" max="4870" width="22.33203125" style="2" customWidth="1"/>
    <col min="4871" max="4871" width="21.33203125" style="2" customWidth="1"/>
    <col min="4872" max="4872" width="15.33203125" style="2" customWidth="1"/>
    <col min="4873" max="4873" width="22.109375" style="2" customWidth="1"/>
    <col min="4874" max="4874" width="16.77734375" style="2" customWidth="1"/>
    <col min="4875" max="5121" width="11.33203125" style="2"/>
    <col min="5122" max="5122" width="4.109375" style="2" customWidth="1"/>
    <col min="5123" max="5123" width="76.33203125" style="2" customWidth="1"/>
    <col min="5124" max="5124" width="21" style="2" customWidth="1"/>
    <col min="5125" max="5125" width="10.77734375" style="2" customWidth="1"/>
    <col min="5126" max="5126" width="22.33203125" style="2" customWidth="1"/>
    <col min="5127" max="5127" width="21.33203125" style="2" customWidth="1"/>
    <col min="5128" max="5128" width="15.33203125" style="2" customWidth="1"/>
    <col min="5129" max="5129" width="22.109375" style="2" customWidth="1"/>
    <col min="5130" max="5130" width="16.77734375" style="2" customWidth="1"/>
    <col min="5131" max="5377" width="11.33203125" style="2"/>
    <col min="5378" max="5378" width="4.109375" style="2" customWidth="1"/>
    <col min="5379" max="5379" width="76.33203125" style="2" customWidth="1"/>
    <col min="5380" max="5380" width="21" style="2" customWidth="1"/>
    <col min="5381" max="5381" width="10.77734375" style="2" customWidth="1"/>
    <col min="5382" max="5382" width="22.33203125" style="2" customWidth="1"/>
    <col min="5383" max="5383" width="21.33203125" style="2" customWidth="1"/>
    <col min="5384" max="5384" width="15.33203125" style="2" customWidth="1"/>
    <col min="5385" max="5385" width="22.109375" style="2" customWidth="1"/>
    <col min="5386" max="5386" width="16.77734375" style="2" customWidth="1"/>
    <col min="5387" max="5633" width="11.33203125" style="2"/>
    <col min="5634" max="5634" width="4.109375" style="2" customWidth="1"/>
    <col min="5635" max="5635" width="76.33203125" style="2" customWidth="1"/>
    <col min="5636" max="5636" width="21" style="2" customWidth="1"/>
    <col min="5637" max="5637" width="10.77734375" style="2" customWidth="1"/>
    <col min="5638" max="5638" width="22.33203125" style="2" customWidth="1"/>
    <col min="5639" max="5639" width="21.33203125" style="2" customWidth="1"/>
    <col min="5640" max="5640" width="15.33203125" style="2" customWidth="1"/>
    <col min="5641" max="5641" width="22.109375" style="2" customWidth="1"/>
    <col min="5642" max="5642" width="16.77734375" style="2" customWidth="1"/>
    <col min="5643" max="5889" width="11.33203125" style="2"/>
    <col min="5890" max="5890" width="4.109375" style="2" customWidth="1"/>
    <col min="5891" max="5891" width="76.33203125" style="2" customWidth="1"/>
    <col min="5892" max="5892" width="21" style="2" customWidth="1"/>
    <col min="5893" max="5893" width="10.77734375" style="2" customWidth="1"/>
    <col min="5894" max="5894" width="22.33203125" style="2" customWidth="1"/>
    <col min="5895" max="5895" width="21.33203125" style="2" customWidth="1"/>
    <col min="5896" max="5896" width="15.33203125" style="2" customWidth="1"/>
    <col min="5897" max="5897" width="22.109375" style="2" customWidth="1"/>
    <col min="5898" max="5898" width="16.77734375" style="2" customWidth="1"/>
    <col min="5899" max="6145" width="11.33203125" style="2"/>
    <col min="6146" max="6146" width="4.109375" style="2" customWidth="1"/>
    <col min="6147" max="6147" width="76.33203125" style="2" customWidth="1"/>
    <col min="6148" max="6148" width="21" style="2" customWidth="1"/>
    <col min="6149" max="6149" width="10.77734375" style="2" customWidth="1"/>
    <col min="6150" max="6150" width="22.33203125" style="2" customWidth="1"/>
    <col min="6151" max="6151" width="21.33203125" style="2" customWidth="1"/>
    <col min="6152" max="6152" width="15.33203125" style="2" customWidth="1"/>
    <col min="6153" max="6153" width="22.109375" style="2" customWidth="1"/>
    <col min="6154" max="6154" width="16.77734375" style="2" customWidth="1"/>
    <col min="6155" max="6401" width="11.33203125" style="2"/>
    <col min="6402" max="6402" width="4.109375" style="2" customWidth="1"/>
    <col min="6403" max="6403" width="76.33203125" style="2" customWidth="1"/>
    <col min="6404" max="6404" width="21" style="2" customWidth="1"/>
    <col min="6405" max="6405" width="10.77734375" style="2" customWidth="1"/>
    <col min="6406" max="6406" width="22.33203125" style="2" customWidth="1"/>
    <col min="6407" max="6407" width="21.33203125" style="2" customWidth="1"/>
    <col min="6408" max="6408" width="15.33203125" style="2" customWidth="1"/>
    <col min="6409" max="6409" width="22.109375" style="2" customWidth="1"/>
    <col min="6410" max="6410" width="16.77734375" style="2" customWidth="1"/>
    <col min="6411" max="6657" width="11.33203125" style="2"/>
    <col min="6658" max="6658" width="4.109375" style="2" customWidth="1"/>
    <col min="6659" max="6659" width="76.33203125" style="2" customWidth="1"/>
    <col min="6660" max="6660" width="21" style="2" customWidth="1"/>
    <col min="6661" max="6661" width="10.77734375" style="2" customWidth="1"/>
    <col min="6662" max="6662" width="22.33203125" style="2" customWidth="1"/>
    <col min="6663" max="6663" width="21.33203125" style="2" customWidth="1"/>
    <col min="6664" max="6664" width="15.33203125" style="2" customWidth="1"/>
    <col min="6665" max="6665" width="22.109375" style="2" customWidth="1"/>
    <col min="6666" max="6666" width="16.77734375" style="2" customWidth="1"/>
    <col min="6667" max="6913" width="11.33203125" style="2"/>
    <col min="6914" max="6914" width="4.109375" style="2" customWidth="1"/>
    <col min="6915" max="6915" width="76.33203125" style="2" customWidth="1"/>
    <col min="6916" max="6916" width="21" style="2" customWidth="1"/>
    <col min="6917" max="6917" width="10.77734375" style="2" customWidth="1"/>
    <col min="6918" max="6918" width="22.33203125" style="2" customWidth="1"/>
    <col min="6919" max="6919" width="21.33203125" style="2" customWidth="1"/>
    <col min="6920" max="6920" width="15.33203125" style="2" customWidth="1"/>
    <col min="6921" max="6921" width="22.109375" style="2" customWidth="1"/>
    <col min="6922" max="6922" width="16.77734375" style="2" customWidth="1"/>
    <col min="6923" max="7169" width="11.33203125" style="2"/>
    <col min="7170" max="7170" width="4.109375" style="2" customWidth="1"/>
    <col min="7171" max="7171" width="76.33203125" style="2" customWidth="1"/>
    <col min="7172" max="7172" width="21" style="2" customWidth="1"/>
    <col min="7173" max="7173" width="10.77734375" style="2" customWidth="1"/>
    <col min="7174" max="7174" width="22.33203125" style="2" customWidth="1"/>
    <col min="7175" max="7175" width="21.33203125" style="2" customWidth="1"/>
    <col min="7176" max="7176" width="15.33203125" style="2" customWidth="1"/>
    <col min="7177" max="7177" width="22.109375" style="2" customWidth="1"/>
    <col min="7178" max="7178" width="16.77734375" style="2" customWidth="1"/>
    <col min="7179" max="7425" width="11.33203125" style="2"/>
    <col min="7426" max="7426" width="4.109375" style="2" customWidth="1"/>
    <col min="7427" max="7427" width="76.33203125" style="2" customWidth="1"/>
    <col min="7428" max="7428" width="21" style="2" customWidth="1"/>
    <col min="7429" max="7429" width="10.77734375" style="2" customWidth="1"/>
    <col min="7430" max="7430" width="22.33203125" style="2" customWidth="1"/>
    <col min="7431" max="7431" width="21.33203125" style="2" customWidth="1"/>
    <col min="7432" max="7432" width="15.33203125" style="2" customWidth="1"/>
    <col min="7433" max="7433" width="22.109375" style="2" customWidth="1"/>
    <col min="7434" max="7434" width="16.77734375" style="2" customWidth="1"/>
    <col min="7435" max="7681" width="11.33203125" style="2"/>
    <col min="7682" max="7682" width="4.109375" style="2" customWidth="1"/>
    <col min="7683" max="7683" width="76.33203125" style="2" customWidth="1"/>
    <col min="7684" max="7684" width="21" style="2" customWidth="1"/>
    <col min="7685" max="7685" width="10.77734375" style="2" customWidth="1"/>
    <col min="7686" max="7686" width="22.33203125" style="2" customWidth="1"/>
    <col min="7687" max="7687" width="21.33203125" style="2" customWidth="1"/>
    <col min="7688" max="7688" width="15.33203125" style="2" customWidth="1"/>
    <col min="7689" max="7689" width="22.109375" style="2" customWidth="1"/>
    <col min="7690" max="7690" width="16.77734375" style="2" customWidth="1"/>
    <col min="7691" max="7937" width="11.33203125" style="2"/>
    <col min="7938" max="7938" width="4.109375" style="2" customWidth="1"/>
    <col min="7939" max="7939" width="76.33203125" style="2" customWidth="1"/>
    <col min="7940" max="7940" width="21" style="2" customWidth="1"/>
    <col min="7941" max="7941" width="10.77734375" style="2" customWidth="1"/>
    <col min="7942" max="7942" width="22.33203125" style="2" customWidth="1"/>
    <col min="7943" max="7943" width="21.33203125" style="2" customWidth="1"/>
    <col min="7944" max="7944" width="15.33203125" style="2" customWidth="1"/>
    <col min="7945" max="7945" width="22.109375" style="2" customWidth="1"/>
    <col min="7946" max="7946" width="16.77734375" style="2" customWidth="1"/>
    <col min="7947" max="8193" width="11.33203125" style="2"/>
    <col min="8194" max="8194" width="4.109375" style="2" customWidth="1"/>
    <col min="8195" max="8195" width="76.33203125" style="2" customWidth="1"/>
    <col min="8196" max="8196" width="21" style="2" customWidth="1"/>
    <col min="8197" max="8197" width="10.77734375" style="2" customWidth="1"/>
    <col min="8198" max="8198" width="22.33203125" style="2" customWidth="1"/>
    <col min="8199" max="8199" width="21.33203125" style="2" customWidth="1"/>
    <col min="8200" max="8200" width="15.33203125" style="2" customWidth="1"/>
    <col min="8201" max="8201" width="22.109375" style="2" customWidth="1"/>
    <col min="8202" max="8202" width="16.77734375" style="2" customWidth="1"/>
    <col min="8203" max="8449" width="11.33203125" style="2"/>
    <col min="8450" max="8450" width="4.109375" style="2" customWidth="1"/>
    <col min="8451" max="8451" width="76.33203125" style="2" customWidth="1"/>
    <col min="8452" max="8452" width="21" style="2" customWidth="1"/>
    <col min="8453" max="8453" width="10.77734375" style="2" customWidth="1"/>
    <col min="8454" max="8454" width="22.33203125" style="2" customWidth="1"/>
    <col min="8455" max="8455" width="21.33203125" style="2" customWidth="1"/>
    <col min="8456" max="8456" width="15.33203125" style="2" customWidth="1"/>
    <col min="8457" max="8457" width="22.109375" style="2" customWidth="1"/>
    <col min="8458" max="8458" width="16.77734375" style="2" customWidth="1"/>
    <col min="8459" max="8705" width="11.33203125" style="2"/>
    <col min="8706" max="8706" width="4.109375" style="2" customWidth="1"/>
    <col min="8707" max="8707" width="76.33203125" style="2" customWidth="1"/>
    <col min="8708" max="8708" width="21" style="2" customWidth="1"/>
    <col min="8709" max="8709" width="10.77734375" style="2" customWidth="1"/>
    <col min="8710" max="8710" width="22.33203125" style="2" customWidth="1"/>
    <col min="8711" max="8711" width="21.33203125" style="2" customWidth="1"/>
    <col min="8712" max="8712" width="15.33203125" style="2" customWidth="1"/>
    <col min="8713" max="8713" width="22.109375" style="2" customWidth="1"/>
    <col min="8714" max="8714" width="16.77734375" style="2" customWidth="1"/>
    <col min="8715" max="8961" width="11.33203125" style="2"/>
    <col min="8962" max="8962" width="4.109375" style="2" customWidth="1"/>
    <col min="8963" max="8963" width="76.33203125" style="2" customWidth="1"/>
    <col min="8964" max="8964" width="21" style="2" customWidth="1"/>
    <col min="8965" max="8965" width="10.77734375" style="2" customWidth="1"/>
    <col min="8966" max="8966" width="22.33203125" style="2" customWidth="1"/>
    <col min="8967" max="8967" width="21.33203125" style="2" customWidth="1"/>
    <col min="8968" max="8968" width="15.33203125" style="2" customWidth="1"/>
    <col min="8969" max="8969" width="22.109375" style="2" customWidth="1"/>
    <col min="8970" max="8970" width="16.77734375" style="2" customWidth="1"/>
    <col min="8971" max="9217" width="11.33203125" style="2"/>
    <col min="9218" max="9218" width="4.109375" style="2" customWidth="1"/>
    <col min="9219" max="9219" width="76.33203125" style="2" customWidth="1"/>
    <col min="9220" max="9220" width="21" style="2" customWidth="1"/>
    <col min="9221" max="9221" width="10.77734375" style="2" customWidth="1"/>
    <col min="9222" max="9222" width="22.33203125" style="2" customWidth="1"/>
    <col min="9223" max="9223" width="21.33203125" style="2" customWidth="1"/>
    <col min="9224" max="9224" width="15.33203125" style="2" customWidth="1"/>
    <col min="9225" max="9225" width="22.109375" style="2" customWidth="1"/>
    <col min="9226" max="9226" width="16.77734375" style="2" customWidth="1"/>
    <col min="9227" max="9473" width="11.33203125" style="2"/>
    <col min="9474" max="9474" width="4.109375" style="2" customWidth="1"/>
    <col min="9475" max="9475" width="76.33203125" style="2" customWidth="1"/>
    <col min="9476" max="9476" width="21" style="2" customWidth="1"/>
    <col min="9477" max="9477" width="10.77734375" style="2" customWidth="1"/>
    <col min="9478" max="9478" width="22.33203125" style="2" customWidth="1"/>
    <col min="9479" max="9479" width="21.33203125" style="2" customWidth="1"/>
    <col min="9480" max="9480" width="15.33203125" style="2" customWidth="1"/>
    <col min="9481" max="9481" width="22.109375" style="2" customWidth="1"/>
    <col min="9482" max="9482" width="16.77734375" style="2" customWidth="1"/>
    <col min="9483" max="9729" width="11.33203125" style="2"/>
    <col min="9730" max="9730" width="4.109375" style="2" customWidth="1"/>
    <col min="9731" max="9731" width="76.33203125" style="2" customWidth="1"/>
    <col min="9732" max="9732" width="21" style="2" customWidth="1"/>
    <col min="9733" max="9733" width="10.77734375" style="2" customWidth="1"/>
    <col min="9734" max="9734" width="22.33203125" style="2" customWidth="1"/>
    <col min="9735" max="9735" width="21.33203125" style="2" customWidth="1"/>
    <col min="9736" max="9736" width="15.33203125" style="2" customWidth="1"/>
    <col min="9737" max="9737" width="22.109375" style="2" customWidth="1"/>
    <col min="9738" max="9738" width="16.77734375" style="2" customWidth="1"/>
    <col min="9739" max="9985" width="11.33203125" style="2"/>
    <col min="9986" max="9986" width="4.109375" style="2" customWidth="1"/>
    <col min="9987" max="9987" width="76.33203125" style="2" customWidth="1"/>
    <col min="9988" max="9988" width="21" style="2" customWidth="1"/>
    <col min="9989" max="9989" width="10.77734375" style="2" customWidth="1"/>
    <col min="9990" max="9990" width="22.33203125" style="2" customWidth="1"/>
    <col min="9991" max="9991" width="21.33203125" style="2" customWidth="1"/>
    <col min="9992" max="9992" width="15.33203125" style="2" customWidth="1"/>
    <col min="9993" max="9993" width="22.109375" style="2" customWidth="1"/>
    <col min="9994" max="9994" width="16.77734375" style="2" customWidth="1"/>
    <col min="9995" max="10241" width="11.33203125" style="2"/>
    <col min="10242" max="10242" width="4.109375" style="2" customWidth="1"/>
    <col min="10243" max="10243" width="76.33203125" style="2" customWidth="1"/>
    <col min="10244" max="10244" width="21" style="2" customWidth="1"/>
    <col min="10245" max="10245" width="10.77734375" style="2" customWidth="1"/>
    <col min="10246" max="10246" width="22.33203125" style="2" customWidth="1"/>
    <col min="10247" max="10247" width="21.33203125" style="2" customWidth="1"/>
    <col min="10248" max="10248" width="15.33203125" style="2" customWidth="1"/>
    <col min="10249" max="10249" width="22.109375" style="2" customWidth="1"/>
    <col min="10250" max="10250" width="16.77734375" style="2" customWidth="1"/>
    <col min="10251" max="10497" width="11.33203125" style="2"/>
    <col min="10498" max="10498" width="4.109375" style="2" customWidth="1"/>
    <col min="10499" max="10499" width="76.33203125" style="2" customWidth="1"/>
    <col min="10500" max="10500" width="21" style="2" customWidth="1"/>
    <col min="10501" max="10501" width="10.77734375" style="2" customWidth="1"/>
    <col min="10502" max="10502" width="22.33203125" style="2" customWidth="1"/>
    <col min="10503" max="10503" width="21.33203125" style="2" customWidth="1"/>
    <col min="10504" max="10504" width="15.33203125" style="2" customWidth="1"/>
    <col min="10505" max="10505" width="22.109375" style="2" customWidth="1"/>
    <col min="10506" max="10506" width="16.77734375" style="2" customWidth="1"/>
    <col min="10507" max="10753" width="11.33203125" style="2"/>
    <col min="10754" max="10754" width="4.109375" style="2" customWidth="1"/>
    <col min="10755" max="10755" width="76.33203125" style="2" customWidth="1"/>
    <col min="10756" max="10756" width="21" style="2" customWidth="1"/>
    <col min="10757" max="10757" width="10.77734375" style="2" customWidth="1"/>
    <col min="10758" max="10758" width="22.33203125" style="2" customWidth="1"/>
    <col min="10759" max="10759" width="21.33203125" style="2" customWidth="1"/>
    <col min="10760" max="10760" width="15.33203125" style="2" customWidth="1"/>
    <col min="10761" max="10761" width="22.109375" style="2" customWidth="1"/>
    <col min="10762" max="10762" width="16.77734375" style="2" customWidth="1"/>
    <col min="10763" max="11009" width="11.33203125" style="2"/>
    <col min="11010" max="11010" width="4.109375" style="2" customWidth="1"/>
    <col min="11011" max="11011" width="76.33203125" style="2" customWidth="1"/>
    <col min="11012" max="11012" width="21" style="2" customWidth="1"/>
    <col min="11013" max="11013" width="10.77734375" style="2" customWidth="1"/>
    <col min="11014" max="11014" width="22.33203125" style="2" customWidth="1"/>
    <col min="11015" max="11015" width="21.33203125" style="2" customWidth="1"/>
    <col min="11016" max="11016" width="15.33203125" style="2" customWidth="1"/>
    <col min="11017" max="11017" width="22.109375" style="2" customWidth="1"/>
    <col min="11018" max="11018" width="16.77734375" style="2" customWidth="1"/>
    <col min="11019" max="11265" width="11.33203125" style="2"/>
    <col min="11266" max="11266" width="4.109375" style="2" customWidth="1"/>
    <col min="11267" max="11267" width="76.33203125" style="2" customWidth="1"/>
    <col min="11268" max="11268" width="21" style="2" customWidth="1"/>
    <col min="11269" max="11269" width="10.77734375" style="2" customWidth="1"/>
    <col min="11270" max="11270" width="22.33203125" style="2" customWidth="1"/>
    <col min="11271" max="11271" width="21.33203125" style="2" customWidth="1"/>
    <col min="11272" max="11272" width="15.33203125" style="2" customWidth="1"/>
    <col min="11273" max="11273" width="22.109375" style="2" customWidth="1"/>
    <col min="11274" max="11274" width="16.77734375" style="2" customWidth="1"/>
    <col min="11275" max="11521" width="11.33203125" style="2"/>
    <col min="11522" max="11522" width="4.109375" style="2" customWidth="1"/>
    <col min="11523" max="11523" width="76.33203125" style="2" customWidth="1"/>
    <col min="11524" max="11524" width="21" style="2" customWidth="1"/>
    <col min="11525" max="11525" width="10.77734375" style="2" customWidth="1"/>
    <col min="11526" max="11526" width="22.33203125" style="2" customWidth="1"/>
    <col min="11527" max="11527" width="21.33203125" style="2" customWidth="1"/>
    <col min="11528" max="11528" width="15.33203125" style="2" customWidth="1"/>
    <col min="11529" max="11529" width="22.109375" style="2" customWidth="1"/>
    <col min="11530" max="11530" width="16.77734375" style="2" customWidth="1"/>
    <col min="11531" max="11777" width="11.33203125" style="2"/>
    <col min="11778" max="11778" width="4.109375" style="2" customWidth="1"/>
    <col min="11779" max="11779" width="76.33203125" style="2" customWidth="1"/>
    <col min="11780" max="11780" width="21" style="2" customWidth="1"/>
    <col min="11781" max="11781" width="10.77734375" style="2" customWidth="1"/>
    <col min="11782" max="11782" width="22.33203125" style="2" customWidth="1"/>
    <col min="11783" max="11783" width="21.33203125" style="2" customWidth="1"/>
    <col min="11784" max="11784" width="15.33203125" style="2" customWidth="1"/>
    <col min="11785" max="11785" width="22.109375" style="2" customWidth="1"/>
    <col min="11786" max="11786" width="16.77734375" style="2" customWidth="1"/>
    <col min="11787" max="12033" width="11.33203125" style="2"/>
    <col min="12034" max="12034" width="4.109375" style="2" customWidth="1"/>
    <col min="12035" max="12035" width="76.33203125" style="2" customWidth="1"/>
    <col min="12036" max="12036" width="21" style="2" customWidth="1"/>
    <col min="12037" max="12037" width="10.77734375" style="2" customWidth="1"/>
    <col min="12038" max="12038" width="22.33203125" style="2" customWidth="1"/>
    <col min="12039" max="12039" width="21.33203125" style="2" customWidth="1"/>
    <col min="12040" max="12040" width="15.33203125" style="2" customWidth="1"/>
    <col min="12041" max="12041" width="22.109375" style="2" customWidth="1"/>
    <col min="12042" max="12042" width="16.77734375" style="2" customWidth="1"/>
    <col min="12043" max="12289" width="11.33203125" style="2"/>
    <col min="12290" max="12290" width="4.109375" style="2" customWidth="1"/>
    <col min="12291" max="12291" width="76.33203125" style="2" customWidth="1"/>
    <col min="12292" max="12292" width="21" style="2" customWidth="1"/>
    <col min="12293" max="12293" width="10.77734375" style="2" customWidth="1"/>
    <col min="12294" max="12294" width="22.33203125" style="2" customWidth="1"/>
    <col min="12295" max="12295" width="21.33203125" style="2" customWidth="1"/>
    <col min="12296" max="12296" width="15.33203125" style="2" customWidth="1"/>
    <col min="12297" max="12297" width="22.109375" style="2" customWidth="1"/>
    <col min="12298" max="12298" width="16.77734375" style="2" customWidth="1"/>
    <col min="12299" max="12545" width="11.33203125" style="2"/>
    <col min="12546" max="12546" width="4.109375" style="2" customWidth="1"/>
    <col min="12547" max="12547" width="76.33203125" style="2" customWidth="1"/>
    <col min="12548" max="12548" width="21" style="2" customWidth="1"/>
    <col min="12549" max="12549" width="10.77734375" style="2" customWidth="1"/>
    <col min="12550" max="12550" width="22.33203125" style="2" customWidth="1"/>
    <col min="12551" max="12551" width="21.33203125" style="2" customWidth="1"/>
    <col min="12552" max="12552" width="15.33203125" style="2" customWidth="1"/>
    <col min="12553" max="12553" width="22.109375" style="2" customWidth="1"/>
    <col min="12554" max="12554" width="16.77734375" style="2" customWidth="1"/>
    <col min="12555" max="12801" width="11.33203125" style="2"/>
    <col min="12802" max="12802" width="4.109375" style="2" customWidth="1"/>
    <col min="12803" max="12803" width="76.33203125" style="2" customWidth="1"/>
    <col min="12804" max="12804" width="21" style="2" customWidth="1"/>
    <col min="12805" max="12805" width="10.77734375" style="2" customWidth="1"/>
    <col min="12806" max="12806" width="22.33203125" style="2" customWidth="1"/>
    <col min="12807" max="12807" width="21.33203125" style="2" customWidth="1"/>
    <col min="12808" max="12808" width="15.33203125" style="2" customWidth="1"/>
    <col min="12809" max="12809" width="22.109375" style="2" customWidth="1"/>
    <col min="12810" max="12810" width="16.77734375" style="2" customWidth="1"/>
    <col min="12811" max="13057" width="11.33203125" style="2"/>
    <col min="13058" max="13058" width="4.109375" style="2" customWidth="1"/>
    <col min="13059" max="13059" width="76.33203125" style="2" customWidth="1"/>
    <col min="13060" max="13060" width="21" style="2" customWidth="1"/>
    <col min="13061" max="13061" width="10.77734375" style="2" customWidth="1"/>
    <col min="13062" max="13062" width="22.33203125" style="2" customWidth="1"/>
    <col min="13063" max="13063" width="21.33203125" style="2" customWidth="1"/>
    <col min="13064" max="13064" width="15.33203125" style="2" customWidth="1"/>
    <col min="13065" max="13065" width="22.109375" style="2" customWidth="1"/>
    <col min="13066" max="13066" width="16.77734375" style="2" customWidth="1"/>
    <col min="13067" max="13313" width="11.33203125" style="2"/>
    <col min="13314" max="13314" width="4.109375" style="2" customWidth="1"/>
    <col min="13315" max="13315" width="76.33203125" style="2" customWidth="1"/>
    <col min="13316" max="13316" width="21" style="2" customWidth="1"/>
    <col min="13317" max="13317" width="10.77734375" style="2" customWidth="1"/>
    <col min="13318" max="13318" width="22.33203125" style="2" customWidth="1"/>
    <col min="13319" max="13319" width="21.33203125" style="2" customWidth="1"/>
    <col min="13320" max="13320" width="15.33203125" style="2" customWidth="1"/>
    <col min="13321" max="13321" width="22.109375" style="2" customWidth="1"/>
    <col min="13322" max="13322" width="16.77734375" style="2" customWidth="1"/>
    <col min="13323" max="13569" width="11.33203125" style="2"/>
    <col min="13570" max="13570" width="4.109375" style="2" customWidth="1"/>
    <col min="13571" max="13571" width="76.33203125" style="2" customWidth="1"/>
    <col min="13572" max="13572" width="21" style="2" customWidth="1"/>
    <col min="13573" max="13573" width="10.77734375" style="2" customWidth="1"/>
    <col min="13574" max="13574" width="22.33203125" style="2" customWidth="1"/>
    <col min="13575" max="13575" width="21.33203125" style="2" customWidth="1"/>
    <col min="13576" max="13576" width="15.33203125" style="2" customWidth="1"/>
    <col min="13577" max="13577" width="22.109375" style="2" customWidth="1"/>
    <col min="13578" max="13578" width="16.77734375" style="2" customWidth="1"/>
    <col min="13579" max="13825" width="11.33203125" style="2"/>
    <col min="13826" max="13826" width="4.109375" style="2" customWidth="1"/>
    <col min="13827" max="13827" width="76.33203125" style="2" customWidth="1"/>
    <col min="13828" max="13828" width="21" style="2" customWidth="1"/>
    <col min="13829" max="13829" width="10.77734375" style="2" customWidth="1"/>
    <col min="13830" max="13830" width="22.33203125" style="2" customWidth="1"/>
    <col min="13831" max="13831" width="21.33203125" style="2" customWidth="1"/>
    <col min="13832" max="13832" width="15.33203125" style="2" customWidth="1"/>
    <col min="13833" max="13833" width="22.109375" style="2" customWidth="1"/>
    <col min="13834" max="13834" width="16.77734375" style="2" customWidth="1"/>
    <col min="13835" max="14081" width="11.33203125" style="2"/>
    <col min="14082" max="14082" width="4.109375" style="2" customWidth="1"/>
    <col min="14083" max="14083" width="76.33203125" style="2" customWidth="1"/>
    <col min="14084" max="14084" width="21" style="2" customWidth="1"/>
    <col min="14085" max="14085" width="10.77734375" style="2" customWidth="1"/>
    <col min="14086" max="14086" width="22.33203125" style="2" customWidth="1"/>
    <col min="14087" max="14087" width="21.33203125" style="2" customWidth="1"/>
    <col min="14088" max="14088" width="15.33203125" style="2" customWidth="1"/>
    <col min="14089" max="14089" width="22.109375" style="2" customWidth="1"/>
    <col min="14090" max="14090" width="16.77734375" style="2" customWidth="1"/>
    <col min="14091" max="14337" width="11.33203125" style="2"/>
    <col min="14338" max="14338" width="4.109375" style="2" customWidth="1"/>
    <col min="14339" max="14339" width="76.33203125" style="2" customWidth="1"/>
    <col min="14340" max="14340" width="21" style="2" customWidth="1"/>
    <col min="14341" max="14341" width="10.77734375" style="2" customWidth="1"/>
    <col min="14342" max="14342" width="22.33203125" style="2" customWidth="1"/>
    <col min="14343" max="14343" width="21.33203125" style="2" customWidth="1"/>
    <col min="14344" max="14344" width="15.33203125" style="2" customWidth="1"/>
    <col min="14345" max="14345" width="22.109375" style="2" customWidth="1"/>
    <col min="14346" max="14346" width="16.77734375" style="2" customWidth="1"/>
    <col min="14347" max="14593" width="11.33203125" style="2"/>
    <col min="14594" max="14594" width="4.109375" style="2" customWidth="1"/>
    <col min="14595" max="14595" width="76.33203125" style="2" customWidth="1"/>
    <col min="14596" max="14596" width="21" style="2" customWidth="1"/>
    <col min="14597" max="14597" width="10.77734375" style="2" customWidth="1"/>
    <col min="14598" max="14598" width="22.33203125" style="2" customWidth="1"/>
    <col min="14599" max="14599" width="21.33203125" style="2" customWidth="1"/>
    <col min="14600" max="14600" width="15.33203125" style="2" customWidth="1"/>
    <col min="14601" max="14601" width="22.109375" style="2" customWidth="1"/>
    <col min="14602" max="14602" width="16.77734375" style="2" customWidth="1"/>
    <col min="14603" max="14849" width="11.33203125" style="2"/>
    <col min="14850" max="14850" width="4.109375" style="2" customWidth="1"/>
    <col min="14851" max="14851" width="76.33203125" style="2" customWidth="1"/>
    <col min="14852" max="14852" width="21" style="2" customWidth="1"/>
    <col min="14853" max="14853" width="10.77734375" style="2" customWidth="1"/>
    <col min="14854" max="14854" width="22.33203125" style="2" customWidth="1"/>
    <col min="14855" max="14855" width="21.33203125" style="2" customWidth="1"/>
    <col min="14856" max="14856" width="15.33203125" style="2" customWidth="1"/>
    <col min="14857" max="14857" width="22.109375" style="2" customWidth="1"/>
    <col min="14858" max="14858" width="16.77734375" style="2" customWidth="1"/>
    <col min="14859" max="15105" width="11.33203125" style="2"/>
    <col min="15106" max="15106" width="4.109375" style="2" customWidth="1"/>
    <col min="15107" max="15107" width="76.33203125" style="2" customWidth="1"/>
    <col min="15108" max="15108" width="21" style="2" customWidth="1"/>
    <col min="15109" max="15109" width="10.77734375" style="2" customWidth="1"/>
    <col min="15110" max="15110" width="22.33203125" style="2" customWidth="1"/>
    <col min="15111" max="15111" width="21.33203125" style="2" customWidth="1"/>
    <col min="15112" max="15112" width="15.33203125" style="2" customWidth="1"/>
    <col min="15113" max="15113" width="22.109375" style="2" customWidth="1"/>
    <col min="15114" max="15114" width="16.77734375" style="2" customWidth="1"/>
    <col min="15115" max="15361" width="11.33203125" style="2"/>
    <col min="15362" max="15362" width="4.109375" style="2" customWidth="1"/>
    <col min="15363" max="15363" width="76.33203125" style="2" customWidth="1"/>
    <col min="15364" max="15364" width="21" style="2" customWidth="1"/>
    <col min="15365" max="15365" width="10.77734375" style="2" customWidth="1"/>
    <col min="15366" max="15366" width="22.33203125" style="2" customWidth="1"/>
    <col min="15367" max="15367" width="21.33203125" style="2" customWidth="1"/>
    <col min="15368" max="15368" width="15.33203125" style="2" customWidth="1"/>
    <col min="15369" max="15369" width="22.109375" style="2" customWidth="1"/>
    <col min="15370" max="15370" width="16.77734375" style="2" customWidth="1"/>
    <col min="15371" max="15617" width="11.33203125" style="2"/>
    <col min="15618" max="15618" width="4.109375" style="2" customWidth="1"/>
    <col min="15619" max="15619" width="76.33203125" style="2" customWidth="1"/>
    <col min="15620" max="15620" width="21" style="2" customWidth="1"/>
    <col min="15621" max="15621" width="10.77734375" style="2" customWidth="1"/>
    <col min="15622" max="15622" width="22.33203125" style="2" customWidth="1"/>
    <col min="15623" max="15623" width="21.33203125" style="2" customWidth="1"/>
    <col min="15624" max="15624" width="15.33203125" style="2" customWidth="1"/>
    <col min="15625" max="15625" width="22.109375" style="2" customWidth="1"/>
    <col min="15626" max="15626" width="16.77734375" style="2" customWidth="1"/>
    <col min="15627" max="15873" width="11.33203125" style="2"/>
    <col min="15874" max="15874" width="4.109375" style="2" customWidth="1"/>
    <col min="15875" max="15875" width="76.33203125" style="2" customWidth="1"/>
    <col min="15876" max="15876" width="21" style="2" customWidth="1"/>
    <col min="15877" max="15877" width="10.77734375" style="2" customWidth="1"/>
    <col min="15878" max="15878" width="22.33203125" style="2" customWidth="1"/>
    <col min="15879" max="15879" width="21.33203125" style="2" customWidth="1"/>
    <col min="15880" max="15880" width="15.33203125" style="2" customWidth="1"/>
    <col min="15881" max="15881" width="22.109375" style="2" customWidth="1"/>
    <col min="15882" max="15882" width="16.77734375" style="2" customWidth="1"/>
    <col min="15883" max="16129" width="11.33203125" style="2"/>
    <col min="16130" max="16130" width="4.109375" style="2" customWidth="1"/>
    <col min="16131" max="16131" width="76.33203125" style="2" customWidth="1"/>
    <col min="16132" max="16132" width="21" style="2" customWidth="1"/>
    <col min="16133" max="16133" width="10.77734375" style="2" customWidth="1"/>
    <col min="16134" max="16134" width="22.33203125" style="2" customWidth="1"/>
    <col min="16135" max="16135" width="21.33203125" style="2" customWidth="1"/>
    <col min="16136" max="16136" width="15.33203125" style="2" customWidth="1"/>
    <col min="16137" max="16137" width="22.109375" style="2" customWidth="1"/>
    <col min="16138" max="16138" width="16.77734375" style="2" customWidth="1"/>
    <col min="16139" max="16384" width="11.33203125" style="2"/>
  </cols>
  <sheetData>
    <row r="2" spans="2:8" ht="26.4" x14ac:dyDescent="0.25">
      <c r="B2" s="738" t="s">
        <v>254</v>
      </c>
      <c r="C2" s="739"/>
      <c r="D2" s="739"/>
      <c r="E2" s="739"/>
      <c r="F2" s="739"/>
      <c r="G2" s="740"/>
      <c r="H2" s="4" t="s">
        <v>40</v>
      </c>
    </row>
    <row r="3" spans="2:8" x14ac:dyDescent="0.25">
      <c r="B3" s="741"/>
      <c r="C3" s="742"/>
      <c r="D3" s="742"/>
      <c r="E3" s="742"/>
      <c r="F3" s="742"/>
      <c r="G3" s="743"/>
      <c r="H3" s="5" t="s">
        <v>39</v>
      </c>
    </row>
    <row r="4" spans="2:8" x14ac:dyDescent="0.25">
      <c r="B4" s="744"/>
      <c r="C4" s="745"/>
      <c r="D4" s="745"/>
      <c r="E4" s="745"/>
      <c r="F4" s="745"/>
      <c r="G4" s="746"/>
      <c r="H4" s="5" t="s">
        <v>38</v>
      </c>
    </row>
    <row r="5" spans="2:8" x14ac:dyDescent="0.25">
      <c r="B5" s="704" t="s">
        <v>37</v>
      </c>
      <c r="C5" s="705"/>
      <c r="D5" s="705"/>
      <c r="E5" s="705"/>
      <c r="F5" s="705"/>
      <c r="G5" s="705"/>
      <c r="H5" s="706"/>
    </row>
    <row r="6" spans="2:8" x14ac:dyDescent="0.25">
      <c r="B6" s="717" t="s">
        <v>255</v>
      </c>
      <c r="C6" s="718"/>
      <c r="D6" s="718"/>
      <c r="E6" s="718"/>
      <c r="F6" s="718"/>
      <c r="G6" s="718"/>
      <c r="H6" s="719"/>
    </row>
    <row r="7" spans="2:8" x14ac:dyDescent="0.25">
      <c r="B7" s="704" t="s">
        <v>36</v>
      </c>
      <c r="C7" s="705"/>
      <c r="D7" s="705"/>
      <c r="E7" s="705"/>
      <c r="F7" s="705"/>
      <c r="G7" s="705"/>
      <c r="H7" s="706"/>
    </row>
    <row r="8" spans="2:8" x14ac:dyDescent="0.25">
      <c r="B8" s="717" t="s">
        <v>256</v>
      </c>
      <c r="C8" s="718"/>
      <c r="D8" s="718"/>
      <c r="E8" s="718"/>
      <c r="F8" s="718"/>
      <c r="G8" s="718"/>
      <c r="H8" s="719"/>
    </row>
    <row r="9" spans="2:8" x14ac:dyDescent="0.25">
      <c r="B9" s="704" t="s">
        <v>35</v>
      </c>
      <c r="C9" s="705"/>
      <c r="D9" s="705"/>
      <c r="E9" s="705"/>
      <c r="F9" s="705"/>
      <c r="G9" s="705"/>
      <c r="H9" s="706"/>
    </row>
    <row r="10" spans="2:8" x14ac:dyDescent="0.25">
      <c r="B10" s="717" t="s">
        <v>59</v>
      </c>
      <c r="C10" s="718"/>
      <c r="D10" s="718"/>
      <c r="E10" s="718"/>
      <c r="F10" s="718"/>
      <c r="G10" s="718"/>
      <c r="H10" s="719"/>
    </row>
    <row r="11" spans="2:8" x14ac:dyDescent="0.25">
      <c r="B11" s="704" t="s">
        <v>34</v>
      </c>
      <c r="C11" s="705"/>
      <c r="D11" s="705"/>
      <c r="E11" s="705"/>
      <c r="F11" s="705"/>
      <c r="G11" s="705"/>
      <c r="H11" s="706"/>
    </row>
    <row r="12" spans="2:8" x14ac:dyDescent="0.25">
      <c r="B12" s="696" t="s">
        <v>49</v>
      </c>
      <c r="C12" s="696"/>
      <c r="D12" s="696"/>
      <c r="E12" s="696"/>
      <c r="F12" s="696"/>
      <c r="G12" s="696"/>
      <c r="H12" s="696"/>
    </row>
    <row r="13" spans="2:8" x14ac:dyDescent="0.25">
      <c r="B13" s="704" t="s">
        <v>33</v>
      </c>
      <c r="C13" s="705"/>
      <c r="D13" s="705"/>
      <c r="E13" s="705"/>
      <c r="F13" s="705"/>
      <c r="G13" s="705"/>
      <c r="H13" s="706"/>
    </row>
    <row r="14" spans="2:8" x14ac:dyDescent="0.25">
      <c r="B14" s="823"/>
      <c r="C14" s="824"/>
      <c r="D14" s="825"/>
      <c r="E14" s="729" t="s">
        <v>32</v>
      </c>
      <c r="F14" s="730"/>
      <c r="G14" s="730"/>
      <c r="H14" s="731"/>
    </row>
    <row r="15" spans="2:8" x14ac:dyDescent="0.25">
      <c r="B15" s="720" t="s">
        <v>257</v>
      </c>
      <c r="C15" s="826"/>
      <c r="D15" s="827"/>
      <c r="E15" s="732"/>
      <c r="F15" s="733"/>
      <c r="G15" s="733"/>
      <c r="H15" s="734"/>
    </row>
    <row r="16" spans="2:8" x14ac:dyDescent="0.25">
      <c r="B16" s="828"/>
      <c r="C16" s="829"/>
      <c r="D16" s="830"/>
      <c r="E16" s="732"/>
      <c r="F16" s="733"/>
      <c r="G16" s="733"/>
      <c r="H16" s="734"/>
    </row>
    <row r="17" spans="2:8" x14ac:dyDescent="0.25">
      <c r="B17" s="828"/>
      <c r="C17" s="829"/>
      <c r="D17" s="830"/>
      <c r="E17" s="732"/>
      <c r="F17" s="733"/>
      <c r="G17" s="733"/>
      <c r="H17" s="734"/>
    </row>
    <row r="18" spans="2:8" x14ac:dyDescent="0.25">
      <c r="B18" s="828"/>
      <c r="C18" s="829"/>
      <c r="D18" s="830"/>
      <c r="E18" s="732"/>
      <c r="F18" s="733"/>
      <c r="G18" s="733"/>
      <c r="H18" s="734"/>
    </row>
    <row r="19" spans="2:8" x14ac:dyDescent="0.25">
      <c r="B19" s="828"/>
      <c r="C19" s="829"/>
      <c r="D19" s="830"/>
      <c r="E19" s="732"/>
      <c r="F19" s="733"/>
      <c r="G19" s="733"/>
      <c r="H19" s="734"/>
    </row>
    <row r="20" spans="2:8" x14ac:dyDescent="0.25">
      <c r="B20" s="828"/>
      <c r="C20" s="829"/>
      <c r="D20" s="830"/>
      <c r="E20" s="732"/>
      <c r="F20" s="733"/>
      <c r="G20" s="733"/>
      <c r="H20" s="734"/>
    </row>
    <row r="21" spans="2:8" x14ac:dyDescent="0.25">
      <c r="B21" s="828"/>
      <c r="C21" s="829"/>
      <c r="D21" s="830"/>
      <c r="E21" s="732"/>
      <c r="F21" s="733"/>
      <c r="G21" s="733"/>
      <c r="H21" s="734"/>
    </row>
    <row r="22" spans="2:8" x14ac:dyDescent="0.25">
      <c r="B22" s="828"/>
      <c r="C22" s="829"/>
      <c r="D22" s="830"/>
      <c r="E22" s="732"/>
      <c r="F22" s="733"/>
      <c r="G22" s="733"/>
      <c r="H22" s="734"/>
    </row>
    <row r="23" spans="2:8" x14ac:dyDescent="0.25">
      <c r="B23" s="828"/>
      <c r="C23" s="829"/>
      <c r="D23" s="830"/>
      <c r="E23" s="732"/>
      <c r="F23" s="733"/>
      <c r="G23" s="733"/>
      <c r="H23" s="734"/>
    </row>
    <row r="24" spans="2:8" x14ac:dyDescent="0.25">
      <c r="B24" s="828"/>
      <c r="C24" s="829"/>
      <c r="D24" s="830"/>
      <c r="E24" s="732"/>
      <c r="F24" s="733"/>
      <c r="G24" s="733"/>
      <c r="H24" s="734"/>
    </row>
    <row r="25" spans="2:8" x14ac:dyDescent="0.25">
      <c r="B25" s="831"/>
      <c r="C25" s="832"/>
      <c r="D25" s="833"/>
      <c r="E25" s="735"/>
      <c r="F25" s="736"/>
      <c r="G25" s="736"/>
      <c r="H25" s="737"/>
    </row>
    <row r="26" spans="2:8" x14ac:dyDescent="0.25">
      <c r="B26" s="704" t="s">
        <v>31</v>
      </c>
      <c r="C26" s="705"/>
      <c r="D26" s="705"/>
      <c r="E26" s="705"/>
      <c r="F26" s="705"/>
      <c r="G26" s="705"/>
      <c r="H26" s="706"/>
    </row>
    <row r="27" spans="2:8" x14ac:dyDescent="0.25">
      <c r="B27" s="711" t="s">
        <v>258</v>
      </c>
      <c r="C27" s="711"/>
      <c r="D27" s="711"/>
      <c r="E27" s="711"/>
      <c r="F27" s="711"/>
      <c r="G27" s="711"/>
      <c r="H27" s="711"/>
    </row>
    <row r="28" spans="2:8" x14ac:dyDescent="0.25">
      <c r="B28" s="712"/>
      <c r="C28" s="712"/>
      <c r="D28" s="712"/>
      <c r="E28" s="712"/>
      <c r="F28" s="712"/>
      <c r="G28" s="712"/>
      <c r="H28" s="712"/>
    </row>
    <row r="29" spans="2:8" x14ac:dyDescent="0.25">
      <c r="B29" s="712"/>
      <c r="C29" s="712"/>
      <c r="D29" s="712"/>
      <c r="E29" s="712"/>
      <c r="F29" s="712"/>
      <c r="G29" s="712"/>
      <c r="H29" s="712"/>
    </row>
    <row r="30" spans="2:8" x14ac:dyDescent="0.25">
      <c r="B30" s="713"/>
      <c r="C30" s="713"/>
      <c r="D30" s="713"/>
      <c r="E30" s="713"/>
      <c r="F30" s="713"/>
      <c r="G30" s="713"/>
      <c r="H30" s="713"/>
    </row>
    <row r="31" spans="2:8" x14ac:dyDescent="0.25">
      <c r="B31" s="693" t="s">
        <v>30</v>
      </c>
      <c r="C31" s="693"/>
      <c r="D31" s="693"/>
      <c r="E31" s="693"/>
      <c r="F31" s="693"/>
      <c r="G31" s="693"/>
      <c r="H31" s="693"/>
    </row>
    <row r="32" spans="2:8" x14ac:dyDescent="0.25">
      <c r="B32" s="714" t="s">
        <v>57</v>
      </c>
      <c r="C32" s="715"/>
      <c r="D32" s="715"/>
      <c r="E32" s="715"/>
      <c r="F32" s="715"/>
      <c r="G32" s="715"/>
      <c r="H32" s="716"/>
    </row>
    <row r="33" spans="2:8" x14ac:dyDescent="0.25">
      <c r="B33" s="704" t="s">
        <v>29</v>
      </c>
      <c r="C33" s="705"/>
      <c r="D33" s="705"/>
      <c r="E33" s="705"/>
      <c r="F33" s="705"/>
      <c r="G33" s="705"/>
      <c r="H33" s="706"/>
    </row>
    <row r="34" spans="2:8" x14ac:dyDescent="0.25">
      <c r="B34" s="717" t="s">
        <v>53</v>
      </c>
      <c r="C34" s="718"/>
      <c r="D34" s="718"/>
      <c r="E34" s="718"/>
      <c r="F34" s="718"/>
      <c r="G34" s="718"/>
      <c r="H34" s="719"/>
    </row>
    <row r="35" spans="2:8" x14ac:dyDescent="0.25">
      <c r="B35" s="704" t="s">
        <v>28</v>
      </c>
      <c r="C35" s="705"/>
      <c r="D35" s="705"/>
      <c r="E35" s="705"/>
      <c r="F35" s="705"/>
      <c r="G35" s="705"/>
      <c r="H35" s="706"/>
    </row>
    <row r="36" spans="2:8" ht="13.05" customHeight="1" x14ac:dyDescent="0.25">
      <c r="B36" s="707" t="s">
        <v>27</v>
      </c>
      <c r="C36" s="708"/>
      <c r="D36" s="708"/>
      <c r="E36" s="708"/>
      <c r="F36" s="708"/>
      <c r="G36" s="708"/>
      <c r="H36" s="709"/>
    </row>
    <row r="37" spans="2:8" ht="13.05" customHeight="1" x14ac:dyDescent="0.25">
      <c r="B37" s="9" t="s">
        <v>54</v>
      </c>
      <c r="C37" s="10"/>
      <c r="D37" s="10"/>
      <c r="E37" s="10"/>
      <c r="F37" s="10"/>
      <c r="G37" s="10"/>
      <c r="H37" s="10"/>
    </row>
    <row r="38" spans="2:8" x14ac:dyDescent="0.25">
      <c r="B38" s="710" t="s">
        <v>55</v>
      </c>
      <c r="C38" s="710"/>
      <c r="D38" s="11"/>
      <c r="E38" s="11"/>
      <c r="F38" s="11"/>
      <c r="G38" s="11"/>
      <c r="H38" s="11"/>
    </row>
    <row r="39" spans="2:8" ht="13.8" x14ac:dyDescent="0.3">
      <c r="B39" s="12"/>
      <c r="C39" s="12"/>
      <c r="D39" s="12"/>
      <c r="E39" s="270"/>
      <c r="F39" s="12"/>
      <c r="G39" s="12"/>
      <c r="H39" s="12"/>
    </row>
  </sheetData>
  <mergeCells count="22">
    <mergeCell ref="B35:H35"/>
    <mergeCell ref="B36:H36"/>
    <mergeCell ref="B38:C38"/>
    <mergeCell ref="B26:H26"/>
    <mergeCell ref="B27:H30"/>
    <mergeCell ref="B31:H31"/>
    <mergeCell ref="B32:H32"/>
    <mergeCell ref="B33:H33"/>
    <mergeCell ref="B34:H34"/>
    <mergeCell ref="B10:H10"/>
    <mergeCell ref="B11:H11"/>
    <mergeCell ref="B12:H12"/>
    <mergeCell ref="B13:H13"/>
    <mergeCell ref="B14:D14"/>
    <mergeCell ref="E14:H25"/>
    <mergeCell ref="B15:D25"/>
    <mergeCell ref="B9:H9"/>
    <mergeCell ref="B2:G4"/>
    <mergeCell ref="B5:H5"/>
    <mergeCell ref="B6:H6"/>
    <mergeCell ref="B7:H7"/>
    <mergeCell ref="B8:H8"/>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E73B2-67FA-3244-98B0-4DF3E750792D}">
  <sheetPr>
    <tabColor theme="8"/>
  </sheetPr>
  <dimension ref="A1:G46"/>
  <sheetViews>
    <sheetView topLeftCell="A5" workbookViewId="0">
      <selection activeCell="K25" sqref="K25"/>
    </sheetView>
  </sheetViews>
  <sheetFormatPr baseColWidth="10" defaultColWidth="11.33203125" defaultRowHeight="13.8" x14ac:dyDescent="0.25"/>
  <cols>
    <col min="1" max="1" width="43.77734375" style="8" customWidth="1"/>
    <col min="2" max="2" width="12.33203125" style="8" customWidth="1"/>
    <col min="3" max="3" width="13.77734375" style="8" customWidth="1"/>
    <col min="4" max="5" width="11.33203125" style="8"/>
    <col min="6" max="6" width="10.109375" style="8" customWidth="1"/>
    <col min="7" max="7" width="26.109375" style="8" customWidth="1"/>
    <col min="8" max="256" width="11.33203125" style="8"/>
    <col min="257" max="257" width="43.77734375" style="8" customWidth="1"/>
    <col min="258" max="258" width="12.33203125" style="8" customWidth="1"/>
    <col min="259" max="259" width="13.77734375" style="8" customWidth="1"/>
    <col min="260" max="261" width="11.33203125" style="8"/>
    <col min="262" max="262" width="10.109375" style="8" customWidth="1"/>
    <col min="263" max="263" width="26.109375" style="8" customWidth="1"/>
    <col min="264" max="512" width="11.33203125" style="8"/>
    <col min="513" max="513" width="43.77734375" style="8" customWidth="1"/>
    <col min="514" max="514" width="12.33203125" style="8" customWidth="1"/>
    <col min="515" max="515" width="13.77734375" style="8" customWidth="1"/>
    <col min="516" max="517" width="11.33203125" style="8"/>
    <col min="518" max="518" width="10.109375" style="8" customWidth="1"/>
    <col min="519" max="519" width="26.109375" style="8" customWidth="1"/>
    <col min="520" max="768" width="11.33203125" style="8"/>
    <col min="769" max="769" width="43.77734375" style="8" customWidth="1"/>
    <col min="770" max="770" width="12.33203125" style="8" customWidth="1"/>
    <col min="771" max="771" width="13.77734375" style="8" customWidth="1"/>
    <col min="772" max="773" width="11.33203125" style="8"/>
    <col min="774" max="774" width="10.109375" style="8" customWidth="1"/>
    <col min="775" max="775" width="26.109375" style="8" customWidth="1"/>
    <col min="776" max="1024" width="11.33203125" style="8"/>
    <col min="1025" max="1025" width="43.77734375" style="8" customWidth="1"/>
    <col min="1026" max="1026" width="12.33203125" style="8" customWidth="1"/>
    <col min="1027" max="1027" width="13.77734375" style="8" customWidth="1"/>
    <col min="1028" max="1029" width="11.33203125" style="8"/>
    <col min="1030" max="1030" width="10.109375" style="8" customWidth="1"/>
    <col min="1031" max="1031" width="26.109375" style="8" customWidth="1"/>
    <col min="1032" max="1280" width="11.33203125" style="8"/>
    <col min="1281" max="1281" width="43.77734375" style="8" customWidth="1"/>
    <col min="1282" max="1282" width="12.33203125" style="8" customWidth="1"/>
    <col min="1283" max="1283" width="13.77734375" style="8" customWidth="1"/>
    <col min="1284" max="1285" width="11.33203125" style="8"/>
    <col min="1286" max="1286" width="10.109375" style="8" customWidth="1"/>
    <col min="1287" max="1287" width="26.109375" style="8" customWidth="1"/>
    <col min="1288" max="1536" width="11.33203125" style="8"/>
    <col min="1537" max="1537" width="43.77734375" style="8" customWidth="1"/>
    <col min="1538" max="1538" width="12.33203125" style="8" customWidth="1"/>
    <col min="1539" max="1539" width="13.77734375" style="8" customWidth="1"/>
    <col min="1540" max="1541" width="11.33203125" style="8"/>
    <col min="1542" max="1542" width="10.109375" style="8" customWidth="1"/>
    <col min="1543" max="1543" width="26.109375" style="8" customWidth="1"/>
    <col min="1544" max="1792" width="11.33203125" style="8"/>
    <col min="1793" max="1793" width="43.77734375" style="8" customWidth="1"/>
    <col min="1794" max="1794" width="12.33203125" style="8" customWidth="1"/>
    <col min="1795" max="1795" width="13.77734375" style="8" customWidth="1"/>
    <col min="1796" max="1797" width="11.33203125" style="8"/>
    <col min="1798" max="1798" width="10.109375" style="8" customWidth="1"/>
    <col min="1799" max="1799" width="26.109375" style="8" customWidth="1"/>
    <col min="1800" max="2048" width="11.33203125" style="8"/>
    <col min="2049" max="2049" width="43.77734375" style="8" customWidth="1"/>
    <col min="2050" max="2050" width="12.33203125" style="8" customWidth="1"/>
    <col min="2051" max="2051" width="13.77734375" style="8" customWidth="1"/>
    <col min="2052" max="2053" width="11.33203125" style="8"/>
    <col min="2054" max="2054" width="10.109375" style="8" customWidth="1"/>
    <col min="2055" max="2055" width="26.109375" style="8" customWidth="1"/>
    <col min="2056" max="2304" width="11.33203125" style="8"/>
    <col min="2305" max="2305" width="43.77734375" style="8" customWidth="1"/>
    <col min="2306" max="2306" width="12.33203125" style="8" customWidth="1"/>
    <col min="2307" max="2307" width="13.77734375" style="8" customWidth="1"/>
    <col min="2308" max="2309" width="11.33203125" style="8"/>
    <col min="2310" max="2310" width="10.109375" style="8" customWidth="1"/>
    <col min="2311" max="2311" width="26.109375" style="8" customWidth="1"/>
    <col min="2312" max="2560" width="11.33203125" style="8"/>
    <col min="2561" max="2561" width="43.77734375" style="8" customWidth="1"/>
    <col min="2562" max="2562" width="12.33203125" style="8" customWidth="1"/>
    <col min="2563" max="2563" width="13.77734375" style="8" customWidth="1"/>
    <col min="2564" max="2565" width="11.33203125" style="8"/>
    <col min="2566" max="2566" width="10.109375" style="8" customWidth="1"/>
    <col min="2567" max="2567" width="26.109375" style="8" customWidth="1"/>
    <col min="2568" max="2816" width="11.33203125" style="8"/>
    <col min="2817" max="2817" width="43.77734375" style="8" customWidth="1"/>
    <col min="2818" max="2818" width="12.33203125" style="8" customWidth="1"/>
    <col min="2819" max="2819" width="13.77734375" style="8" customWidth="1"/>
    <col min="2820" max="2821" width="11.33203125" style="8"/>
    <col min="2822" max="2822" width="10.109375" style="8" customWidth="1"/>
    <col min="2823" max="2823" width="26.109375" style="8" customWidth="1"/>
    <col min="2824" max="3072" width="11.33203125" style="8"/>
    <col min="3073" max="3073" width="43.77734375" style="8" customWidth="1"/>
    <col min="3074" max="3074" width="12.33203125" style="8" customWidth="1"/>
    <col min="3075" max="3075" width="13.77734375" style="8" customWidth="1"/>
    <col min="3076" max="3077" width="11.33203125" style="8"/>
    <col min="3078" max="3078" width="10.109375" style="8" customWidth="1"/>
    <col min="3079" max="3079" width="26.109375" style="8" customWidth="1"/>
    <col min="3080" max="3328" width="11.33203125" style="8"/>
    <col min="3329" max="3329" width="43.77734375" style="8" customWidth="1"/>
    <col min="3330" max="3330" width="12.33203125" style="8" customWidth="1"/>
    <col min="3331" max="3331" width="13.77734375" style="8" customWidth="1"/>
    <col min="3332" max="3333" width="11.33203125" style="8"/>
    <col min="3334" max="3334" width="10.109375" style="8" customWidth="1"/>
    <col min="3335" max="3335" width="26.109375" style="8" customWidth="1"/>
    <col min="3336" max="3584" width="11.33203125" style="8"/>
    <col min="3585" max="3585" width="43.77734375" style="8" customWidth="1"/>
    <col min="3586" max="3586" width="12.33203125" style="8" customWidth="1"/>
    <col min="3587" max="3587" width="13.77734375" style="8" customWidth="1"/>
    <col min="3588" max="3589" width="11.33203125" style="8"/>
    <col min="3590" max="3590" width="10.109375" style="8" customWidth="1"/>
    <col min="3591" max="3591" width="26.109375" style="8" customWidth="1"/>
    <col min="3592" max="3840" width="11.33203125" style="8"/>
    <col min="3841" max="3841" width="43.77734375" style="8" customWidth="1"/>
    <col min="3842" max="3842" width="12.33203125" style="8" customWidth="1"/>
    <col min="3843" max="3843" width="13.77734375" style="8" customWidth="1"/>
    <col min="3844" max="3845" width="11.33203125" style="8"/>
    <col min="3846" max="3846" width="10.109375" style="8" customWidth="1"/>
    <col min="3847" max="3847" width="26.109375" style="8" customWidth="1"/>
    <col min="3848" max="4096" width="11.33203125" style="8"/>
    <col min="4097" max="4097" width="43.77734375" style="8" customWidth="1"/>
    <col min="4098" max="4098" width="12.33203125" style="8" customWidth="1"/>
    <col min="4099" max="4099" width="13.77734375" style="8" customWidth="1"/>
    <col min="4100" max="4101" width="11.33203125" style="8"/>
    <col min="4102" max="4102" width="10.109375" style="8" customWidth="1"/>
    <col min="4103" max="4103" width="26.109375" style="8" customWidth="1"/>
    <col min="4104" max="4352" width="11.33203125" style="8"/>
    <col min="4353" max="4353" width="43.77734375" style="8" customWidth="1"/>
    <col min="4354" max="4354" width="12.33203125" style="8" customWidth="1"/>
    <col min="4355" max="4355" width="13.77734375" style="8" customWidth="1"/>
    <col min="4356" max="4357" width="11.33203125" style="8"/>
    <col min="4358" max="4358" width="10.109375" style="8" customWidth="1"/>
    <col min="4359" max="4359" width="26.109375" style="8" customWidth="1"/>
    <col min="4360" max="4608" width="11.33203125" style="8"/>
    <col min="4609" max="4609" width="43.77734375" style="8" customWidth="1"/>
    <col min="4610" max="4610" width="12.33203125" style="8" customWidth="1"/>
    <col min="4611" max="4611" width="13.77734375" style="8" customWidth="1"/>
    <col min="4612" max="4613" width="11.33203125" style="8"/>
    <col min="4614" max="4614" width="10.109375" style="8" customWidth="1"/>
    <col min="4615" max="4615" width="26.109375" style="8" customWidth="1"/>
    <col min="4616" max="4864" width="11.33203125" style="8"/>
    <col min="4865" max="4865" width="43.77734375" style="8" customWidth="1"/>
    <col min="4866" max="4866" width="12.33203125" style="8" customWidth="1"/>
    <col min="4867" max="4867" width="13.77734375" style="8" customWidth="1"/>
    <col min="4868" max="4869" width="11.33203125" style="8"/>
    <col min="4870" max="4870" width="10.109375" style="8" customWidth="1"/>
    <col min="4871" max="4871" width="26.109375" style="8" customWidth="1"/>
    <col min="4872" max="5120" width="11.33203125" style="8"/>
    <col min="5121" max="5121" width="43.77734375" style="8" customWidth="1"/>
    <col min="5122" max="5122" width="12.33203125" style="8" customWidth="1"/>
    <col min="5123" max="5123" width="13.77734375" style="8" customWidth="1"/>
    <col min="5124" max="5125" width="11.33203125" style="8"/>
    <col min="5126" max="5126" width="10.109375" style="8" customWidth="1"/>
    <col min="5127" max="5127" width="26.109375" style="8" customWidth="1"/>
    <col min="5128" max="5376" width="11.33203125" style="8"/>
    <col min="5377" max="5377" width="43.77734375" style="8" customWidth="1"/>
    <col min="5378" max="5378" width="12.33203125" style="8" customWidth="1"/>
    <col min="5379" max="5379" width="13.77734375" style="8" customWidth="1"/>
    <col min="5380" max="5381" width="11.33203125" style="8"/>
    <col min="5382" max="5382" width="10.109375" style="8" customWidth="1"/>
    <col min="5383" max="5383" width="26.109375" style="8" customWidth="1"/>
    <col min="5384" max="5632" width="11.33203125" style="8"/>
    <col min="5633" max="5633" width="43.77734375" style="8" customWidth="1"/>
    <col min="5634" max="5634" width="12.33203125" style="8" customWidth="1"/>
    <col min="5635" max="5635" width="13.77734375" style="8" customWidth="1"/>
    <col min="5636" max="5637" width="11.33203125" style="8"/>
    <col min="5638" max="5638" width="10.109375" style="8" customWidth="1"/>
    <col min="5639" max="5639" width="26.109375" style="8" customWidth="1"/>
    <col min="5640" max="5888" width="11.33203125" style="8"/>
    <col min="5889" max="5889" width="43.77734375" style="8" customWidth="1"/>
    <col min="5890" max="5890" width="12.33203125" style="8" customWidth="1"/>
    <col min="5891" max="5891" width="13.77734375" style="8" customWidth="1"/>
    <col min="5892" max="5893" width="11.33203125" style="8"/>
    <col min="5894" max="5894" width="10.109375" style="8" customWidth="1"/>
    <col min="5895" max="5895" width="26.109375" style="8" customWidth="1"/>
    <col min="5896" max="6144" width="11.33203125" style="8"/>
    <col min="6145" max="6145" width="43.77734375" style="8" customWidth="1"/>
    <col min="6146" max="6146" width="12.33203125" style="8" customWidth="1"/>
    <col min="6147" max="6147" width="13.77734375" style="8" customWidth="1"/>
    <col min="6148" max="6149" width="11.33203125" style="8"/>
    <col min="6150" max="6150" width="10.109375" style="8" customWidth="1"/>
    <col min="6151" max="6151" width="26.109375" style="8" customWidth="1"/>
    <col min="6152" max="6400" width="11.33203125" style="8"/>
    <col min="6401" max="6401" width="43.77734375" style="8" customWidth="1"/>
    <col min="6402" max="6402" width="12.33203125" style="8" customWidth="1"/>
    <col min="6403" max="6403" width="13.77734375" style="8" customWidth="1"/>
    <col min="6404" max="6405" width="11.33203125" style="8"/>
    <col min="6406" max="6406" width="10.109375" style="8" customWidth="1"/>
    <col min="6407" max="6407" width="26.109375" style="8" customWidth="1"/>
    <col min="6408" max="6656" width="11.33203125" style="8"/>
    <col min="6657" max="6657" width="43.77734375" style="8" customWidth="1"/>
    <col min="6658" max="6658" width="12.33203125" style="8" customWidth="1"/>
    <col min="6659" max="6659" width="13.77734375" style="8" customWidth="1"/>
    <col min="6660" max="6661" width="11.33203125" style="8"/>
    <col min="6662" max="6662" width="10.109375" style="8" customWidth="1"/>
    <col min="6663" max="6663" width="26.109375" style="8" customWidth="1"/>
    <col min="6664" max="6912" width="11.33203125" style="8"/>
    <col min="6913" max="6913" width="43.77734375" style="8" customWidth="1"/>
    <col min="6914" max="6914" width="12.33203125" style="8" customWidth="1"/>
    <col min="6915" max="6915" width="13.77734375" style="8" customWidth="1"/>
    <col min="6916" max="6917" width="11.33203125" style="8"/>
    <col min="6918" max="6918" width="10.109375" style="8" customWidth="1"/>
    <col min="6919" max="6919" width="26.109375" style="8" customWidth="1"/>
    <col min="6920" max="7168" width="11.33203125" style="8"/>
    <col min="7169" max="7169" width="43.77734375" style="8" customWidth="1"/>
    <col min="7170" max="7170" width="12.33203125" style="8" customWidth="1"/>
    <col min="7171" max="7171" width="13.77734375" style="8" customWidth="1"/>
    <col min="7172" max="7173" width="11.33203125" style="8"/>
    <col min="7174" max="7174" width="10.109375" style="8" customWidth="1"/>
    <col min="7175" max="7175" width="26.109375" style="8" customWidth="1"/>
    <col min="7176" max="7424" width="11.33203125" style="8"/>
    <col min="7425" max="7425" width="43.77734375" style="8" customWidth="1"/>
    <col min="7426" max="7426" width="12.33203125" style="8" customWidth="1"/>
    <col min="7427" max="7427" width="13.77734375" style="8" customWidth="1"/>
    <col min="7428" max="7429" width="11.33203125" style="8"/>
    <col min="7430" max="7430" width="10.109375" style="8" customWidth="1"/>
    <col min="7431" max="7431" width="26.109375" style="8" customWidth="1"/>
    <col min="7432" max="7680" width="11.33203125" style="8"/>
    <col min="7681" max="7681" width="43.77734375" style="8" customWidth="1"/>
    <col min="7682" max="7682" width="12.33203125" style="8" customWidth="1"/>
    <col min="7683" max="7683" width="13.77734375" style="8" customWidth="1"/>
    <col min="7684" max="7685" width="11.33203125" style="8"/>
    <col min="7686" max="7686" width="10.109375" style="8" customWidth="1"/>
    <col min="7687" max="7687" width="26.109375" style="8" customWidth="1"/>
    <col min="7688" max="7936" width="11.33203125" style="8"/>
    <col min="7937" max="7937" width="43.77734375" style="8" customWidth="1"/>
    <col min="7938" max="7938" width="12.33203125" style="8" customWidth="1"/>
    <col min="7939" max="7939" width="13.77734375" style="8" customWidth="1"/>
    <col min="7940" max="7941" width="11.33203125" style="8"/>
    <col min="7942" max="7942" width="10.109375" style="8" customWidth="1"/>
    <col min="7943" max="7943" width="26.109375" style="8" customWidth="1"/>
    <col min="7944" max="8192" width="11.33203125" style="8"/>
    <col min="8193" max="8193" width="43.77734375" style="8" customWidth="1"/>
    <col min="8194" max="8194" width="12.33203125" style="8" customWidth="1"/>
    <col min="8195" max="8195" width="13.77734375" style="8" customWidth="1"/>
    <col min="8196" max="8197" width="11.33203125" style="8"/>
    <col min="8198" max="8198" width="10.109375" style="8" customWidth="1"/>
    <col min="8199" max="8199" width="26.109375" style="8" customWidth="1"/>
    <col min="8200" max="8448" width="11.33203125" style="8"/>
    <col min="8449" max="8449" width="43.77734375" style="8" customWidth="1"/>
    <col min="8450" max="8450" width="12.33203125" style="8" customWidth="1"/>
    <col min="8451" max="8451" width="13.77734375" style="8" customWidth="1"/>
    <col min="8452" max="8453" width="11.33203125" style="8"/>
    <col min="8454" max="8454" width="10.109375" style="8" customWidth="1"/>
    <col min="8455" max="8455" width="26.109375" style="8" customWidth="1"/>
    <col min="8456" max="8704" width="11.33203125" style="8"/>
    <col min="8705" max="8705" width="43.77734375" style="8" customWidth="1"/>
    <col min="8706" max="8706" width="12.33203125" style="8" customWidth="1"/>
    <col min="8707" max="8707" width="13.77734375" style="8" customWidth="1"/>
    <col min="8708" max="8709" width="11.33203125" style="8"/>
    <col min="8710" max="8710" width="10.109375" style="8" customWidth="1"/>
    <col min="8711" max="8711" width="26.109375" style="8" customWidth="1"/>
    <col min="8712" max="8960" width="11.33203125" style="8"/>
    <col min="8961" max="8961" width="43.77734375" style="8" customWidth="1"/>
    <col min="8962" max="8962" width="12.33203125" style="8" customWidth="1"/>
    <col min="8963" max="8963" width="13.77734375" style="8" customWidth="1"/>
    <col min="8964" max="8965" width="11.33203125" style="8"/>
    <col min="8966" max="8966" width="10.109375" style="8" customWidth="1"/>
    <col min="8967" max="8967" width="26.109375" style="8" customWidth="1"/>
    <col min="8968" max="9216" width="11.33203125" style="8"/>
    <col min="9217" max="9217" width="43.77734375" style="8" customWidth="1"/>
    <col min="9218" max="9218" width="12.33203125" style="8" customWidth="1"/>
    <col min="9219" max="9219" width="13.77734375" style="8" customWidth="1"/>
    <col min="9220" max="9221" width="11.33203125" style="8"/>
    <col min="9222" max="9222" width="10.109375" style="8" customWidth="1"/>
    <col min="9223" max="9223" width="26.109375" style="8" customWidth="1"/>
    <col min="9224" max="9472" width="11.33203125" style="8"/>
    <col min="9473" max="9473" width="43.77734375" style="8" customWidth="1"/>
    <col min="9474" max="9474" width="12.33203125" style="8" customWidth="1"/>
    <col min="9475" max="9475" width="13.77734375" style="8" customWidth="1"/>
    <col min="9476" max="9477" width="11.33203125" style="8"/>
    <col min="9478" max="9478" width="10.109375" style="8" customWidth="1"/>
    <col min="9479" max="9479" width="26.109375" style="8" customWidth="1"/>
    <col min="9480" max="9728" width="11.33203125" style="8"/>
    <col min="9729" max="9729" width="43.77734375" style="8" customWidth="1"/>
    <col min="9730" max="9730" width="12.33203125" style="8" customWidth="1"/>
    <col min="9731" max="9731" width="13.77734375" style="8" customWidth="1"/>
    <col min="9732" max="9733" width="11.33203125" style="8"/>
    <col min="9734" max="9734" width="10.109375" style="8" customWidth="1"/>
    <col min="9735" max="9735" width="26.109375" style="8" customWidth="1"/>
    <col min="9736" max="9984" width="11.33203125" style="8"/>
    <col min="9985" max="9985" width="43.77734375" style="8" customWidth="1"/>
    <col min="9986" max="9986" width="12.33203125" style="8" customWidth="1"/>
    <col min="9987" max="9987" width="13.77734375" style="8" customWidth="1"/>
    <col min="9988" max="9989" width="11.33203125" style="8"/>
    <col min="9990" max="9990" width="10.109375" style="8" customWidth="1"/>
    <col min="9991" max="9991" width="26.109375" style="8" customWidth="1"/>
    <col min="9992" max="10240" width="11.33203125" style="8"/>
    <col min="10241" max="10241" width="43.77734375" style="8" customWidth="1"/>
    <col min="10242" max="10242" width="12.33203125" style="8" customWidth="1"/>
    <col min="10243" max="10243" width="13.77734375" style="8" customWidth="1"/>
    <col min="10244" max="10245" width="11.33203125" style="8"/>
    <col min="10246" max="10246" width="10.109375" style="8" customWidth="1"/>
    <col min="10247" max="10247" width="26.109375" style="8" customWidth="1"/>
    <col min="10248" max="10496" width="11.33203125" style="8"/>
    <col min="10497" max="10497" width="43.77734375" style="8" customWidth="1"/>
    <col min="10498" max="10498" width="12.33203125" style="8" customWidth="1"/>
    <col min="10499" max="10499" width="13.77734375" style="8" customWidth="1"/>
    <col min="10500" max="10501" width="11.33203125" style="8"/>
    <col min="10502" max="10502" width="10.109375" style="8" customWidth="1"/>
    <col min="10503" max="10503" width="26.109375" style="8" customWidth="1"/>
    <col min="10504" max="10752" width="11.33203125" style="8"/>
    <col min="10753" max="10753" width="43.77734375" style="8" customWidth="1"/>
    <col min="10754" max="10754" width="12.33203125" style="8" customWidth="1"/>
    <col min="10755" max="10755" width="13.77734375" style="8" customWidth="1"/>
    <col min="10756" max="10757" width="11.33203125" style="8"/>
    <col min="10758" max="10758" width="10.109375" style="8" customWidth="1"/>
    <col min="10759" max="10759" width="26.109375" style="8" customWidth="1"/>
    <col min="10760" max="11008" width="11.33203125" style="8"/>
    <col min="11009" max="11009" width="43.77734375" style="8" customWidth="1"/>
    <col min="11010" max="11010" width="12.33203125" style="8" customWidth="1"/>
    <col min="11011" max="11011" width="13.77734375" style="8" customWidth="1"/>
    <col min="11012" max="11013" width="11.33203125" style="8"/>
    <col min="11014" max="11014" width="10.109375" style="8" customWidth="1"/>
    <col min="11015" max="11015" width="26.109375" style="8" customWidth="1"/>
    <col min="11016" max="11264" width="11.33203125" style="8"/>
    <col min="11265" max="11265" width="43.77734375" style="8" customWidth="1"/>
    <col min="11266" max="11266" width="12.33203125" style="8" customWidth="1"/>
    <col min="11267" max="11267" width="13.77734375" style="8" customWidth="1"/>
    <col min="11268" max="11269" width="11.33203125" style="8"/>
    <col min="11270" max="11270" width="10.109375" style="8" customWidth="1"/>
    <col min="11271" max="11271" width="26.109375" style="8" customWidth="1"/>
    <col min="11272" max="11520" width="11.33203125" style="8"/>
    <col min="11521" max="11521" width="43.77734375" style="8" customWidth="1"/>
    <col min="11522" max="11522" width="12.33203125" style="8" customWidth="1"/>
    <col min="11523" max="11523" width="13.77734375" style="8" customWidth="1"/>
    <col min="11524" max="11525" width="11.33203125" style="8"/>
    <col min="11526" max="11526" width="10.109375" style="8" customWidth="1"/>
    <col min="11527" max="11527" width="26.109375" style="8" customWidth="1"/>
    <col min="11528" max="11776" width="11.33203125" style="8"/>
    <col min="11777" max="11777" width="43.77734375" style="8" customWidth="1"/>
    <col min="11778" max="11778" width="12.33203125" style="8" customWidth="1"/>
    <col min="11779" max="11779" width="13.77734375" style="8" customWidth="1"/>
    <col min="11780" max="11781" width="11.33203125" style="8"/>
    <col min="11782" max="11782" width="10.109375" style="8" customWidth="1"/>
    <col min="11783" max="11783" width="26.109375" style="8" customWidth="1"/>
    <col min="11784" max="12032" width="11.33203125" style="8"/>
    <col min="12033" max="12033" width="43.77734375" style="8" customWidth="1"/>
    <col min="12034" max="12034" width="12.33203125" style="8" customWidth="1"/>
    <col min="12035" max="12035" width="13.77734375" style="8" customWidth="1"/>
    <col min="12036" max="12037" width="11.33203125" style="8"/>
    <col min="12038" max="12038" width="10.109375" style="8" customWidth="1"/>
    <col min="12039" max="12039" width="26.109375" style="8" customWidth="1"/>
    <col min="12040" max="12288" width="11.33203125" style="8"/>
    <col min="12289" max="12289" width="43.77734375" style="8" customWidth="1"/>
    <col min="12290" max="12290" width="12.33203125" style="8" customWidth="1"/>
    <col min="12291" max="12291" width="13.77734375" style="8" customWidth="1"/>
    <col min="12292" max="12293" width="11.33203125" style="8"/>
    <col min="12294" max="12294" width="10.109375" style="8" customWidth="1"/>
    <col min="12295" max="12295" width="26.109375" style="8" customWidth="1"/>
    <col min="12296" max="12544" width="11.33203125" style="8"/>
    <col min="12545" max="12545" width="43.77734375" style="8" customWidth="1"/>
    <col min="12546" max="12546" width="12.33203125" style="8" customWidth="1"/>
    <col min="12547" max="12547" width="13.77734375" style="8" customWidth="1"/>
    <col min="12548" max="12549" width="11.33203125" style="8"/>
    <col min="12550" max="12550" width="10.109375" style="8" customWidth="1"/>
    <col min="12551" max="12551" width="26.109375" style="8" customWidth="1"/>
    <col min="12552" max="12800" width="11.33203125" style="8"/>
    <col min="12801" max="12801" width="43.77734375" style="8" customWidth="1"/>
    <col min="12802" max="12802" width="12.33203125" style="8" customWidth="1"/>
    <col min="12803" max="12803" width="13.77734375" style="8" customWidth="1"/>
    <col min="12804" max="12805" width="11.33203125" style="8"/>
    <col min="12806" max="12806" width="10.109375" style="8" customWidth="1"/>
    <col min="12807" max="12807" width="26.109375" style="8" customWidth="1"/>
    <col min="12808" max="13056" width="11.33203125" style="8"/>
    <col min="13057" max="13057" width="43.77734375" style="8" customWidth="1"/>
    <col min="13058" max="13058" width="12.33203125" style="8" customWidth="1"/>
    <col min="13059" max="13059" width="13.77734375" style="8" customWidth="1"/>
    <col min="13060" max="13061" width="11.33203125" style="8"/>
    <col min="13062" max="13062" width="10.109375" style="8" customWidth="1"/>
    <col min="13063" max="13063" width="26.109375" style="8" customWidth="1"/>
    <col min="13064" max="13312" width="11.33203125" style="8"/>
    <col min="13313" max="13313" width="43.77734375" style="8" customWidth="1"/>
    <col min="13314" max="13314" width="12.33203125" style="8" customWidth="1"/>
    <col min="13315" max="13315" width="13.77734375" style="8" customWidth="1"/>
    <col min="13316" max="13317" width="11.33203125" style="8"/>
    <col min="13318" max="13318" width="10.109375" style="8" customWidth="1"/>
    <col min="13319" max="13319" width="26.109375" style="8" customWidth="1"/>
    <col min="13320" max="13568" width="11.33203125" style="8"/>
    <col min="13569" max="13569" width="43.77734375" style="8" customWidth="1"/>
    <col min="13570" max="13570" width="12.33203125" style="8" customWidth="1"/>
    <col min="13571" max="13571" width="13.77734375" style="8" customWidth="1"/>
    <col min="13572" max="13573" width="11.33203125" style="8"/>
    <col min="13574" max="13574" width="10.109375" style="8" customWidth="1"/>
    <col min="13575" max="13575" width="26.109375" style="8" customWidth="1"/>
    <col min="13576" max="13824" width="11.33203125" style="8"/>
    <col min="13825" max="13825" width="43.77734375" style="8" customWidth="1"/>
    <col min="13826" max="13826" width="12.33203125" style="8" customWidth="1"/>
    <col min="13827" max="13827" width="13.77734375" style="8" customWidth="1"/>
    <col min="13828" max="13829" width="11.33203125" style="8"/>
    <col min="13830" max="13830" width="10.109375" style="8" customWidth="1"/>
    <col min="13831" max="13831" width="26.109375" style="8" customWidth="1"/>
    <col min="13832" max="14080" width="11.33203125" style="8"/>
    <col min="14081" max="14081" width="43.77734375" style="8" customWidth="1"/>
    <col min="14082" max="14082" width="12.33203125" style="8" customWidth="1"/>
    <col min="14083" max="14083" width="13.77734375" style="8" customWidth="1"/>
    <col min="14084" max="14085" width="11.33203125" style="8"/>
    <col min="14086" max="14086" width="10.109375" style="8" customWidth="1"/>
    <col min="14087" max="14087" width="26.109375" style="8" customWidth="1"/>
    <col min="14088" max="14336" width="11.33203125" style="8"/>
    <col min="14337" max="14337" width="43.77734375" style="8" customWidth="1"/>
    <col min="14338" max="14338" width="12.33203125" style="8" customWidth="1"/>
    <col min="14339" max="14339" width="13.77734375" style="8" customWidth="1"/>
    <col min="14340" max="14341" width="11.33203125" style="8"/>
    <col min="14342" max="14342" width="10.109375" style="8" customWidth="1"/>
    <col min="14343" max="14343" width="26.109375" style="8" customWidth="1"/>
    <col min="14344" max="14592" width="11.33203125" style="8"/>
    <col min="14593" max="14593" width="43.77734375" style="8" customWidth="1"/>
    <col min="14594" max="14594" width="12.33203125" style="8" customWidth="1"/>
    <col min="14595" max="14595" width="13.77734375" style="8" customWidth="1"/>
    <col min="14596" max="14597" width="11.33203125" style="8"/>
    <col min="14598" max="14598" width="10.109375" style="8" customWidth="1"/>
    <col min="14599" max="14599" width="26.109375" style="8" customWidth="1"/>
    <col min="14600" max="14848" width="11.33203125" style="8"/>
    <col min="14849" max="14849" width="43.77734375" style="8" customWidth="1"/>
    <col min="14850" max="14850" width="12.33203125" style="8" customWidth="1"/>
    <col min="14851" max="14851" width="13.77734375" style="8" customWidth="1"/>
    <col min="14852" max="14853" width="11.33203125" style="8"/>
    <col min="14854" max="14854" width="10.109375" style="8" customWidth="1"/>
    <col min="14855" max="14855" width="26.109375" style="8" customWidth="1"/>
    <col min="14856" max="15104" width="11.33203125" style="8"/>
    <col min="15105" max="15105" width="43.77734375" style="8" customWidth="1"/>
    <col min="15106" max="15106" width="12.33203125" style="8" customWidth="1"/>
    <col min="15107" max="15107" width="13.77734375" style="8" customWidth="1"/>
    <col min="15108" max="15109" width="11.33203125" style="8"/>
    <col min="15110" max="15110" width="10.109375" style="8" customWidth="1"/>
    <col min="15111" max="15111" width="26.109375" style="8" customWidth="1"/>
    <col min="15112" max="15360" width="11.33203125" style="8"/>
    <col min="15361" max="15361" width="43.77734375" style="8" customWidth="1"/>
    <col min="15362" max="15362" width="12.33203125" style="8" customWidth="1"/>
    <col min="15363" max="15363" width="13.77734375" style="8" customWidth="1"/>
    <col min="15364" max="15365" width="11.33203125" style="8"/>
    <col min="15366" max="15366" width="10.109375" style="8" customWidth="1"/>
    <col min="15367" max="15367" width="26.109375" style="8" customWidth="1"/>
    <col min="15368" max="15616" width="11.33203125" style="8"/>
    <col min="15617" max="15617" width="43.77734375" style="8" customWidth="1"/>
    <col min="15618" max="15618" width="12.33203125" style="8" customWidth="1"/>
    <col min="15619" max="15619" width="13.77734375" style="8" customWidth="1"/>
    <col min="15620" max="15621" width="11.33203125" style="8"/>
    <col min="15622" max="15622" width="10.109375" style="8" customWidth="1"/>
    <col min="15623" max="15623" width="26.109375" style="8" customWidth="1"/>
    <col min="15624" max="15872" width="11.33203125" style="8"/>
    <col min="15873" max="15873" width="43.77734375" style="8" customWidth="1"/>
    <col min="15874" max="15874" width="12.33203125" style="8" customWidth="1"/>
    <col min="15875" max="15875" width="13.77734375" style="8" customWidth="1"/>
    <col min="15876" max="15877" width="11.33203125" style="8"/>
    <col min="15878" max="15878" width="10.109375" style="8" customWidth="1"/>
    <col min="15879" max="15879" width="26.109375" style="8" customWidth="1"/>
    <col min="15880" max="16128" width="11.33203125" style="8"/>
    <col min="16129" max="16129" width="43.77734375" style="8" customWidth="1"/>
    <col min="16130" max="16130" width="12.33203125" style="8" customWidth="1"/>
    <col min="16131" max="16131" width="13.77734375" style="8" customWidth="1"/>
    <col min="16132" max="16133" width="11.33203125" style="8"/>
    <col min="16134" max="16134" width="10.109375" style="8" customWidth="1"/>
    <col min="16135" max="16135" width="26.109375" style="8" customWidth="1"/>
    <col min="16136" max="16384" width="11.33203125" style="8"/>
  </cols>
  <sheetData>
    <row r="1" spans="1:7" s="7" customFormat="1" x14ac:dyDescent="0.25">
      <c r="A1" s="785"/>
      <c r="B1" s="786" t="s">
        <v>46</v>
      </c>
      <c r="C1" s="787"/>
      <c r="D1" s="787"/>
      <c r="E1" s="787"/>
      <c r="F1" s="788"/>
      <c r="G1" s="6" t="s">
        <v>47</v>
      </c>
    </row>
    <row r="2" spans="1:7" s="7" customFormat="1" ht="23.25" customHeight="1" x14ac:dyDescent="0.25">
      <c r="A2" s="785"/>
      <c r="B2" s="789"/>
      <c r="C2" s="790"/>
      <c r="D2" s="790"/>
      <c r="E2" s="790"/>
      <c r="F2" s="791"/>
      <c r="G2" s="6" t="s">
        <v>39</v>
      </c>
    </row>
    <row r="3" spans="1:7" s="7" customFormat="1" ht="23.25" customHeight="1" x14ac:dyDescent="0.25">
      <c r="A3" s="785"/>
      <c r="B3" s="792"/>
      <c r="C3" s="793"/>
      <c r="D3" s="793"/>
      <c r="E3" s="793"/>
      <c r="F3" s="794"/>
      <c r="G3" s="6" t="s">
        <v>38</v>
      </c>
    </row>
    <row r="4" spans="1:7" x14ac:dyDescent="0.25">
      <c r="A4" s="795" t="s">
        <v>60</v>
      </c>
      <c r="B4" s="795"/>
      <c r="C4" s="795"/>
      <c r="D4" s="795"/>
      <c r="E4" s="795"/>
      <c r="F4" s="795"/>
      <c r="G4" s="795"/>
    </row>
    <row r="5" spans="1:7" x14ac:dyDescent="0.25">
      <c r="A5" s="796" t="s">
        <v>37</v>
      </c>
      <c r="B5" s="796"/>
      <c r="C5" s="796"/>
      <c r="D5" s="796"/>
      <c r="E5" s="796"/>
      <c r="F5" s="796"/>
      <c r="G5" s="796"/>
    </row>
    <row r="6" spans="1:7" x14ac:dyDescent="0.25">
      <c r="A6" s="797" t="s">
        <v>250</v>
      </c>
      <c r="B6" s="797"/>
      <c r="C6" s="797"/>
      <c r="D6" s="797"/>
      <c r="E6" s="797"/>
      <c r="F6" s="797"/>
      <c r="G6" s="797"/>
    </row>
    <row r="7" spans="1:7" x14ac:dyDescent="0.25">
      <c r="A7" s="796" t="s">
        <v>36</v>
      </c>
      <c r="B7" s="796"/>
      <c r="C7" s="796"/>
      <c r="D7" s="796"/>
      <c r="E7" s="796"/>
      <c r="F7" s="796"/>
      <c r="G7" s="796"/>
    </row>
    <row r="8" spans="1:7" x14ac:dyDescent="0.25">
      <c r="A8" s="798" t="s">
        <v>251</v>
      </c>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49</v>
      </c>
      <c r="B12" s="696"/>
      <c r="C12" s="696"/>
      <c r="D12" s="696"/>
      <c r="E12" s="696"/>
      <c r="F12" s="696"/>
      <c r="G12" s="696"/>
    </row>
    <row r="13" spans="1:7" x14ac:dyDescent="0.25">
      <c r="A13" s="782" t="s">
        <v>33</v>
      </c>
      <c r="B13" s="783"/>
      <c r="C13" s="783"/>
      <c r="D13" s="783"/>
      <c r="E13" s="783"/>
      <c r="F13" s="783"/>
      <c r="G13" s="784"/>
    </row>
    <row r="14" spans="1:7" ht="15" customHeight="1" x14ac:dyDescent="0.25">
      <c r="A14" s="861" t="s">
        <v>252</v>
      </c>
      <c r="B14" s="862"/>
      <c r="C14" s="863"/>
      <c r="D14" s="753" t="s">
        <v>248</v>
      </c>
      <c r="E14" s="754"/>
      <c r="F14" s="754"/>
      <c r="G14" s="755"/>
    </row>
    <row r="15" spans="1:7" x14ac:dyDescent="0.25">
      <c r="A15" s="864"/>
      <c r="B15" s="865"/>
      <c r="C15" s="866"/>
      <c r="D15" s="756"/>
      <c r="E15" s="757"/>
      <c r="F15" s="757"/>
      <c r="G15" s="758"/>
    </row>
    <row r="16" spans="1:7" x14ac:dyDescent="0.25">
      <c r="A16" s="864"/>
      <c r="B16" s="865"/>
      <c r="C16" s="866"/>
      <c r="D16" s="756"/>
      <c r="E16" s="757"/>
      <c r="F16" s="757"/>
      <c r="G16" s="758"/>
    </row>
    <row r="17" spans="1:7" x14ac:dyDescent="0.25">
      <c r="A17" s="864"/>
      <c r="B17" s="865"/>
      <c r="C17" s="866"/>
      <c r="D17" s="756"/>
      <c r="E17" s="757"/>
      <c r="F17" s="757"/>
      <c r="G17" s="758"/>
    </row>
    <row r="18" spans="1:7" x14ac:dyDescent="0.25">
      <c r="A18" s="864"/>
      <c r="B18" s="865"/>
      <c r="C18" s="866"/>
      <c r="D18" s="756"/>
      <c r="E18" s="757"/>
      <c r="F18" s="757"/>
      <c r="G18" s="758"/>
    </row>
    <row r="19" spans="1:7" x14ac:dyDescent="0.25">
      <c r="A19" s="864"/>
      <c r="B19" s="865"/>
      <c r="C19" s="866"/>
      <c r="D19" s="756"/>
      <c r="E19" s="757"/>
      <c r="F19" s="757"/>
      <c r="G19" s="758"/>
    </row>
    <row r="20" spans="1:7" x14ac:dyDescent="0.25">
      <c r="A20" s="864"/>
      <c r="B20" s="865"/>
      <c r="C20" s="866"/>
      <c r="D20" s="756"/>
      <c r="E20" s="757"/>
      <c r="F20" s="757"/>
      <c r="G20" s="758"/>
    </row>
    <row r="21" spans="1:7" x14ac:dyDescent="0.25">
      <c r="A21" s="864"/>
      <c r="B21" s="865"/>
      <c r="C21" s="866"/>
      <c r="D21" s="756"/>
      <c r="E21" s="757"/>
      <c r="F21" s="757"/>
      <c r="G21" s="758"/>
    </row>
    <row r="22" spans="1:7" x14ac:dyDescent="0.25">
      <c r="A22" s="864"/>
      <c r="B22" s="865"/>
      <c r="C22" s="866"/>
      <c r="D22" s="756"/>
      <c r="E22" s="757"/>
      <c r="F22" s="757"/>
      <c r="G22" s="758"/>
    </row>
    <row r="23" spans="1:7" x14ac:dyDescent="0.25">
      <c r="A23" s="864"/>
      <c r="B23" s="865"/>
      <c r="C23" s="866"/>
      <c r="D23" s="756"/>
      <c r="E23" s="757"/>
      <c r="F23" s="757"/>
      <c r="G23" s="758"/>
    </row>
    <row r="24" spans="1:7" x14ac:dyDescent="0.25">
      <c r="A24" s="864"/>
      <c r="B24" s="865"/>
      <c r="C24" s="866"/>
      <c r="D24" s="756"/>
      <c r="E24" s="757"/>
      <c r="F24" s="757"/>
      <c r="G24" s="758"/>
    </row>
    <row r="25" spans="1:7" x14ac:dyDescent="0.25">
      <c r="A25" s="864"/>
      <c r="B25" s="865"/>
      <c r="C25" s="866"/>
      <c r="D25" s="756"/>
      <c r="E25" s="757"/>
      <c r="F25" s="757"/>
      <c r="G25" s="758"/>
    </row>
    <row r="26" spans="1:7" ht="67.5" customHeight="1" x14ac:dyDescent="0.25">
      <c r="A26" s="864"/>
      <c r="B26" s="865"/>
      <c r="C26" s="866"/>
      <c r="D26" s="756"/>
      <c r="E26" s="757"/>
      <c r="F26" s="757"/>
      <c r="G26" s="758"/>
    </row>
    <row r="27" spans="1:7" ht="116.25" customHeight="1" x14ac:dyDescent="0.25">
      <c r="A27" s="867"/>
      <c r="B27" s="868"/>
      <c r="C27" s="869"/>
      <c r="D27" s="820"/>
      <c r="E27" s="821"/>
      <c r="F27" s="821"/>
      <c r="G27" s="822"/>
    </row>
    <row r="28" spans="1:7" x14ac:dyDescent="0.25">
      <c r="A28" s="780" t="s">
        <v>22</v>
      </c>
      <c r="B28" s="781"/>
      <c r="C28" s="781"/>
      <c r="D28" s="781"/>
      <c r="E28" s="781"/>
      <c r="F28" s="781"/>
      <c r="G28" s="781"/>
    </row>
    <row r="29" spans="1:7" x14ac:dyDescent="0.25">
      <c r="A29" s="747" t="s">
        <v>253</v>
      </c>
      <c r="B29" s="748"/>
      <c r="C29" s="748"/>
      <c r="D29" s="748"/>
      <c r="E29" s="748"/>
      <c r="F29" s="748"/>
      <c r="G29" s="749"/>
    </row>
    <row r="30" spans="1:7" x14ac:dyDescent="0.25">
      <c r="A30" s="750"/>
      <c r="B30" s="751"/>
      <c r="C30" s="751"/>
      <c r="D30" s="751"/>
      <c r="E30" s="751"/>
      <c r="F30" s="751"/>
      <c r="G30" s="752"/>
    </row>
    <row r="31" spans="1:7" x14ac:dyDescent="0.25">
      <c r="A31" s="750"/>
      <c r="B31" s="751"/>
      <c r="C31" s="751"/>
      <c r="D31" s="751"/>
      <c r="E31" s="751"/>
      <c r="F31" s="751"/>
      <c r="G31" s="752"/>
    </row>
    <row r="32" spans="1:7" x14ac:dyDescent="0.25">
      <c r="A32" s="750"/>
      <c r="B32" s="751"/>
      <c r="C32" s="751"/>
      <c r="D32" s="751"/>
      <c r="E32" s="751"/>
      <c r="F32" s="751"/>
      <c r="G32" s="752"/>
    </row>
    <row r="33" spans="1:7" ht="14.4" thickBot="1" x14ac:dyDescent="0.3">
      <c r="A33" s="771" t="s">
        <v>30</v>
      </c>
      <c r="B33" s="772"/>
      <c r="C33" s="772"/>
      <c r="D33" s="772"/>
      <c r="E33" s="772"/>
      <c r="F33" s="772"/>
      <c r="G33" s="773"/>
    </row>
    <row r="34" spans="1:7" ht="14.25" customHeight="1" x14ac:dyDescent="0.25">
      <c r="A34" s="801" t="s">
        <v>51</v>
      </c>
      <c r="B34" s="802"/>
      <c r="C34" s="802"/>
      <c r="D34" s="802"/>
      <c r="E34" s="802"/>
      <c r="F34" s="802"/>
      <c r="G34" s="803"/>
    </row>
    <row r="35" spans="1:7" ht="6.75" customHeight="1" x14ac:dyDescent="0.25">
      <c r="A35" s="804"/>
      <c r="B35" s="805"/>
      <c r="C35" s="805"/>
      <c r="D35" s="805"/>
      <c r="E35" s="805"/>
      <c r="F35" s="805"/>
      <c r="G35" s="806"/>
    </row>
    <row r="36" spans="1:7" ht="12" customHeight="1" x14ac:dyDescent="0.25">
      <c r="A36" s="804"/>
      <c r="B36" s="805"/>
      <c r="C36" s="805"/>
      <c r="D36" s="805"/>
      <c r="E36" s="805"/>
      <c r="F36" s="805"/>
      <c r="G36" s="806"/>
    </row>
    <row r="37" spans="1:7" x14ac:dyDescent="0.25">
      <c r="A37" s="804"/>
      <c r="B37" s="805"/>
      <c r="C37" s="805"/>
      <c r="D37" s="805"/>
      <c r="E37" s="805"/>
      <c r="F37" s="805"/>
      <c r="G37" s="806"/>
    </row>
    <row r="38" spans="1:7" ht="14.4" thickBot="1" x14ac:dyDescent="0.3">
      <c r="A38" s="870"/>
      <c r="B38" s="871"/>
      <c r="C38" s="871"/>
      <c r="D38" s="871"/>
      <c r="E38" s="871"/>
      <c r="F38" s="871"/>
      <c r="G38" s="872"/>
    </row>
    <row r="39" spans="1:7" ht="14.4" thickBot="1" x14ac:dyDescent="0.3">
      <c r="A39" s="762" t="s">
        <v>52</v>
      </c>
      <c r="B39" s="763"/>
      <c r="C39" s="763"/>
      <c r="D39" s="763"/>
      <c r="E39" s="763"/>
      <c r="F39" s="763"/>
      <c r="G39" s="764"/>
    </row>
    <row r="40" spans="1:7" ht="14.4" thickBot="1" x14ac:dyDescent="0.3">
      <c r="A40" s="765" t="s">
        <v>53</v>
      </c>
      <c r="B40" s="766"/>
      <c r="C40" s="766"/>
      <c r="D40" s="766"/>
      <c r="E40" s="766"/>
      <c r="F40" s="766"/>
      <c r="G40" s="767"/>
    </row>
    <row r="41" spans="1:7" ht="14.4" thickBot="1" x14ac:dyDescent="0.3">
      <c r="A41" s="762" t="s">
        <v>28</v>
      </c>
      <c r="B41" s="763"/>
      <c r="C41" s="763"/>
      <c r="D41" s="763"/>
      <c r="E41" s="763"/>
      <c r="F41" s="763"/>
      <c r="G41" s="764"/>
    </row>
    <row r="42" spans="1:7" ht="19.5" customHeight="1" x14ac:dyDescent="0.25">
      <c r="A42" s="768" t="s">
        <v>62</v>
      </c>
      <c r="B42" s="769"/>
      <c r="C42" s="769"/>
      <c r="D42" s="769"/>
      <c r="E42" s="769"/>
      <c r="F42" s="769"/>
      <c r="G42" s="770"/>
    </row>
    <row r="43" spans="1:7" ht="18" customHeight="1" x14ac:dyDescent="0.25">
      <c r="A43" s="707" t="s">
        <v>27</v>
      </c>
      <c r="B43" s="708"/>
      <c r="C43" s="708"/>
      <c r="D43" s="708"/>
      <c r="E43" s="708"/>
      <c r="F43" s="708"/>
      <c r="G43" s="709"/>
    </row>
    <row r="44" spans="1:7" x14ac:dyDescent="0.25">
      <c r="A44" s="9" t="s">
        <v>54</v>
      </c>
      <c r="B44" s="10"/>
      <c r="C44" s="10"/>
      <c r="D44" s="10"/>
      <c r="E44" s="10"/>
      <c r="F44" s="10"/>
      <c r="G44" s="10"/>
    </row>
    <row r="45" spans="1:7" x14ac:dyDescent="0.25">
      <c r="A45" s="710" t="s">
        <v>55</v>
      </c>
      <c r="B45" s="710"/>
      <c r="C45" s="11"/>
      <c r="D45" s="11"/>
      <c r="E45" s="11"/>
      <c r="F45" s="11"/>
      <c r="G45" s="11"/>
    </row>
    <row r="46" spans="1:7" ht="14.4" x14ac:dyDescent="0.3">
      <c r="A46" s="12"/>
      <c r="B46" s="12"/>
      <c r="C46" s="12"/>
      <c r="D46" s="12"/>
      <c r="E46" s="12"/>
      <c r="F46" s="12"/>
      <c r="G46" s="12"/>
    </row>
  </sheetData>
  <mergeCells count="24">
    <mergeCell ref="A45:B45"/>
    <mergeCell ref="A14:C27"/>
    <mergeCell ref="D14:G27"/>
    <mergeCell ref="A28:G28"/>
    <mergeCell ref="A29:G32"/>
    <mergeCell ref="A33:G33"/>
    <mergeCell ref="A34:G38"/>
    <mergeCell ref="A39:G39"/>
    <mergeCell ref="A40:G40"/>
    <mergeCell ref="A41:G41"/>
    <mergeCell ref="A42:G42"/>
    <mergeCell ref="A43:G43"/>
    <mergeCell ref="A13:G13"/>
    <mergeCell ref="A1:A3"/>
    <mergeCell ref="B1:F3"/>
    <mergeCell ref="A4:G4"/>
    <mergeCell ref="A5:G5"/>
    <mergeCell ref="A6:G6"/>
    <mergeCell ref="A7:G7"/>
    <mergeCell ref="A8:G8"/>
    <mergeCell ref="A9:G9"/>
    <mergeCell ref="A10:G10"/>
    <mergeCell ref="A11:G11"/>
    <mergeCell ref="A12:G12"/>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0A16F-8EEE-9C4C-AB90-0D433EBDB7C2}">
  <sheetPr>
    <tabColor theme="1" tint="0.14999847407452621"/>
  </sheetPr>
  <dimension ref="A1:G40"/>
  <sheetViews>
    <sheetView workbookViewId="0">
      <selection activeCell="L30" sqref="L30"/>
    </sheetView>
  </sheetViews>
  <sheetFormatPr baseColWidth="10" defaultRowHeight="14.4" x14ac:dyDescent="0.3"/>
  <cols>
    <col min="1" max="7" width="17.33203125" customWidth="1"/>
  </cols>
  <sheetData>
    <row r="1" spans="1:7" ht="26.4" x14ac:dyDescent="0.3">
      <c r="A1" s="876" t="s">
        <v>161</v>
      </c>
      <c r="B1" s="877"/>
      <c r="C1" s="877"/>
      <c r="D1" s="877"/>
      <c r="E1" s="877"/>
      <c r="F1" s="878"/>
      <c r="G1" s="13" t="s">
        <v>136</v>
      </c>
    </row>
    <row r="2" spans="1:7" x14ac:dyDescent="0.3">
      <c r="A2" s="879"/>
      <c r="B2" s="880"/>
      <c r="C2" s="880"/>
      <c r="D2" s="880"/>
      <c r="E2" s="880"/>
      <c r="F2" s="881"/>
      <c r="G2" s="4" t="s">
        <v>39</v>
      </c>
    </row>
    <row r="3" spans="1:7" x14ac:dyDescent="0.3">
      <c r="A3" s="882"/>
      <c r="B3" s="883"/>
      <c r="C3" s="883"/>
      <c r="D3" s="883"/>
      <c r="E3" s="883"/>
      <c r="F3" s="884"/>
      <c r="G3" s="4" t="s">
        <v>38</v>
      </c>
    </row>
    <row r="4" spans="1:7" x14ac:dyDescent="0.3">
      <c r="A4" s="873" t="s">
        <v>37</v>
      </c>
      <c r="B4" s="874"/>
      <c r="C4" s="874"/>
      <c r="D4" s="874"/>
      <c r="E4" s="874"/>
      <c r="F4" s="874"/>
      <c r="G4" s="875"/>
    </row>
    <row r="5" spans="1:7" x14ac:dyDescent="0.3">
      <c r="A5" s="885" t="s">
        <v>162</v>
      </c>
      <c r="B5" s="874"/>
      <c r="C5" s="874"/>
      <c r="D5" s="874"/>
      <c r="E5" s="874"/>
      <c r="F5" s="874"/>
      <c r="G5" s="875"/>
    </row>
    <row r="6" spans="1:7" x14ac:dyDescent="0.3">
      <c r="A6" s="873" t="s">
        <v>36</v>
      </c>
      <c r="B6" s="874"/>
      <c r="C6" s="874"/>
      <c r="D6" s="874"/>
      <c r="E6" s="874"/>
      <c r="F6" s="874"/>
      <c r="G6" s="875"/>
    </row>
    <row r="7" spans="1:7" x14ac:dyDescent="0.3">
      <c r="A7" s="885" t="s">
        <v>163</v>
      </c>
      <c r="B7" s="874"/>
      <c r="C7" s="874"/>
      <c r="D7" s="874"/>
      <c r="E7" s="874"/>
      <c r="F7" s="874"/>
      <c r="G7" s="875"/>
    </row>
    <row r="8" spans="1:7" x14ac:dyDescent="0.3">
      <c r="A8" s="873" t="s">
        <v>35</v>
      </c>
      <c r="B8" s="874"/>
      <c r="C8" s="874"/>
      <c r="D8" s="874"/>
      <c r="E8" s="874"/>
      <c r="F8" s="874"/>
      <c r="G8" s="875"/>
    </row>
    <row r="9" spans="1:7" x14ac:dyDescent="0.3">
      <c r="A9" s="885" t="s">
        <v>164</v>
      </c>
      <c r="B9" s="874"/>
      <c r="C9" s="874"/>
      <c r="D9" s="874"/>
      <c r="E9" s="874"/>
      <c r="F9" s="874"/>
      <c r="G9" s="875"/>
    </row>
    <row r="10" spans="1:7" x14ac:dyDescent="0.3">
      <c r="A10" s="873" t="s">
        <v>34</v>
      </c>
      <c r="B10" s="874"/>
      <c r="C10" s="874"/>
      <c r="D10" s="874"/>
      <c r="E10" s="874"/>
      <c r="F10" s="874"/>
      <c r="G10" s="875"/>
    </row>
    <row r="11" spans="1:7" x14ac:dyDescent="0.3">
      <c r="A11" s="885" t="s">
        <v>140</v>
      </c>
      <c r="B11" s="874"/>
      <c r="C11" s="874"/>
      <c r="D11" s="874"/>
      <c r="E11" s="874"/>
      <c r="F11" s="874"/>
      <c r="G11" s="875"/>
    </row>
    <row r="12" spans="1:7" x14ac:dyDescent="0.3">
      <c r="A12" s="873" t="s">
        <v>33</v>
      </c>
      <c r="B12" s="874"/>
      <c r="C12" s="874"/>
      <c r="D12" s="874"/>
      <c r="E12" s="874"/>
      <c r="F12" s="874"/>
      <c r="G12" s="875"/>
    </row>
    <row r="13" spans="1:7" x14ac:dyDescent="0.3">
      <c r="A13" s="886" t="s">
        <v>165</v>
      </c>
      <c r="B13" s="874"/>
      <c r="C13" s="875"/>
      <c r="D13" s="887" t="s">
        <v>142</v>
      </c>
      <c r="E13" s="877"/>
      <c r="F13" s="877"/>
      <c r="G13" s="878"/>
    </row>
    <row r="14" spans="1:7" x14ac:dyDescent="0.3">
      <c r="A14" s="888" t="s">
        <v>166</v>
      </c>
      <c r="B14" s="877"/>
      <c r="C14" s="878"/>
      <c r="D14" s="879"/>
      <c r="E14" s="880"/>
      <c r="F14" s="880"/>
      <c r="G14" s="881"/>
    </row>
    <row r="15" spans="1:7" x14ac:dyDescent="0.3">
      <c r="A15" s="879"/>
      <c r="B15" s="880"/>
      <c r="C15" s="881"/>
      <c r="D15" s="879"/>
      <c r="E15" s="880"/>
      <c r="F15" s="880"/>
      <c r="G15" s="881"/>
    </row>
    <row r="16" spans="1:7" x14ac:dyDescent="0.3">
      <c r="A16" s="879"/>
      <c r="B16" s="880"/>
      <c r="C16" s="881"/>
      <c r="D16" s="879"/>
      <c r="E16" s="880"/>
      <c r="F16" s="880"/>
      <c r="G16" s="881"/>
    </row>
    <row r="17" spans="1:7" x14ac:dyDescent="0.3">
      <c r="A17" s="879"/>
      <c r="B17" s="880"/>
      <c r="C17" s="881"/>
      <c r="D17" s="879"/>
      <c r="E17" s="880"/>
      <c r="F17" s="880"/>
      <c r="G17" s="881"/>
    </row>
    <row r="18" spans="1:7" x14ac:dyDescent="0.3">
      <c r="A18" s="879"/>
      <c r="B18" s="880"/>
      <c r="C18" s="881"/>
      <c r="D18" s="879"/>
      <c r="E18" s="880"/>
      <c r="F18" s="880"/>
      <c r="G18" s="881"/>
    </row>
    <row r="19" spans="1:7" x14ac:dyDescent="0.3">
      <c r="A19" s="879"/>
      <c r="B19" s="880"/>
      <c r="C19" s="881"/>
      <c r="D19" s="879"/>
      <c r="E19" s="880"/>
      <c r="F19" s="880"/>
      <c r="G19" s="881"/>
    </row>
    <row r="20" spans="1:7" x14ac:dyDescent="0.3">
      <c r="A20" s="879"/>
      <c r="B20" s="880"/>
      <c r="C20" s="881"/>
      <c r="D20" s="879"/>
      <c r="E20" s="880"/>
      <c r="F20" s="880"/>
      <c r="G20" s="881"/>
    </row>
    <row r="21" spans="1:7" x14ac:dyDescent="0.3">
      <c r="A21" s="879"/>
      <c r="B21" s="880"/>
      <c r="C21" s="881"/>
      <c r="D21" s="879"/>
      <c r="E21" s="880"/>
      <c r="F21" s="880"/>
      <c r="G21" s="881"/>
    </row>
    <row r="22" spans="1:7" x14ac:dyDescent="0.3">
      <c r="A22" s="879"/>
      <c r="B22" s="880"/>
      <c r="C22" s="881"/>
      <c r="D22" s="879"/>
      <c r="E22" s="880"/>
      <c r="F22" s="880"/>
      <c r="G22" s="881"/>
    </row>
    <row r="23" spans="1:7" x14ac:dyDescent="0.3">
      <c r="A23" s="879"/>
      <c r="B23" s="880"/>
      <c r="C23" s="881"/>
      <c r="D23" s="879"/>
      <c r="E23" s="880"/>
      <c r="F23" s="880"/>
      <c r="G23" s="881"/>
    </row>
    <row r="24" spans="1:7" x14ac:dyDescent="0.3">
      <c r="A24" s="879"/>
      <c r="B24" s="880"/>
      <c r="C24" s="881"/>
      <c r="D24" s="879"/>
      <c r="E24" s="880"/>
      <c r="F24" s="880"/>
      <c r="G24" s="881"/>
    </row>
    <row r="25" spans="1:7" x14ac:dyDescent="0.3">
      <c r="A25" s="882"/>
      <c r="B25" s="883"/>
      <c r="C25" s="884"/>
      <c r="D25" s="882"/>
      <c r="E25" s="883"/>
      <c r="F25" s="883"/>
      <c r="G25" s="884"/>
    </row>
    <row r="26" spans="1:7" x14ac:dyDescent="0.3">
      <c r="A26" s="873" t="s">
        <v>43</v>
      </c>
      <c r="B26" s="874"/>
      <c r="C26" s="874"/>
      <c r="D26" s="874"/>
      <c r="E26" s="874"/>
      <c r="F26" s="874"/>
      <c r="G26" s="875"/>
    </row>
    <row r="27" spans="1:7" x14ac:dyDescent="0.3">
      <c r="A27" s="890" t="s">
        <v>167</v>
      </c>
      <c r="B27" s="877"/>
      <c r="C27" s="877"/>
      <c r="D27" s="877"/>
      <c r="E27" s="877"/>
      <c r="F27" s="877"/>
      <c r="G27" s="878"/>
    </row>
    <row r="28" spans="1:7" x14ac:dyDescent="0.3">
      <c r="A28" s="882"/>
      <c r="B28" s="883"/>
      <c r="C28" s="883"/>
      <c r="D28" s="883"/>
      <c r="E28" s="883"/>
      <c r="F28" s="883"/>
      <c r="G28" s="884"/>
    </row>
    <row r="29" spans="1:7" x14ac:dyDescent="0.3">
      <c r="A29" s="14"/>
      <c r="B29" s="14"/>
      <c r="C29" s="14"/>
      <c r="D29" s="14"/>
      <c r="E29" s="14"/>
      <c r="F29" s="14"/>
      <c r="G29" s="14"/>
    </row>
    <row r="30" spans="1:7" x14ac:dyDescent="0.3">
      <c r="A30" s="14"/>
      <c r="B30" s="14"/>
      <c r="C30" s="14"/>
      <c r="D30" s="14"/>
      <c r="E30" s="14"/>
      <c r="F30" s="14"/>
      <c r="G30" s="14"/>
    </row>
    <row r="31" spans="1:7" x14ac:dyDescent="0.3">
      <c r="A31" s="873" t="s">
        <v>30</v>
      </c>
      <c r="B31" s="874"/>
      <c r="C31" s="874"/>
      <c r="D31" s="874"/>
      <c r="E31" s="874"/>
      <c r="F31" s="874"/>
      <c r="G31" s="875"/>
    </row>
    <row r="32" spans="1:7" x14ac:dyDescent="0.3">
      <c r="A32" s="891" t="s">
        <v>143</v>
      </c>
      <c r="B32" s="883"/>
      <c r="C32" s="883"/>
      <c r="D32" s="883"/>
      <c r="E32" s="883"/>
      <c r="F32" s="883"/>
      <c r="G32" s="884"/>
    </row>
    <row r="33" spans="1:7" x14ac:dyDescent="0.3">
      <c r="A33" s="873" t="s">
        <v>29</v>
      </c>
      <c r="B33" s="874"/>
      <c r="C33" s="874"/>
      <c r="D33" s="874"/>
      <c r="E33" s="874"/>
      <c r="F33" s="874"/>
      <c r="G33" s="875"/>
    </row>
    <row r="34" spans="1:7" x14ac:dyDescent="0.3">
      <c r="A34" s="921"/>
      <c r="B34" s="874"/>
      <c r="C34" s="874"/>
      <c r="D34" s="874"/>
      <c r="E34" s="874"/>
      <c r="F34" s="874"/>
      <c r="G34" s="875"/>
    </row>
    <row r="35" spans="1:7" ht="15" thickBot="1" x14ac:dyDescent="0.35">
      <c r="A35" s="873" t="s">
        <v>28</v>
      </c>
      <c r="B35" s="874"/>
      <c r="C35" s="874"/>
      <c r="D35" s="874"/>
      <c r="E35" s="874"/>
      <c r="F35" s="874"/>
      <c r="G35" s="875"/>
    </row>
    <row r="36" spans="1:7" ht="15" thickBot="1" x14ac:dyDescent="0.35">
      <c r="A36" s="895"/>
      <c r="B36" s="896"/>
      <c r="C36" s="896"/>
      <c r="D36" s="896"/>
      <c r="E36" s="896"/>
      <c r="F36" s="896"/>
      <c r="G36" s="897"/>
    </row>
    <row r="37" spans="1:7" x14ac:dyDescent="0.3">
      <c r="A37" s="885" t="s">
        <v>27</v>
      </c>
      <c r="B37" s="874"/>
      <c r="C37" s="874"/>
      <c r="D37" s="874"/>
      <c r="E37" s="874"/>
      <c r="F37" s="874"/>
      <c r="G37" s="875"/>
    </row>
    <row r="38" spans="1:7" x14ac:dyDescent="0.3">
      <c r="A38" s="911"/>
      <c r="B38" s="875"/>
      <c r="C38" s="13"/>
      <c r="D38" s="13"/>
      <c r="E38" s="13"/>
      <c r="F38" s="13"/>
      <c r="G38" s="13"/>
    </row>
    <row r="39" spans="1:7" x14ac:dyDescent="0.3">
      <c r="A39" s="886" t="s">
        <v>144</v>
      </c>
      <c r="B39" s="875"/>
      <c r="C39" s="15"/>
      <c r="D39" s="15"/>
      <c r="E39" s="15"/>
      <c r="F39" s="15"/>
      <c r="G39" s="15"/>
    </row>
    <row r="40" spans="1:7" x14ac:dyDescent="0.3">
      <c r="A40" s="886" t="s">
        <v>42</v>
      </c>
      <c r="B40" s="875"/>
      <c r="C40" s="16"/>
      <c r="D40" s="16"/>
      <c r="E40" s="16"/>
      <c r="F40" s="16"/>
      <c r="G40" s="16"/>
    </row>
  </sheetData>
  <mergeCells count="25">
    <mergeCell ref="A40:B40"/>
    <mergeCell ref="A26:G26"/>
    <mergeCell ref="A27:G28"/>
    <mergeCell ref="A31:G31"/>
    <mergeCell ref="A32:G32"/>
    <mergeCell ref="A33:G33"/>
    <mergeCell ref="A34:G34"/>
    <mergeCell ref="A35:G35"/>
    <mergeCell ref="A36:G36"/>
    <mergeCell ref="A37:G37"/>
    <mergeCell ref="A38:B38"/>
    <mergeCell ref="A39:B39"/>
    <mergeCell ref="A9:G9"/>
    <mergeCell ref="A10:G10"/>
    <mergeCell ref="A11:G11"/>
    <mergeCell ref="A12:G12"/>
    <mergeCell ref="A13:C13"/>
    <mergeCell ref="D13:G25"/>
    <mergeCell ref="A14:C25"/>
    <mergeCell ref="A8:G8"/>
    <mergeCell ref="A1:F3"/>
    <mergeCell ref="A4:G4"/>
    <mergeCell ref="A5:G5"/>
    <mergeCell ref="A6:G6"/>
    <mergeCell ref="A7:G7"/>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EA8C1-B228-CE40-AEBC-05D31C190A2A}">
  <dimension ref="A1:G36"/>
  <sheetViews>
    <sheetView workbookViewId="0">
      <selection activeCell="A14" sqref="A14:C25"/>
    </sheetView>
  </sheetViews>
  <sheetFormatPr baseColWidth="10" defaultRowHeight="14.4" x14ac:dyDescent="0.3"/>
  <cols>
    <col min="1" max="7" width="19.109375" customWidth="1"/>
  </cols>
  <sheetData>
    <row r="1" spans="1:7" ht="26.4" x14ac:dyDescent="0.3">
      <c r="A1" s="876" t="s">
        <v>157</v>
      </c>
      <c r="B1" s="877"/>
      <c r="C1" s="877"/>
      <c r="D1" s="877"/>
      <c r="E1" s="877"/>
      <c r="F1" s="878"/>
      <c r="G1" s="13" t="s">
        <v>136</v>
      </c>
    </row>
    <row r="2" spans="1:7" x14ac:dyDescent="0.3">
      <c r="A2" s="879"/>
      <c r="B2" s="880"/>
      <c r="C2" s="880"/>
      <c r="D2" s="880"/>
      <c r="E2" s="880"/>
      <c r="F2" s="881"/>
      <c r="G2" s="4" t="s">
        <v>39</v>
      </c>
    </row>
    <row r="3" spans="1:7" x14ac:dyDescent="0.3">
      <c r="A3" s="882"/>
      <c r="B3" s="883"/>
      <c r="C3" s="883"/>
      <c r="D3" s="883"/>
      <c r="E3" s="883"/>
      <c r="F3" s="884"/>
      <c r="G3" s="4" t="s">
        <v>38</v>
      </c>
    </row>
    <row r="4" spans="1:7" x14ac:dyDescent="0.3">
      <c r="A4" s="873" t="s">
        <v>37</v>
      </c>
      <c r="B4" s="874"/>
      <c r="C4" s="874"/>
      <c r="D4" s="874"/>
      <c r="E4" s="874"/>
      <c r="F4" s="874"/>
      <c r="G4" s="875"/>
    </row>
    <row r="5" spans="1:7" x14ac:dyDescent="0.3">
      <c r="A5" s="885" t="s">
        <v>158</v>
      </c>
      <c r="B5" s="874"/>
      <c r="C5" s="874"/>
      <c r="D5" s="874"/>
      <c r="E5" s="874"/>
      <c r="F5" s="874"/>
      <c r="G5" s="875"/>
    </row>
    <row r="6" spans="1:7" x14ac:dyDescent="0.3">
      <c r="A6" s="873" t="s">
        <v>36</v>
      </c>
      <c r="B6" s="874"/>
      <c r="C6" s="874"/>
      <c r="D6" s="874"/>
      <c r="E6" s="874"/>
      <c r="F6" s="874"/>
      <c r="G6" s="875"/>
    </row>
    <row r="7" spans="1:7" x14ac:dyDescent="0.3">
      <c r="A7" s="885" t="s">
        <v>159</v>
      </c>
      <c r="B7" s="874"/>
      <c r="C7" s="874"/>
      <c r="D7" s="874"/>
      <c r="E7" s="874"/>
      <c r="F7" s="874"/>
      <c r="G7" s="875"/>
    </row>
    <row r="8" spans="1:7" x14ac:dyDescent="0.3">
      <c r="A8" s="873" t="s">
        <v>35</v>
      </c>
      <c r="B8" s="874"/>
      <c r="C8" s="874"/>
      <c r="D8" s="874"/>
      <c r="E8" s="874"/>
      <c r="F8" s="874"/>
      <c r="G8" s="875"/>
    </row>
    <row r="9" spans="1:7" x14ac:dyDescent="0.3">
      <c r="A9" s="885" t="s">
        <v>139</v>
      </c>
      <c r="B9" s="874"/>
      <c r="C9" s="874"/>
      <c r="D9" s="874"/>
      <c r="E9" s="874"/>
      <c r="F9" s="874"/>
      <c r="G9" s="875"/>
    </row>
    <row r="10" spans="1:7" x14ac:dyDescent="0.3">
      <c r="A10" s="873" t="s">
        <v>148</v>
      </c>
      <c r="B10" s="874"/>
      <c r="C10" s="874"/>
      <c r="D10" s="874"/>
      <c r="E10" s="874"/>
      <c r="F10" s="874"/>
      <c r="G10" s="875"/>
    </row>
    <row r="11" spans="1:7" x14ac:dyDescent="0.3">
      <c r="A11" s="885" t="s">
        <v>140</v>
      </c>
      <c r="B11" s="874"/>
      <c r="C11" s="874"/>
      <c r="D11" s="874"/>
      <c r="E11" s="874"/>
      <c r="F11" s="874"/>
      <c r="G11" s="875"/>
    </row>
    <row r="12" spans="1:7" x14ac:dyDescent="0.3">
      <c r="A12" s="873" t="s">
        <v>33</v>
      </c>
      <c r="B12" s="874"/>
      <c r="C12" s="874"/>
      <c r="D12" s="874"/>
      <c r="E12" s="874"/>
      <c r="F12" s="874"/>
      <c r="G12" s="875"/>
    </row>
    <row r="13" spans="1:7" x14ac:dyDescent="0.3">
      <c r="A13" s="886" t="s">
        <v>158</v>
      </c>
      <c r="B13" s="874"/>
      <c r="C13" s="875"/>
      <c r="D13" s="887" t="s">
        <v>142</v>
      </c>
      <c r="E13" s="877"/>
      <c r="F13" s="877"/>
      <c r="G13" s="878"/>
    </row>
    <row r="14" spans="1:7" x14ac:dyDescent="0.3">
      <c r="A14" s="889" t="s">
        <v>160</v>
      </c>
      <c r="B14" s="877"/>
      <c r="C14" s="878"/>
      <c r="D14" s="879"/>
      <c r="E14" s="880"/>
      <c r="F14" s="880"/>
      <c r="G14" s="881"/>
    </row>
    <row r="15" spans="1:7" x14ac:dyDescent="0.3">
      <c r="A15" s="879"/>
      <c r="B15" s="880"/>
      <c r="C15" s="881"/>
      <c r="D15" s="879"/>
      <c r="E15" s="880"/>
      <c r="F15" s="880"/>
      <c r="G15" s="881"/>
    </row>
    <row r="16" spans="1:7" x14ac:dyDescent="0.3">
      <c r="A16" s="879"/>
      <c r="B16" s="880"/>
      <c r="C16" s="881"/>
      <c r="D16" s="879"/>
      <c r="E16" s="880"/>
      <c r="F16" s="880"/>
      <c r="G16" s="881"/>
    </row>
    <row r="17" spans="1:7" x14ac:dyDescent="0.3">
      <c r="A17" s="879"/>
      <c r="B17" s="880"/>
      <c r="C17" s="881"/>
      <c r="D17" s="879"/>
      <c r="E17" s="880"/>
      <c r="F17" s="880"/>
      <c r="G17" s="881"/>
    </row>
    <row r="18" spans="1:7" x14ac:dyDescent="0.3">
      <c r="A18" s="879"/>
      <c r="B18" s="880"/>
      <c r="C18" s="881"/>
      <c r="D18" s="879"/>
      <c r="E18" s="880"/>
      <c r="F18" s="880"/>
      <c r="G18" s="881"/>
    </row>
    <row r="19" spans="1:7" x14ac:dyDescent="0.3">
      <c r="A19" s="879"/>
      <c r="B19" s="880"/>
      <c r="C19" s="881"/>
      <c r="D19" s="879"/>
      <c r="E19" s="880"/>
      <c r="F19" s="880"/>
      <c r="G19" s="881"/>
    </row>
    <row r="20" spans="1:7" x14ac:dyDescent="0.3">
      <c r="A20" s="879"/>
      <c r="B20" s="880"/>
      <c r="C20" s="881"/>
      <c r="D20" s="879"/>
      <c r="E20" s="880"/>
      <c r="F20" s="880"/>
      <c r="G20" s="881"/>
    </row>
    <row r="21" spans="1:7" x14ac:dyDescent="0.3">
      <c r="A21" s="879"/>
      <c r="B21" s="880"/>
      <c r="C21" s="881"/>
      <c r="D21" s="879"/>
      <c r="E21" s="880"/>
      <c r="F21" s="880"/>
      <c r="G21" s="881"/>
    </row>
    <row r="22" spans="1:7" x14ac:dyDescent="0.3">
      <c r="A22" s="879"/>
      <c r="B22" s="880"/>
      <c r="C22" s="881"/>
      <c r="D22" s="879"/>
      <c r="E22" s="880"/>
      <c r="F22" s="880"/>
      <c r="G22" s="881"/>
    </row>
    <row r="23" spans="1:7" x14ac:dyDescent="0.3">
      <c r="A23" s="879"/>
      <c r="B23" s="880"/>
      <c r="C23" s="881"/>
      <c r="D23" s="879"/>
      <c r="E23" s="880"/>
      <c r="F23" s="880"/>
      <c r="G23" s="881"/>
    </row>
    <row r="24" spans="1:7" x14ac:dyDescent="0.3">
      <c r="A24" s="879"/>
      <c r="B24" s="880"/>
      <c r="C24" s="881"/>
      <c r="D24" s="879"/>
      <c r="E24" s="880"/>
      <c r="F24" s="880"/>
      <c r="G24" s="881"/>
    </row>
    <row r="25" spans="1:7" x14ac:dyDescent="0.3">
      <c r="A25" s="882"/>
      <c r="B25" s="883"/>
      <c r="C25" s="884"/>
      <c r="D25" s="882"/>
      <c r="E25" s="883"/>
      <c r="F25" s="883"/>
      <c r="G25" s="884"/>
    </row>
    <row r="26" spans="1:7" x14ac:dyDescent="0.3">
      <c r="A26" s="873" t="s">
        <v>43</v>
      </c>
      <c r="B26" s="874"/>
      <c r="C26" s="874"/>
      <c r="D26" s="874"/>
      <c r="E26" s="874"/>
      <c r="F26" s="874"/>
      <c r="G26" s="875"/>
    </row>
    <row r="27" spans="1:7" x14ac:dyDescent="0.3">
      <c r="A27" s="890"/>
      <c r="B27" s="877"/>
      <c r="C27" s="877"/>
      <c r="D27" s="877"/>
      <c r="E27" s="877"/>
      <c r="F27" s="877"/>
      <c r="G27" s="878"/>
    </row>
    <row r="28" spans="1:7" x14ac:dyDescent="0.3">
      <c r="A28" s="882"/>
      <c r="B28" s="883"/>
      <c r="C28" s="883"/>
      <c r="D28" s="883"/>
      <c r="E28" s="883"/>
      <c r="F28" s="883"/>
      <c r="G28" s="884"/>
    </row>
    <row r="29" spans="1:7" x14ac:dyDescent="0.3">
      <c r="A29" s="873" t="s">
        <v>30</v>
      </c>
      <c r="B29" s="874"/>
      <c r="C29" s="874"/>
      <c r="D29" s="874"/>
      <c r="E29" s="874"/>
      <c r="F29" s="874"/>
      <c r="G29" s="875"/>
    </row>
    <row r="30" spans="1:7" x14ac:dyDescent="0.3">
      <c r="A30" s="891" t="s">
        <v>143</v>
      </c>
      <c r="B30" s="883"/>
      <c r="C30" s="883"/>
      <c r="D30" s="883"/>
      <c r="E30" s="883"/>
      <c r="F30" s="883"/>
      <c r="G30" s="884"/>
    </row>
    <row r="31" spans="1:7" x14ac:dyDescent="0.3">
      <c r="A31" s="873" t="s">
        <v>29</v>
      </c>
      <c r="B31" s="874"/>
      <c r="C31" s="874"/>
      <c r="D31" s="874"/>
      <c r="E31" s="874"/>
      <c r="F31" s="874"/>
      <c r="G31" s="875"/>
    </row>
    <row r="32" spans="1:7" x14ac:dyDescent="0.3">
      <c r="A32" s="885"/>
      <c r="B32" s="874"/>
      <c r="C32" s="874"/>
      <c r="D32" s="874"/>
      <c r="E32" s="874"/>
      <c r="F32" s="874"/>
      <c r="G32" s="875"/>
    </row>
    <row r="33" spans="1:7" x14ac:dyDescent="0.3">
      <c r="A33" s="873" t="s">
        <v>28</v>
      </c>
      <c r="B33" s="874"/>
      <c r="C33" s="874"/>
      <c r="D33" s="874"/>
      <c r="E33" s="874"/>
      <c r="F33" s="874"/>
      <c r="G33" s="875"/>
    </row>
    <row r="34" spans="1:7" x14ac:dyDescent="0.3">
      <c r="A34" s="885"/>
      <c r="B34" s="874"/>
      <c r="C34" s="874"/>
      <c r="D34" s="874"/>
      <c r="E34" s="874"/>
      <c r="F34" s="874"/>
      <c r="G34" s="875"/>
    </row>
    <row r="35" spans="1:7" x14ac:dyDescent="0.3">
      <c r="A35" s="888" t="s">
        <v>27</v>
      </c>
      <c r="B35" s="877"/>
      <c r="C35" s="877"/>
      <c r="D35" s="877"/>
      <c r="E35" s="877"/>
      <c r="F35" s="877"/>
      <c r="G35" s="878"/>
    </row>
    <row r="36" spans="1:7" x14ac:dyDescent="0.3">
      <c r="A36" s="886" t="s">
        <v>42</v>
      </c>
      <c r="B36" s="892"/>
      <c r="C36" s="16"/>
      <c r="D36" s="16"/>
      <c r="E36" s="16"/>
      <c r="F36" s="16"/>
      <c r="G36" s="16"/>
    </row>
  </sheetData>
  <mergeCells count="23">
    <mergeCell ref="A36:B36"/>
    <mergeCell ref="A33:G33"/>
    <mergeCell ref="A34:G34"/>
    <mergeCell ref="A35:G35"/>
    <mergeCell ref="A26:G26"/>
    <mergeCell ref="A27:G28"/>
    <mergeCell ref="A29:G29"/>
    <mergeCell ref="A30:G30"/>
    <mergeCell ref="A31:G31"/>
    <mergeCell ref="A32:G32"/>
    <mergeCell ref="A9:G9"/>
    <mergeCell ref="A10:G10"/>
    <mergeCell ref="A11:G11"/>
    <mergeCell ref="A12:G12"/>
    <mergeCell ref="A13:C13"/>
    <mergeCell ref="D13:G25"/>
    <mergeCell ref="A14:C25"/>
    <mergeCell ref="A8:G8"/>
    <mergeCell ref="A1:F3"/>
    <mergeCell ref="A4:G4"/>
    <mergeCell ref="A5:G5"/>
    <mergeCell ref="A6:G6"/>
    <mergeCell ref="A7:G7"/>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30317-1B05-B248-9794-2006267350C9}">
  <dimension ref="A1"/>
  <sheetViews>
    <sheetView workbookViewId="0"/>
  </sheetViews>
  <sheetFormatPr baseColWidth="10" defaultRowHeight="14.4" x14ac:dyDescent="0.3"/>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8DF0E-AFF8-704E-BFAB-98865907CF3B}">
  <sheetPr>
    <tabColor rgb="FFFF0000"/>
  </sheetPr>
  <dimension ref="A1:G44"/>
  <sheetViews>
    <sheetView workbookViewId="0">
      <selection activeCell="J27" sqref="J27"/>
    </sheetView>
  </sheetViews>
  <sheetFormatPr baseColWidth="10" defaultColWidth="11.33203125" defaultRowHeight="13.8" x14ac:dyDescent="0.25"/>
  <cols>
    <col min="1" max="1" width="43.77734375" style="8" customWidth="1"/>
    <col min="2" max="2" width="12.77734375" style="8" customWidth="1"/>
    <col min="3" max="3" width="15.33203125" style="8" customWidth="1"/>
    <col min="4" max="4" width="9.6640625" style="8" customWidth="1"/>
    <col min="5" max="5" width="10.33203125" style="8" customWidth="1"/>
    <col min="6" max="6" width="11.33203125" style="8"/>
    <col min="7" max="7" width="21.109375" style="8" customWidth="1"/>
    <col min="8" max="256" width="11.33203125" style="8"/>
    <col min="257" max="257" width="43.77734375" style="8" customWidth="1"/>
    <col min="258" max="258" width="12.77734375" style="8" customWidth="1"/>
    <col min="259" max="259" width="15.33203125" style="8" customWidth="1"/>
    <col min="260" max="262" width="11.33203125" style="8"/>
    <col min="263" max="263" width="26.6640625" style="8" customWidth="1"/>
    <col min="264" max="512" width="11.33203125" style="8"/>
    <col min="513" max="513" width="43.77734375" style="8" customWidth="1"/>
    <col min="514" max="514" width="12.77734375" style="8" customWidth="1"/>
    <col min="515" max="515" width="15.33203125" style="8" customWidth="1"/>
    <col min="516" max="518" width="11.33203125" style="8"/>
    <col min="519" max="519" width="26.6640625" style="8" customWidth="1"/>
    <col min="520" max="768" width="11.33203125" style="8"/>
    <col min="769" max="769" width="43.77734375" style="8" customWidth="1"/>
    <col min="770" max="770" width="12.77734375" style="8" customWidth="1"/>
    <col min="771" max="771" width="15.33203125" style="8" customWidth="1"/>
    <col min="772" max="774" width="11.33203125" style="8"/>
    <col min="775" max="775" width="26.6640625" style="8" customWidth="1"/>
    <col min="776" max="1024" width="11.33203125" style="8"/>
    <col min="1025" max="1025" width="43.77734375" style="8" customWidth="1"/>
    <col min="1026" max="1026" width="12.77734375" style="8" customWidth="1"/>
    <col min="1027" max="1027" width="15.33203125" style="8" customWidth="1"/>
    <col min="1028" max="1030" width="11.33203125" style="8"/>
    <col min="1031" max="1031" width="26.6640625" style="8" customWidth="1"/>
    <col min="1032" max="1280" width="11.33203125" style="8"/>
    <col min="1281" max="1281" width="43.77734375" style="8" customWidth="1"/>
    <col min="1282" max="1282" width="12.77734375" style="8" customWidth="1"/>
    <col min="1283" max="1283" width="15.33203125" style="8" customWidth="1"/>
    <col min="1284" max="1286" width="11.33203125" style="8"/>
    <col min="1287" max="1287" width="26.6640625" style="8" customWidth="1"/>
    <col min="1288" max="1536" width="11.33203125" style="8"/>
    <col min="1537" max="1537" width="43.77734375" style="8" customWidth="1"/>
    <col min="1538" max="1538" width="12.77734375" style="8" customWidth="1"/>
    <col min="1539" max="1539" width="15.33203125" style="8" customWidth="1"/>
    <col min="1540" max="1542" width="11.33203125" style="8"/>
    <col min="1543" max="1543" width="26.6640625" style="8" customWidth="1"/>
    <col min="1544" max="1792" width="11.33203125" style="8"/>
    <col min="1793" max="1793" width="43.77734375" style="8" customWidth="1"/>
    <col min="1794" max="1794" width="12.77734375" style="8" customWidth="1"/>
    <col min="1795" max="1795" width="15.33203125" style="8" customWidth="1"/>
    <col min="1796" max="1798" width="11.33203125" style="8"/>
    <col min="1799" max="1799" width="26.6640625" style="8" customWidth="1"/>
    <col min="1800" max="2048" width="11.33203125" style="8"/>
    <col min="2049" max="2049" width="43.77734375" style="8" customWidth="1"/>
    <col min="2050" max="2050" width="12.77734375" style="8" customWidth="1"/>
    <col min="2051" max="2051" width="15.33203125" style="8" customWidth="1"/>
    <col min="2052" max="2054" width="11.33203125" style="8"/>
    <col min="2055" max="2055" width="26.6640625" style="8" customWidth="1"/>
    <col min="2056" max="2304" width="11.33203125" style="8"/>
    <col min="2305" max="2305" width="43.77734375" style="8" customWidth="1"/>
    <col min="2306" max="2306" width="12.77734375" style="8" customWidth="1"/>
    <col min="2307" max="2307" width="15.33203125" style="8" customWidth="1"/>
    <col min="2308" max="2310" width="11.33203125" style="8"/>
    <col min="2311" max="2311" width="26.6640625" style="8" customWidth="1"/>
    <col min="2312" max="2560" width="11.33203125" style="8"/>
    <col min="2561" max="2561" width="43.77734375" style="8" customWidth="1"/>
    <col min="2562" max="2562" width="12.77734375" style="8" customWidth="1"/>
    <col min="2563" max="2563" width="15.33203125" style="8" customWidth="1"/>
    <col min="2564" max="2566" width="11.33203125" style="8"/>
    <col min="2567" max="2567" width="26.6640625" style="8" customWidth="1"/>
    <col min="2568" max="2816" width="11.33203125" style="8"/>
    <col min="2817" max="2817" width="43.77734375" style="8" customWidth="1"/>
    <col min="2818" max="2818" width="12.77734375" style="8" customWidth="1"/>
    <col min="2819" max="2819" width="15.33203125" style="8" customWidth="1"/>
    <col min="2820" max="2822" width="11.33203125" style="8"/>
    <col min="2823" max="2823" width="26.6640625" style="8" customWidth="1"/>
    <col min="2824" max="3072" width="11.33203125" style="8"/>
    <col min="3073" max="3073" width="43.77734375" style="8" customWidth="1"/>
    <col min="3074" max="3074" width="12.77734375" style="8" customWidth="1"/>
    <col min="3075" max="3075" width="15.33203125" style="8" customWidth="1"/>
    <col min="3076" max="3078" width="11.33203125" style="8"/>
    <col min="3079" max="3079" width="26.6640625" style="8" customWidth="1"/>
    <col min="3080" max="3328" width="11.33203125" style="8"/>
    <col min="3329" max="3329" width="43.77734375" style="8" customWidth="1"/>
    <col min="3330" max="3330" width="12.77734375" style="8" customWidth="1"/>
    <col min="3331" max="3331" width="15.33203125" style="8" customWidth="1"/>
    <col min="3332" max="3334" width="11.33203125" style="8"/>
    <col min="3335" max="3335" width="26.6640625" style="8" customWidth="1"/>
    <col min="3336" max="3584" width="11.33203125" style="8"/>
    <col min="3585" max="3585" width="43.77734375" style="8" customWidth="1"/>
    <col min="3586" max="3586" width="12.77734375" style="8" customWidth="1"/>
    <col min="3587" max="3587" width="15.33203125" style="8" customWidth="1"/>
    <col min="3588" max="3590" width="11.33203125" style="8"/>
    <col min="3591" max="3591" width="26.6640625" style="8" customWidth="1"/>
    <col min="3592" max="3840" width="11.33203125" style="8"/>
    <col min="3841" max="3841" width="43.77734375" style="8" customWidth="1"/>
    <col min="3842" max="3842" width="12.77734375" style="8" customWidth="1"/>
    <col min="3843" max="3843" width="15.33203125" style="8" customWidth="1"/>
    <col min="3844" max="3846" width="11.33203125" style="8"/>
    <col min="3847" max="3847" width="26.6640625" style="8" customWidth="1"/>
    <col min="3848" max="4096" width="11.33203125" style="8"/>
    <col min="4097" max="4097" width="43.77734375" style="8" customWidth="1"/>
    <col min="4098" max="4098" width="12.77734375" style="8" customWidth="1"/>
    <col min="4099" max="4099" width="15.33203125" style="8" customWidth="1"/>
    <col min="4100" max="4102" width="11.33203125" style="8"/>
    <col min="4103" max="4103" width="26.6640625" style="8" customWidth="1"/>
    <col min="4104" max="4352" width="11.33203125" style="8"/>
    <col min="4353" max="4353" width="43.77734375" style="8" customWidth="1"/>
    <col min="4354" max="4354" width="12.77734375" style="8" customWidth="1"/>
    <col min="4355" max="4355" width="15.33203125" style="8" customWidth="1"/>
    <col min="4356" max="4358" width="11.33203125" style="8"/>
    <col min="4359" max="4359" width="26.6640625" style="8" customWidth="1"/>
    <col min="4360" max="4608" width="11.33203125" style="8"/>
    <col min="4609" max="4609" width="43.77734375" style="8" customWidth="1"/>
    <col min="4610" max="4610" width="12.77734375" style="8" customWidth="1"/>
    <col min="4611" max="4611" width="15.33203125" style="8" customWidth="1"/>
    <col min="4612" max="4614" width="11.33203125" style="8"/>
    <col min="4615" max="4615" width="26.6640625" style="8" customWidth="1"/>
    <col min="4616" max="4864" width="11.33203125" style="8"/>
    <col min="4865" max="4865" width="43.77734375" style="8" customWidth="1"/>
    <col min="4866" max="4866" width="12.77734375" style="8" customWidth="1"/>
    <col min="4867" max="4867" width="15.33203125" style="8" customWidth="1"/>
    <col min="4868" max="4870" width="11.33203125" style="8"/>
    <col min="4871" max="4871" width="26.6640625" style="8" customWidth="1"/>
    <col min="4872" max="5120" width="11.33203125" style="8"/>
    <col min="5121" max="5121" width="43.77734375" style="8" customWidth="1"/>
    <col min="5122" max="5122" width="12.77734375" style="8" customWidth="1"/>
    <col min="5123" max="5123" width="15.33203125" style="8" customWidth="1"/>
    <col min="5124" max="5126" width="11.33203125" style="8"/>
    <col min="5127" max="5127" width="26.6640625" style="8" customWidth="1"/>
    <col min="5128" max="5376" width="11.33203125" style="8"/>
    <col min="5377" max="5377" width="43.77734375" style="8" customWidth="1"/>
    <col min="5378" max="5378" width="12.77734375" style="8" customWidth="1"/>
    <col min="5379" max="5379" width="15.33203125" style="8" customWidth="1"/>
    <col min="5380" max="5382" width="11.33203125" style="8"/>
    <col min="5383" max="5383" width="26.6640625" style="8" customWidth="1"/>
    <col min="5384" max="5632" width="11.33203125" style="8"/>
    <col min="5633" max="5633" width="43.77734375" style="8" customWidth="1"/>
    <col min="5634" max="5634" width="12.77734375" style="8" customWidth="1"/>
    <col min="5635" max="5635" width="15.33203125" style="8" customWidth="1"/>
    <col min="5636" max="5638" width="11.33203125" style="8"/>
    <col min="5639" max="5639" width="26.6640625" style="8" customWidth="1"/>
    <col min="5640" max="5888" width="11.33203125" style="8"/>
    <col min="5889" max="5889" width="43.77734375" style="8" customWidth="1"/>
    <col min="5890" max="5890" width="12.77734375" style="8" customWidth="1"/>
    <col min="5891" max="5891" width="15.33203125" style="8" customWidth="1"/>
    <col min="5892" max="5894" width="11.33203125" style="8"/>
    <col min="5895" max="5895" width="26.6640625" style="8" customWidth="1"/>
    <col min="5896" max="6144" width="11.33203125" style="8"/>
    <col min="6145" max="6145" width="43.77734375" style="8" customWidth="1"/>
    <col min="6146" max="6146" width="12.77734375" style="8" customWidth="1"/>
    <col min="6147" max="6147" width="15.33203125" style="8" customWidth="1"/>
    <col min="6148" max="6150" width="11.33203125" style="8"/>
    <col min="6151" max="6151" width="26.6640625" style="8" customWidth="1"/>
    <col min="6152" max="6400" width="11.33203125" style="8"/>
    <col min="6401" max="6401" width="43.77734375" style="8" customWidth="1"/>
    <col min="6402" max="6402" width="12.77734375" style="8" customWidth="1"/>
    <col min="6403" max="6403" width="15.33203125" style="8" customWidth="1"/>
    <col min="6404" max="6406" width="11.33203125" style="8"/>
    <col min="6407" max="6407" width="26.6640625" style="8" customWidth="1"/>
    <col min="6408" max="6656" width="11.33203125" style="8"/>
    <col min="6657" max="6657" width="43.77734375" style="8" customWidth="1"/>
    <col min="6658" max="6658" width="12.77734375" style="8" customWidth="1"/>
    <col min="6659" max="6659" width="15.33203125" style="8" customWidth="1"/>
    <col min="6660" max="6662" width="11.33203125" style="8"/>
    <col min="6663" max="6663" width="26.6640625" style="8" customWidth="1"/>
    <col min="6664" max="6912" width="11.33203125" style="8"/>
    <col min="6913" max="6913" width="43.77734375" style="8" customWidth="1"/>
    <col min="6914" max="6914" width="12.77734375" style="8" customWidth="1"/>
    <col min="6915" max="6915" width="15.33203125" style="8" customWidth="1"/>
    <col min="6916" max="6918" width="11.33203125" style="8"/>
    <col min="6919" max="6919" width="26.6640625" style="8" customWidth="1"/>
    <col min="6920" max="7168" width="11.33203125" style="8"/>
    <col min="7169" max="7169" width="43.77734375" style="8" customWidth="1"/>
    <col min="7170" max="7170" width="12.77734375" style="8" customWidth="1"/>
    <col min="7171" max="7171" width="15.33203125" style="8" customWidth="1"/>
    <col min="7172" max="7174" width="11.33203125" style="8"/>
    <col min="7175" max="7175" width="26.6640625" style="8" customWidth="1"/>
    <col min="7176" max="7424" width="11.33203125" style="8"/>
    <col min="7425" max="7425" width="43.77734375" style="8" customWidth="1"/>
    <col min="7426" max="7426" width="12.77734375" style="8" customWidth="1"/>
    <col min="7427" max="7427" width="15.33203125" style="8" customWidth="1"/>
    <col min="7428" max="7430" width="11.33203125" style="8"/>
    <col min="7431" max="7431" width="26.6640625" style="8" customWidth="1"/>
    <col min="7432" max="7680" width="11.33203125" style="8"/>
    <col min="7681" max="7681" width="43.77734375" style="8" customWidth="1"/>
    <col min="7682" max="7682" width="12.77734375" style="8" customWidth="1"/>
    <col min="7683" max="7683" width="15.33203125" style="8" customWidth="1"/>
    <col min="7684" max="7686" width="11.33203125" style="8"/>
    <col min="7687" max="7687" width="26.6640625" style="8" customWidth="1"/>
    <col min="7688" max="7936" width="11.33203125" style="8"/>
    <col min="7937" max="7937" width="43.77734375" style="8" customWidth="1"/>
    <col min="7938" max="7938" width="12.77734375" style="8" customWidth="1"/>
    <col min="7939" max="7939" width="15.33203125" style="8" customWidth="1"/>
    <col min="7940" max="7942" width="11.33203125" style="8"/>
    <col min="7943" max="7943" width="26.6640625" style="8" customWidth="1"/>
    <col min="7944" max="8192" width="11.33203125" style="8"/>
    <col min="8193" max="8193" width="43.77734375" style="8" customWidth="1"/>
    <col min="8194" max="8194" width="12.77734375" style="8" customWidth="1"/>
    <col min="8195" max="8195" width="15.33203125" style="8" customWidth="1"/>
    <col min="8196" max="8198" width="11.33203125" style="8"/>
    <col min="8199" max="8199" width="26.6640625" style="8" customWidth="1"/>
    <col min="8200" max="8448" width="11.33203125" style="8"/>
    <col min="8449" max="8449" width="43.77734375" style="8" customWidth="1"/>
    <col min="8450" max="8450" width="12.77734375" style="8" customWidth="1"/>
    <col min="8451" max="8451" width="15.33203125" style="8" customWidth="1"/>
    <col min="8452" max="8454" width="11.33203125" style="8"/>
    <col min="8455" max="8455" width="26.6640625" style="8" customWidth="1"/>
    <col min="8456" max="8704" width="11.33203125" style="8"/>
    <col min="8705" max="8705" width="43.77734375" style="8" customWidth="1"/>
    <col min="8706" max="8706" width="12.77734375" style="8" customWidth="1"/>
    <col min="8707" max="8707" width="15.33203125" style="8" customWidth="1"/>
    <col min="8708" max="8710" width="11.33203125" style="8"/>
    <col min="8711" max="8711" width="26.6640625" style="8" customWidth="1"/>
    <col min="8712" max="8960" width="11.33203125" style="8"/>
    <col min="8961" max="8961" width="43.77734375" style="8" customWidth="1"/>
    <col min="8962" max="8962" width="12.77734375" style="8" customWidth="1"/>
    <col min="8963" max="8963" width="15.33203125" style="8" customWidth="1"/>
    <col min="8964" max="8966" width="11.33203125" style="8"/>
    <col min="8967" max="8967" width="26.6640625" style="8" customWidth="1"/>
    <col min="8968" max="9216" width="11.33203125" style="8"/>
    <col min="9217" max="9217" width="43.77734375" style="8" customWidth="1"/>
    <col min="9218" max="9218" width="12.77734375" style="8" customWidth="1"/>
    <col min="9219" max="9219" width="15.33203125" style="8" customWidth="1"/>
    <col min="9220" max="9222" width="11.33203125" style="8"/>
    <col min="9223" max="9223" width="26.6640625" style="8" customWidth="1"/>
    <col min="9224" max="9472" width="11.33203125" style="8"/>
    <col min="9473" max="9473" width="43.77734375" style="8" customWidth="1"/>
    <col min="9474" max="9474" width="12.77734375" style="8" customWidth="1"/>
    <col min="9475" max="9475" width="15.33203125" style="8" customWidth="1"/>
    <col min="9476" max="9478" width="11.33203125" style="8"/>
    <col min="9479" max="9479" width="26.6640625" style="8" customWidth="1"/>
    <col min="9480" max="9728" width="11.33203125" style="8"/>
    <col min="9729" max="9729" width="43.77734375" style="8" customWidth="1"/>
    <col min="9730" max="9730" width="12.77734375" style="8" customWidth="1"/>
    <col min="9731" max="9731" width="15.33203125" style="8" customWidth="1"/>
    <col min="9732" max="9734" width="11.33203125" style="8"/>
    <col min="9735" max="9735" width="26.6640625" style="8" customWidth="1"/>
    <col min="9736" max="9984" width="11.33203125" style="8"/>
    <col min="9985" max="9985" width="43.77734375" style="8" customWidth="1"/>
    <col min="9986" max="9986" width="12.77734375" style="8" customWidth="1"/>
    <col min="9987" max="9987" width="15.33203125" style="8" customWidth="1"/>
    <col min="9988" max="9990" width="11.33203125" style="8"/>
    <col min="9991" max="9991" width="26.6640625" style="8" customWidth="1"/>
    <col min="9992" max="10240" width="11.33203125" style="8"/>
    <col min="10241" max="10241" width="43.77734375" style="8" customWidth="1"/>
    <col min="10242" max="10242" width="12.77734375" style="8" customWidth="1"/>
    <col min="10243" max="10243" width="15.33203125" style="8" customWidth="1"/>
    <col min="10244" max="10246" width="11.33203125" style="8"/>
    <col min="10247" max="10247" width="26.6640625" style="8" customWidth="1"/>
    <col min="10248" max="10496" width="11.33203125" style="8"/>
    <col min="10497" max="10497" width="43.77734375" style="8" customWidth="1"/>
    <col min="10498" max="10498" width="12.77734375" style="8" customWidth="1"/>
    <col min="10499" max="10499" width="15.33203125" style="8" customWidth="1"/>
    <col min="10500" max="10502" width="11.33203125" style="8"/>
    <col min="10503" max="10503" width="26.6640625" style="8" customWidth="1"/>
    <col min="10504" max="10752" width="11.33203125" style="8"/>
    <col min="10753" max="10753" width="43.77734375" style="8" customWidth="1"/>
    <col min="10754" max="10754" width="12.77734375" style="8" customWidth="1"/>
    <col min="10755" max="10755" width="15.33203125" style="8" customWidth="1"/>
    <col min="10756" max="10758" width="11.33203125" style="8"/>
    <col min="10759" max="10759" width="26.6640625" style="8" customWidth="1"/>
    <col min="10760" max="11008" width="11.33203125" style="8"/>
    <col min="11009" max="11009" width="43.77734375" style="8" customWidth="1"/>
    <col min="11010" max="11010" width="12.77734375" style="8" customWidth="1"/>
    <col min="11011" max="11011" width="15.33203125" style="8" customWidth="1"/>
    <col min="11012" max="11014" width="11.33203125" style="8"/>
    <col min="11015" max="11015" width="26.6640625" style="8" customWidth="1"/>
    <col min="11016" max="11264" width="11.33203125" style="8"/>
    <col min="11265" max="11265" width="43.77734375" style="8" customWidth="1"/>
    <col min="11266" max="11266" width="12.77734375" style="8" customWidth="1"/>
    <col min="11267" max="11267" width="15.33203125" style="8" customWidth="1"/>
    <col min="11268" max="11270" width="11.33203125" style="8"/>
    <col min="11271" max="11271" width="26.6640625" style="8" customWidth="1"/>
    <col min="11272" max="11520" width="11.33203125" style="8"/>
    <col min="11521" max="11521" width="43.77734375" style="8" customWidth="1"/>
    <col min="11522" max="11522" width="12.77734375" style="8" customWidth="1"/>
    <col min="11523" max="11523" width="15.33203125" style="8" customWidth="1"/>
    <col min="11524" max="11526" width="11.33203125" style="8"/>
    <col min="11527" max="11527" width="26.6640625" style="8" customWidth="1"/>
    <col min="11528" max="11776" width="11.33203125" style="8"/>
    <col min="11777" max="11777" width="43.77734375" style="8" customWidth="1"/>
    <col min="11778" max="11778" width="12.77734375" style="8" customWidth="1"/>
    <col min="11779" max="11779" width="15.33203125" style="8" customWidth="1"/>
    <col min="11780" max="11782" width="11.33203125" style="8"/>
    <col min="11783" max="11783" width="26.6640625" style="8" customWidth="1"/>
    <col min="11784" max="12032" width="11.33203125" style="8"/>
    <col min="12033" max="12033" width="43.77734375" style="8" customWidth="1"/>
    <col min="12034" max="12034" width="12.77734375" style="8" customWidth="1"/>
    <col min="12035" max="12035" width="15.33203125" style="8" customWidth="1"/>
    <col min="12036" max="12038" width="11.33203125" style="8"/>
    <col min="12039" max="12039" width="26.6640625" style="8" customWidth="1"/>
    <col min="12040" max="12288" width="11.33203125" style="8"/>
    <col min="12289" max="12289" width="43.77734375" style="8" customWidth="1"/>
    <col min="12290" max="12290" width="12.77734375" style="8" customWidth="1"/>
    <col min="12291" max="12291" width="15.33203125" style="8" customWidth="1"/>
    <col min="12292" max="12294" width="11.33203125" style="8"/>
    <col min="12295" max="12295" width="26.6640625" style="8" customWidth="1"/>
    <col min="12296" max="12544" width="11.33203125" style="8"/>
    <col min="12545" max="12545" width="43.77734375" style="8" customWidth="1"/>
    <col min="12546" max="12546" width="12.77734375" style="8" customWidth="1"/>
    <col min="12547" max="12547" width="15.33203125" style="8" customWidth="1"/>
    <col min="12548" max="12550" width="11.33203125" style="8"/>
    <col min="12551" max="12551" width="26.6640625" style="8" customWidth="1"/>
    <col min="12552" max="12800" width="11.33203125" style="8"/>
    <col min="12801" max="12801" width="43.77734375" style="8" customWidth="1"/>
    <col min="12802" max="12802" width="12.77734375" style="8" customWidth="1"/>
    <col min="12803" max="12803" width="15.33203125" style="8" customWidth="1"/>
    <col min="12804" max="12806" width="11.33203125" style="8"/>
    <col min="12807" max="12807" width="26.6640625" style="8" customWidth="1"/>
    <col min="12808" max="13056" width="11.33203125" style="8"/>
    <col min="13057" max="13057" width="43.77734375" style="8" customWidth="1"/>
    <col min="13058" max="13058" width="12.77734375" style="8" customWidth="1"/>
    <col min="13059" max="13059" width="15.33203125" style="8" customWidth="1"/>
    <col min="13060" max="13062" width="11.33203125" style="8"/>
    <col min="13063" max="13063" width="26.6640625" style="8" customWidth="1"/>
    <col min="13064" max="13312" width="11.33203125" style="8"/>
    <col min="13313" max="13313" width="43.77734375" style="8" customWidth="1"/>
    <col min="13314" max="13314" width="12.77734375" style="8" customWidth="1"/>
    <col min="13315" max="13315" width="15.33203125" style="8" customWidth="1"/>
    <col min="13316" max="13318" width="11.33203125" style="8"/>
    <col min="13319" max="13319" width="26.6640625" style="8" customWidth="1"/>
    <col min="13320" max="13568" width="11.33203125" style="8"/>
    <col min="13569" max="13569" width="43.77734375" style="8" customWidth="1"/>
    <col min="13570" max="13570" width="12.77734375" style="8" customWidth="1"/>
    <col min="13571" max="13571" width="15.33203125" style="8" customWidth="1"/>
    <col min="13572" max="13574" width="11.33203125" style="8"/>
    <col min="13575" max="13575" width="26.6640625" style="8" customWidth="1"/>
    <col min="13576" max="13824" width="11.33203125" style="8"/>
    <col min="13825" max="13825" width="43.77734375" style="8" customWidth="1"/>
    <col min="13826" max="13826" width="12.77734375" style="8" customWidth="1"/>
    <col min="13827" max="13827" width="15.33203125" style="8" customWidth="1"/>
    <col min="13828" max="13830" width="11.33203125" style="8"/>
    <col min="13831" max="13831" width="26.6640625" style="8" customWidth="1"/>
    <col min="13832" max="14080" width="11.33203125" style="8"/>
    <col min="14081" max="14081" width="43.77734375" style="8" customWidth="1"/>
    <col min="14082" max="14082" width="12.77734375" style="8" customWidth="1"/>
    <col min="14083" max="14083" width="15.33203125" style="8" customWidth="1"/>
    <col min="14084" max="14086" width="11.33203125" style="8"/>
    <col min="14087" max="14087" width="26.6640625" style="8" customWidth="1"/>
    <col min="14088" max="14336" width="11.33203125" style="8"/>
    <col min="14337" max="14337" width="43.77734375" style="8" customWidth="1"/>
    <col min="14338" max="14338" width="12.77734375" style="8" customWidth="1"/>
    <col min="14339" max="14339" width="15.33203125" style="8" customWidth="1"/>
    <col min="14340" max="14342" width="11.33203125" style="8"/>
    <col min="14343" max="14343" width="26.6640625" style="8" customWidth="1"/>
    <col min="14344" max="14592" width="11.33203125" style="8"/>
    <col min="14593" max="14593" width="43.77734375" style="8" customWidth="1"/>
    <col min="14594" max="14594" width="12.77734375" style="8" customWidth="1"/>
    <col min="14595" max="14595" width="15.33203125" style="8" customWidth="1"/>
    <col min="14596" max="14598" width="11.33203125" style="8"/>
    <col min="14599" max="14599" width="26.6640625" style="8" customWidth="1"/>
    <col min="14600" max="14848" width="11.33203125" style="8"/>
    <col min="14849" max="14849" width="43.77734375" style="8" customWidth="1"/>
    <col min="14850" max="14850" width="12.77734375" style="8" customWidth="1"/>
    <col min="14851" max="14851" width="15.33203125" style="8" customWidth="1"/>
    <col min="14852" max="14854" width="11.33203125" style="8"/>
    <col min="14855" max="14855" width="26.6640625" style="8" customWidth="1"/>
    <col min="14856" max="15104" width="11.33203125" style="8"/>
    <col min="15105" max="15105" width="43.77734375" style="8" customWidth="1"/>
    <col min="15106" max="15106" width="12.77734375" style="8" customWidth="1"/>
    <col min="15107" max="15107" width="15.33203125" style="8" customWidth="1"/>
    <col min="15108" max="15110" width="11.33203125" style="8"/>
    <col min="15111" max="15111" width="26.6640625" style="8" customWidth="1"/>
    <col min="15112" max="15360" width="11.33203125" style="8"/>
    <col min="15361" max="15361" width="43.77734375" style="8" customWidth="1"/>
    <col min="15362" max="15362" width="12.77734375" style="8" customWidth="1"/>
    <col min="15363" max="15363" width="15.33203125" style="8" customWidth="1"/>
    <col min="15364" max="15366" width="11.33203125" style="8"/>
    <col min="15367" max="15367" width="26.6640625" style="8" customWidth="1"/>
    <col min="15368" max="15616" width="11.33203125" style="8"/>
    <col min="15617" max="15617" width="43.77734375" style="8" customWidth="1"/>
    <col min="15618" max="15618" width="12.77734375" style="8" customWidth="1"/>
    <col min="15619" max="15619" width="15.33203125" style="8" customWidth="1"/>
    <col min="15620" max="15622" width="11.33203125" style="8"/>
    <col min="15623" max="15623" width="26.6640625" style="8" customWidth="1"/>
    <col min="15624" max="15872" width="11.33203125" style="8"/>
    <col min="15873" max="15873" width="43.77734375" style="8" customWidth="1"/>
    <col min="15874" max="15874" width="12.77734375" style="8" customWidth="1"/>
    <col min="15875" max="15875" width="15.33203125" style="8" customWidth="1"/>
    <col min="15876" max="15878" width="11.33203125" style="8"/>
    <col min="15879" max="15879" width="26.6640625" style="8" customWidth="1"/>
    <col min="15880" max="16128" width="11.33203125" style="8"/>
    <col min="16129" max="16129" width="43.77734375" style="8" customWidth="1"/>
    <col min="16130" max="16130" width="12.77734375" style="8" customWidth="1"/>
    <col min="16131" max="16131" width="15.33203125" style="8" customWidth="1"/>
    <col min="16132" max="16134" width="11.33203125" style="8"/>
    <col min="16135" max="16135" width="26.6640625" style="8" customWidth="1"/>
    <col min="16136" max="16384" width="11.33203125" style="8"/>
  </cols>
  <sheetData>
    <row r="1" spans="1:7" s="7" customFormat="1" x14ac:dyDescent="0.25">
      <c r="A1" s="785"/>
      <c r="B1" s="786" t="s">
        <v>46</v>
      </c>
      <c r="C1" s="787"/>
      <c r="D1" s="787"/>
      <c r="E1" s="787"/>
      <c r="F1" s="788"/>
      <c r="G1" s="6" t="s">
        <v>47</v>
      </c>
    </row>
    <row r="2" spans="1:7" s="7" customFormat="1" ht="23.25" customHeight="1" x14ac:dyDescent="0.25">
      <c r="A2" s="785"/>
      <c r="B2" s="789"/>
      <c r="C2" s="790"/>
      <c r="D2" s="790"/>
      <c r="E2" s="790"/>
      <c r="F2" s="791"/>
      <c r="G2" s="6" t="s">
        <v>39</v>
      </c>
    </row>
    <row r="3" spans="1:7" s="7" customFormat="1" ht="23.25" customHeight="1" x14ac:dyDescent="0.25">
      <c r="A3" s="785"/>
      <c r="B3" s="792"/>
      <c r="C3" s="793"/>
      <c r="D3" s="793"/>
      <c r="E3" s="793"/>
      <c r="F3" s="794"/>
      <c r="G3" s="6" t="s">
        <v>38</v>
      </c>
    </row>
    <row r="4" spans="1:7" x14ac:dyDescent="0.25">
      <c r="A4" s="795" t="s">
        <v>63</v>
      </c>
      <c r="B4" s="795"/>
      <c r="C4" s="795"/>
      <c r="D4" s="795"/>
      <c r="E4" s="795"/>
      <c r="F4" s="795"/>
      <c r="G4" s="795"/>
    </row>
    <row r="5" spans="1:7" x14ac:dyDescent="0.25">
      <c r="A5" s="796" t="s">
        <v>37</v>
      </c>
      <c r="B5" s="796"/>
      <c r="C5" s="796"/>
      <c r="D5" s="796"/>
      <c r="E5" s="796"/>
      <c r="F5" s="796"/>
      <c r="G5" s="796"/>
    </row>
    <row r="6" spans="1:7" x14ac:dyDescent="0.25">
      <c r="A6" s="797" t="s">
        <v>278</v>
      </c>
      <c r="B6" s="797"/>
      <c r="C6" s="797"/>
      <c r="D6" s="797"/>
      <c r="E6" s="797"/>
      <c r="F6" s="797"/>
      <c r="G6" s="797"/>
    </row>
    <row r="7" spans="1:7" x14ac:dyDescent="0.25">
      <c r="A7" s="796" t="s">
        <v>36</v>
      </c>
      <c r="B7" s="796"/>
      <c r="C7" s="796"/>
      <c r="D7" s="796"/>
      <c r="E7" s="796"/>
      <c r="F7" s="796"/>
      <c r="G7" s="796"/>
    </row>
    <row r="8" spans="1:7" x14ac:dyDescent="0.25">
      <c r="A8" s="798"/>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128</v>
      </c>
      <c r="B12" s="696"/>
      <c r="C12" s="696"/>
      <c r="D12" s="696"/>
      <c r="E12" s="696"/>
      <c r="F12" s="696"/>
      <c r="G12" s="696"/>
    </row>
    <row r="13" spans="1:7" x14ac:dyDescent="0.25">
      <c r="A13" s="782" t="s">
        <v>33</v>
      </c>
      <c r="B13" s="783"/>
      <c r="C13" s="783"/>
      <c r="D13" s="783"/>
      <c r="E13" s="783"/>
      <c r="F13" s="783"/>
      <c r="G13" s="784"/>
    </row>
    <row r="14" spans="1:7" ht="15" customHeight="1" x14ac:dyDescent="0.25">
      <c r="A14" s="922" t="s">
        <v>279</v>
      </c>
      <c r="B14" s="923"/>
      <c r="C14" s="924"/>
      <c r="D14" s="753" t="s">
        <v>32</v>
      </c>
      <c r="E14" s="754"/>
      <c r="F14" s="754"/>
      <c r="G14" s="755"/>
    </row>
    <row r="15" spans="1:7" x14ac:dyDescent="0.25">
      <c r="A15" s="925"/>
      <c r="B15" s="712"/>
      <c r="C15" s="926"/>
      <c r="D15" s="756"/>
      <c r="E15" s="757"/>
      <c r="F15" s="757"/>
      <c r="G15" s="758"/>
    </row>
    <row r="16" spans="1:7" x14ac:dyDescent="0.25">
      <c r="A16" s="925"/>
      <c r="B16" s="712"/>
      <c r="C16" s="926"/>
      <c r="D16" s="756"/>
      <c r="E16" s="757"/>
      <c r="F16" s="757"/>
      <c r="G16" s="758"/>
    </row>
    <row r="17" spans="1:7" x14ac:dyDescent="0.25">
      <c r="A17" s="925"/>
      <c r="B17" s="712"/>
      <c r="C17" s="926"/>
      <c r="D17" s="756"/>
      <c r="E17" s="757"/>
      <c r="F17" s="757"/>
      <c r="G17" s="758"/>
    </row>
    <row r="18" spans="1:7" x14ac:dyDescent="0.25">
      <c r="A18" s="925"/>
      <c r="B18" s="712"/>
      <c r="C18" s="926"/>
      <c r="D18" s="756"/>
      <c r="E18" s="757"/>
      <c r="F18" s="757"/>
      <c r="G18" s="758"/>
    </row>
    <row r="19" spans="1:7" x14ac:dyDescent="0.25">
      <c r="A19" s="925"/>
      <c r="B19" s="712"/>
      <c r="C19" s="926"/>
      <c r="D19" s="756"/>
      <c r="E19" s="757"/>
      <c r="F19" s="757"/>
      <c r="G19" s="758"/>
    </row>
    <row r="20" spans="1:7" x14ac:dyDescent="0.25">
      <c r="A20" s="925"/>
      <c r="B20" s="712"/>
      <c r="C20" s="926"/>
      <c r="D20" s="756"/>
      <c r="E20" s="757"/>
      <c r="F20" s="757"/>
      <c r="G20" s="758"/>
    </row>
    <row r="21" spans="1:7" x14ac:dyDescent="0.25">
      <c r="A21" s="925"/>
      <c r="B21" s="712"/>
      <c r="C21" s="926"/>
      <c r="D21" s="756"/>
      <c r="E21" s="757"/>
      <c r="F21" s="757"/>
      <c r="G21" s="758"/>
    </row>
    <row r="22" spans="1:7" x14ac:dyDescent="0.25">
      <c r="A22" s="925"/>
      <c r="B22" s="712"/>
      <c r="C22" s="926"/>
      <c r="D22" s="756"/>
      <c r="E22" s="757"/>
      <c r="F22" s="757"/>
      <c r="G22" s="758"/>
    </row>
    <row r="23" spans="1:7" x14ac:dyDescent="0.25">
      <c r="A23" s="925"/>
      <c r="B23" s="712"/>
      <c r="C23" s="926"/>
      <c r="D23" s="756"/>
      <c r="E23" s="757"/>
      <c r="F23" s="757"/>
      <c r="G23" s="758"/>
    </row>
    <row r="24" spans="1:7" x14ac:dyDescent="0.25">
      <c r="A24" s="925"/>
      <c r="B24" s="712"/>
      <c r="C24" s="926"/>
      <c r="D24" s="756"/>
      <c r="E24" s="757"/>
      <c r="F24" s="757"/>
      <c r="G24" s="758"/>
    </row>
    <row r="25" spans="1:7" x14ac:dyDescent="0.25">
      <c r="A25" s="925"/>
      <c r="B25" s="712"/>
      <c r="C25" s="926"/>
      <c r="D25" s="756"/>
      <c r="E25" s="757"/>
      <c r="F25" s="757"/>
      <c r="G25" s="758"/>
    </row>
    <row r="26" spans="1:7" x14ac:dyDescent="0.25">
      <c r="A26" s="925"/>
      <c r="B26" s="712"/>
      <c r="C26" s="926"/>
      <c r="D26" s="756"/>
      <c r="E26" s="757"/>
      <c r="F26" s="757"/>
      <c r="G26" s="758"/>
    </row>
    <row r="27" spans="1:7" ht="65.25" customHeight="1" x14ac:dyDescent="0.25">
      <c r="A27" s="927"/>
      <c r="B27" s="713"/>
      <c r="C27" s="928"/>
      <c r="D27" s="820"/>
      <c r="E27" s="821"/>
      <c r="F27" s="821"/>
      <c r="G27" s="822"/>
    </row>
    <row r="28" spans="1:7" x14ac:dyDescent="0.25">
      <c r="A28" s="780" t="s">
        <v>65</v>
      </c>
      <c r="B28" s="781"/>
      <c r="C28" s="781"/>
      <c r="D28" s="781"/>
      <c r="E28" s="781"/>
      <c r="F28" s="781"/>
      <c r="G28" s="781"/>
    </row>
    <row r="29" spans="1:7" x14ac:dyDescent="0.25">
      <c r="A29" s="747" t="s">
        <v>280</v>
      </c>
      <c r="B29" s="748"/>
      <c r="C29" s="748"/>
      <c r="D29" s="748"/>
      <c r="E29" s="748"/>
      <c r="F29" s="748"/>
      <c r="G29" s="749"/>
    </row>
    <row r="30" spans="1:7" x14ac:dyDescent="0.25">
      <c r="A30" s="750"/>
      <c r="B30" s="751"/>
      <c r="C30" s="751"/>
      <c r="D30" s="751"/>
      <c r="E30" s="751"/>
      <c r="F30" s="751"/>
      <c r="G30" s="752"/>
    </row>
    <row r="31" spans="1:7" x14ac:dyDescent="0.25">
      <c r="A31" s="929"/>
      <c r="B31" s="930"/>
      <c r="C31" s="930"/>
      <c r="D31" s="930"/>
      <c r="E31" s="930"/>
      <c r="F31" s="930"/>
      <c r="G31" s="931"/>
    </row>
    <row r="32" spans="1:7" ht="14.4" thickBot="1" x14ac:dyDescent="0.3">
      <c r="A32" s="771" t="s">
        <v>30</v>
      </c>
      <c r="B32" s="772"/>
      <c r="C32" s="772"/>
      <c r="D32" s="772"/>
      <c r="E32" s="772"/>
      <c r="F32" s="772"/>
      <c r="G32" s="773"/>
    </row>
    <row r="33" spans="1:7" x14ac:dyDescent="0.25">
      <c r="A33" s="801" t="s">
        <v>56</v>
      </c>
      <c r="B33" s="802"/>
      <c r="C33" s="802"/>
      <c r="D33" s="802"/>
      <c r="E33" s="802"/>
      <c r="F33" s="802"/>
      <c r="G33" s="803"/>
    </row>
    <row r="34" spans="1:7" ht="6.75" customHeight="1" x14ac:dyDescent="0.25">
      <c r="A34" s="804"/>
      <c r="B34" s="805"/>
      <c r="C34" s="805"/>
      <c r="D34" s="805"/>
      <c r="E34" s="805"/>
      <c r="F34" s="805"/>
      <c r="G34" s="806"/>
    </row>
    <row r="35" spans="1:7" ht="12" customHeight="1" x14ac:dyDescent="0.25">
      <c r="A35" s="804"/>
      <c r="B35" s="805"/>
      <c r="C35" s="805"/>
      <c r="D35" s="805"/>
      <c r="E35" s="805"/>
      <c r="F35" s="805"/>
      <c r="G35" s="806"/>
    </row>
    <row r="36" spans="1:7" ht="14.4" thickBot="1" x14ac:dyDescent="0.3">
      <c r="A36" s="804"/>
      <c r="B36" s="805"/>
      <c r="C36" s="805"/>
      <c r="D36" s="805"/>
      <c r="E36" s="805"/>
      <c r="F36" s="805"/>
      <c r="G36" s="806"/>
    </row>
    <row r="37" spans="1:7" ht="14.4" thickBot="1" x14ac:dyDescent="0.3">
      <c r="A37" s="762" t="s">
        <v>52</v>
      </c>
      <c r="B37" s="763"/>
      <c r="C37" s="763"/>
      <c r="D37" s="763"/>
      <c r="E37" s="763"/>
      <c r="F37" s="763"/>
      <c r="G37" s="764"/>
    </row>
    <row r="38" spans="1:7" ht="14.4" thickBot="1" x14ac:dyDescent="0.3">
      <c r="A38" s="765" t="s">
        <v>53</v>
      </c>
      <c r="B38" s="766"/>
      <c r="C38" s="766"/>
      <c r="D38" s="766"/>
      <c r="E38" s="766"/>
      <c r="F38" s="766"/>
      <c r="G38" s="767"/>
    </row>
    <row r="39" spans="1:7" ht="14.4" thickBot="1" x14ac:dyDescent="0.3">
      <c r="A39" s="762" t="s">
        <v>28</v>
      </c>
      <c r="B39" s="763"/>
      <c r="C39" s="763"/>
      <c r="D39" s="763"/>
      <c r="E39" s="763"/>
      <c r="F39" s="763"/>
      <c r="G39" s="764"/>
    </row>
    <row r="40" spans="1:7" ht="29.25" customHeight="1" x14ac:dyDescent="0.25">
      <c r="A40" s="768" t="s">
        <v>62</v>
      </c>
      <c r="B40" s="769"/>
      <c r="C40" s="769"/>
      <c r="D40" s="769"/>
      <c r="E40" s="769"/>
      <c r="F40" s="769"/>
      <c r="G40" s="770"/>
    </row>
    <row r="41" spans="1:7" x14ac:dyDescent="0.25">
      <c r="A41" s="707" t="s">
        <v>27</v>
      </c>
      <c r="B41" s="708"/>
      <c r="C41" s="708"/>
      <c r="D41" s="708"/>
      <c r="E41" s="708"/>
      <c r="F41" s="708"/>
      <c r="G41" s="709"/>
    </row>
    <row r="42" spans="1:7" x14ac:dyDescent="0.25">
      <c r="A42" s="9" t="s">
        <v>54</v>
      </c>
      <c r="B42" s="10"/>
      <c r="C42" s="10"/>
      <c r="D42" s="10"/>
      <c r="E42" s="10"/>
      <c r="F42" s="10"/>
      <c r="G42" s="10"/>
    </row>
    <row r="43" spans="1:7" x14ac:dyDescent="0.25">
      <c r="A43" s="710" t="s">
        <v>55</v>
      </c>
      <c r="B43" s="710"/>
      <c r="C43" s="11"/>
      <c r="D43" s="11"/>
      <c r="E43" s="11"/>
      <c r="F43" s="11"/>
      <c r="G43" s="11"/>
    </row>
    <row r="44" spans="1:7" ht="14.4" x14ac:dyDescent="0.3">
      <c r="A44" s="12"/>
      <c r="B44" s="12"/>
      <c r="C44" s="12"/>
      <c r="D44" s="12"/>
      <c r="E44" s="12"/>
      <c r="F44" s="12"/>
      <c r="G44" s="12"/>
    </row>
  </sheetData>
  <mergeCells count="24">
    <mergeCell ref="A13:G13"/>
    <mergeCell ref="A1:A3"/>
    <mergeCell ref="B1:F3"/>
    <mergeCell ref="A4:G4"/>
    <mergeCell ref="A5:G5"/>
    <mergeCell ref="A6:G6"/>
    <mergeCell ref="A7:G7"/>
    <mergeCell ref="A8:G8"/>
    <mergeCell ref="A9:G9"/>
    <mergeCell ref="A10:G10"/>
    <mergeCell ref="A11:G11"/>
    <mergeCell ref="A12:G12"/>
    <mergeCell ref="A43:B43"/>
    <mergeCell ref="A14:C27"/>
    <mergeCell ref="D14:G27"/>
    <mergeCell ref="A28:G28"/>
    <mergeCell ref="A29:G31"/>
    <mergeCell ref="A32:G32"/>
    <mergeCell ref="A33:G36"/>
    <mergeCell ref="A37:G37"/>
    <mergeCell ref="A38:G38"/>
    <mergeCell ref="A39:G39"/>
    <mergeCell ref="A40:G40"/>
    <mergeCell ref="A41:G41"/>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9FAD1-42EB-E149-AD87-676279A985BD}">
  <sheetPr>
    <tabColor rgb="FFFF0000"/>
  </sheetPr>
  <dimension ref="A1"/>
  <sheetViews>
    <sheetView workbookViewId="0">
      <selection activeCell="I43" sqref="I43"/>
    </sheetView>
  </sheetViews>
  <sheetFormatPr baseColWidth="10" defaultRowHeight="14.4" x14ac:dyDescent="0.3"/>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A88D-1177-764A-99EE-209A82F82CAF}">
  <sheetPr>
    <tabColor rgb="FFFF0000"/>
  </sheetPr>
  <dimension ref="A1:G44"/>
  <sheetViews>
    <sheetView workbookViewId="0">
      <selection activeCell="N46" sqref="N46"/>
    </sheetView>
  </sheetViews>
  <sheetFormatPr baseColWidth="10" defaultColWidth="11.33203125" defaultRowHeight="13.8" x14ac:dyDescent="0.25"/>
  <cols>
    <col min="1" max="1" width="43.77734375" style="8" customWidth="1"/>
    <col min="2" max="2" width="12.77734375" style="8" customWidth="1"/>
    <col min="3" max="3" width="15.33203125" style="8" customWidth="1"/>
    <col min="4" max="4" width="9.6640625" style="8" customWidth="1"/>
    <col min="5" max="5" width="10.33203125" style="8" customWidth="1"/>
    <col min="6" max="6" width="11.33203125" style="8"/>
    <col min="7" max="7" width="21.109375" style="8" customWidth="1"/>
    <col min="8" max="256" width="11.33203125" style="8"/>
    <col min="257" max="257" width="43.77734375" style="8" customWidth="1"/>
    <col min="258" max="258" width="12.77734375" style="8" customWidth="1"/>
    <col min="259" max="259" width="15.33203125" style="8" customWidth="1"/>
    <col min="260" max="262" width="11.33203125" style="8"/>
    <col min="263" max="263" width="26.6640625" style="8" customWidth="1"/>
    <col min="264" max="512" width="11.33203125" style="8"/>
    <col min="513" max="513" width="43.77734375" style="8" customWidth="1"/>
    <col min="514" max="514" width="12.77734375" style="8" customWidth="1"/>
    <col min="515" max="515" width="15.33203125" style="8" customWidth="1"/>
    <col min="516" max="518" width="11.33203125" style="8"/>
    <col min="519" max="519" width="26.6640625" style="8" customWidth="1"/>
    <col min="520" max="768" width="11.33203125" style="8"/>
    <col min="769" max="769" width="43.77734375" style="8" customWidth="1"/>
    <col min="770" max="770" width="12.77734375" style="8" customWidth="1"/>
    <col min="771" max="771" width="15.33203125" style="8" customWidth="1"/>
    <col min="772" max="774" width="11.33203125" style="8"/>
    <col min="775" max="775" width="26.6640625" style="8" customWidth="1"/>
    <col min="776" max="1024" width="11.33203125" style="8"/>
    <col min="1025" max="1025" width="43.77734375" style="8" customWidth="1"/>
    <col min="1026" max="1026" width="12.77734375" style="8" customWidth="1"/>
    <col min="1027" max="1027" width="15.33203125" style="8" customWidth="1"/>
    <col min="1028" max="1030" width="11.33203125" style="8"/>
    <col min="1031" max="1031" width="26.6640625" style="8" customWidth="1"/>
    <col min="1032" max="1280" width="11.33203125" style="8"/>
    <col min="1281" max="1281" width="43.77734375" style="8" customWidth="1"/>
    <col min="1282" max="1282" width="12.77734375" style="8" customWidth="1"/>
    <col min="1283" max="1283" width="15.33203125" style="8" customWidth="1"/>
    <col min="1284" max="1286" width="11.33203125" style="8"/>
    <col min="1287" max="1287" width="26.6640625" style="8" customWidth="1"/>
    <col min="1288" max="1536" width="11.33203125" style="8"/>
    <col min="1537" max="1537" width="43.77734375" style="8" customWidth="1"/>
    <col min="1538" max="1538" width="12.77734375" style="8" customWidth="1"/>
    <col min="1539" max="1539" width="15.33203125" style="8" customWidth="1"/>
    <col min="1540" max="1542" width="11.33203125" style="8"/>
    <col min="1543" max="1543" width="26.6640625" style="8" customWidth="1"/>
    <col min="1544" max="1792" width="11.33203125" style="8"/>
    <col min="1793" max="1793" width="43.77734375" style="8" customWidth="1"/>
    <col min="1794" max="1794" width="12.77734375" style="8" customWidth="1"/>
    <col min="1795" max="1795" width="15.33203125" style="8" customWidth="1"/>
    <col min="1796" max="1798" width="11.33203125" style="8"/>
    <col min="1799" max="1799" width="26.6640625" style="8" customWidth="1"/>
    <col min="1800" max="2048" width="11.33203125" style="8"/>
    <col min="2049" max="2049" width="43.77734375" style="8" customWidth="1"/>
    <col min="2050" max="2050" width="12.77734375" style="8" customWidth="1"/>
    <col min="2051" max="2051" width="15.33203125" style="8" customWidth="1"/>
    <col min="2052" max="2054" width="11.33203125" style="8"/>
    <col min="2055" max="2055" width="26.6640625" style="8" customWidth="1"/>
    <col min="2056" max="2304" width="11.33203125" style="8"/>
    <col min="2305" max="2305" width="43.77734375" style="8" customWidth="1"/>
    <col min="2306" max="2306" width="12.77734375" style="8" customWidth="1"/>
    <col min="2307" max="2307" width="15.33203125" style="8" customWidth="1"/>
    <col min="2308" max="2310" width="11.33203125" style="8"/>
    <col min="2311" max="2311" width="26.6640625" style="8" customWidth="1"/>
    <col min="2312" max="2560" width="11.33203125" style="8"/>
    <col min="2561" max="2561" width="43.77734375" style="8" customWidth="1"/>
    <col min="2562" max="2562" width="12.77734375" style="8" customWidth="1"/>
    <col min="2563" max="2563" width="15.33203125" style="8" customWidth="1"/>
    <col min="2564" max="2566" width="11.33203125" style="8"/>
    <col min="2567" max="2567" width="26.6640625" style="8" customWidth="1"/>
    <col min="2568" max="2816" width="11.33203125" style="8"/>
    <col min="2817" max="2817" width="43.77734375" style="8" customWidth="1"/>
    <col min="2818" max="2818" width="12.77734375" style="8" customWidth="1"/>
    <col min="2819" max="2819" width="15.33203125" style="8" customWidth="1"/>
    <col min="2820" max="2822" width="11.33203125" style="8"/>
    <col min="2823" max="2823" width="26.6640625" style="8" customWidth="1"/>
    <col min="2824" max="3072" width="11.33203125" style="8"/>
    <col min="3073" max="3073" width="43.77734375" style="8" customWidth="1"/>
    <col min="3074" max="3074" width="12.77734375" style="8" customWidth="1"/>
    <col min="3075" max="3075" width="15.33203125" style="8" customWidth="1"/>
    <col min="3076" max="3078" width="11.33203125" style="8"/>
    <col min="3079" max="3079" width="26.6640625" style="8" customWidth="1"/>
    <col min="3080" max="3328" width="11.33203125" style="8"/>
    <col min="3329" max="3329" width="43.77734375" style="8" customWidth="1"/>
    <col min="3330" max="3330" width="12.77734375" style="8" customWidth="1"/>
    <col min="3331" max="3331" width="15.33203125" style="8" customWidth="1"/>
    <col min="3332" max="3334" width="11.33203125" style="8"/>
    <col min="3335" max="3335" width="26.6640625" style="8" customWidth="1"/>
    <col min="3336" max="3584" width="11.33203125" style="8"/>
    <col min="3585" max="3585" width="43.77734375" style="8" customWidth="1"/>
    <col min="3586" max="3586" width="12.77734375" style="8" customWidth="1"/>
    <col min="3587" max="3587" width="15.33203125" style="8" customWidth="1"/>
    <col min="3588" max="3590" width="11.33203125" style="8"/>
    <col min="3591" max="3591" width="26.6640625" style="8" customWidth="1"/>
    <col min="3592" max="3840" width="11.33203125" style="8"/>
    <col min="3841" max="3841" width="43.77734375" style="8" customWidth="1"/>
    <col min="3842" max="3842" width="12.77734375" style="8" customWidth="1"/>
    <col min="3843" max="3843" width="15.33203125" style="8" customWidth="1"/>
    <col min="3844" max="3846" width="11.33203125" style="8"/>
    <col min="3847" max="3847" width="26.6640625" style="8" customWidth="1"/>
    <col min="3848" max="4096" width="11.33203125" style="8"/>
    <col min="4097" max="4097" width="43.77734375" style="8" customWidth="1"/>
    <col min="4098" max="4098" width="12.77734375" style="8" customWidth="1"/>
    <col min="4099" max="4099" width="15.33203125" style="8" customWidth="1"/>
    <col min="4100" max="4102" width="11.33203125" style="8"/>
    <col min="4103" max="4103" width="26.6640625" style="8" customWidth="1"/>
    <col min="4104" max="4352" width="11.33203125" style="8"/>
    <col min="4353" max="4353" width="43.77734375" style="8" customWidth="1"/>
    <col min="4354" max="4354" width="12.77734375" style="8" customWidth="1"/>
    <col min="4355" max="4355" width="15.33203125" style="8" customWidth="1"/>
    <col min="4356" max="4358" width="11.33203125" style="8"/>
    <col min="4359" max="4359" width="26.6640625" style="8" customWidth="1"/>
    <col min="4360" max="4608" width="11.33203125" style="8"/>
    <col min="4609" max="4609" width="43.77734375" style="8" customWidth="1"/>
    <col min="4610" max="4610" width="12.77734375" style="8" customWidth="1"/>
    <col min="4611" max="4611" width="15.33203125" style="8" customWidth="1"/>
    <col min="4612" max="4614" width="11.33203125" style="8"/>
    <col min="4615" max="4615" width="26.6640625" style="8" customWidth="1"/>
    <col min="4616" max="4864" width="11.33203125" style="8"/>
    <col min="4865" max="4865" width="43.77734375" style="8" customWidth="1"/>
    <col min="4866" max="4866" width="12.77734375" style="8" customWidth="1"/>
    <col min="4867" max="4867" width="15.33203125" style="8" customWidth="1"/>
    <col min="4868" max="4870" width="11.33203125" style="8"/>
    <col min="4871" max="4871" width="26.6640625" style="8" customWidth="1"/>
    <col min="4872" max="5120" width="11.33203125" style="8"/>
    <col min="5121" max="5121" width="43.77734375" style="8" customWidth="1"/>
    <col min="5122" max="5122" width="12.77734375" style="8" customWidth="1"/>
    <col min="5123" max="5123" width="15.33203125" style="8" customWidth="1"/>
    <col min="5124" max="5126" width="11.33203125" style="8"/>
    <col min="5127" max="5127" width="26.6640625" style="8" customWidth="1"/>
    <col min="5128" max="5376" width="11.33203125" style="8"/>
    <col min="5377" max="5377" width="43.77734375" style="8" customWidth="1"/>
    <col min="5378" max="5378" width="12.77734375" style="8" customWidth="1"/>
    <col min="5379" max="5379" width="15.33203125" style="8" customWidth="1"/>
    <col min="5380" max="5382" width="11.33203125" style="8"/>
    <col min="5383" max="5383" width="26.6640625" style="8" customWidth="1"/>
    <col min="5384" max="5632" width="11.33203125" style="8"/>
    <col min="5633" max="5633" width="43.77734375" style="8" customWidth="1"/>
    <col min="5634" max="5634" width="12.77734375" style="8" customWidth="1"/>
    <col min="5635" max="5635" width="15.33203125" style="8" customWidth="1"/>
    <col min="5636" max="5638" width="11.33203125" style="8"/>
    <col min="5639" max="5639" width="26.6640625" style="8" customWidth="1"/>
    <col min="5640" max="5888" width="11.33203125" style="8"/>
    <col min="5889" max="5889" width="43.77734375" style="8" customWidth="1"/>
    <col min="5890" max="5890" width="12.77734375" style="8" customWidth="1"/>
    <col min="5891" max="5891" width="15.33203125" style="8" customWidth="1"/>
    <col min="5892" max="5894" width="11.33203125" style="8"/>
    <col min="5895" max="5895" width="26.6640625" style="8" customWidth="1"/>
    <col min="5896" max="6144" width="11.33203125" style="8"/>
    <col min="6145" max="6145" width="43.77734375" style="8" customWidth="1"/>
    <col min="6146" max="6146" width="12.77734375" style="8" customWidth="1"/>
    <col min="6147" max="6147" width="15.33203125" style="8" customWidth="1"/>
    <col min="6148" max="6150" width="11.33203125" style="8"/>
    <col min="6151" max="6151" width="26.6640625" style="8" customWidth="1"/>
    <col min="6152" max="6400" width="11.33203125" style="8"/>
    <col min="6401" max="6401" width="43.77734375" style="8" customWidth="1"/>
    <col min="6402" max="6402" width="12.77734375" style="8" customWidth="1"/>
    <col min="6403" max="6403" width="15.33203125" style="8" customWidth="1"/>
    <col min="6404" max="6406" width="11.33203125" style="8"/>
    <col min="6407" max="6407" width="26.6640625" style="8" customWidth="1"/>
    <col min="6408" max="6656" width="11.33203125" style="8"/>
    <col min="6657" max="6657" width="43.77734375" style="8" customWidth="1"/>
    <col min="6658" max="6658" width="12.77734375" style="8" customWidth="1"/>
    <col min="6659" max="6659" width="15.33203125" style="8" customWidth="1"/>
    <col min="6660" max="6662" width="11.33203125" style="8"/>
    <col min="6663" max="6663" width="26.6640625" style="8" customWidth="1"/>
    <col min="6664" max="6912" width="11.33203125" style="8"/>
    <col min="6913" max="6913" width="43.77734375" style="8" customWidth="1"/>
    <col min="6914" max="6914" width="12.77734375" style="8" customWidth="1"/>
    <col min="6915" max="6915" width="15.33203125" style="8" customWidth="1"/>
    <col min="6916" max="6918" width="11.33203125" style="8"/>
    <col min="6919" max="6919" width="26.6640625" style="8" customWidth="1"/>
    <col min="6920" max="7168" width="11.33203125" style="8"/>
    <col min="7169" max="7169" width="43.77734375" style="8" customWidth="1"/>
    <col min="7170" max="7170" width="12.77734375" style="8" customWidth="1"/>
    <col min="7171" max="7171" width="15.33203125" style="8" customWidth="1"/>
    <col min="7172" max="7174" width="11.33203125" style="8"/>
    <col min="7175" max="7175" width="26.6640625" style="8" customWidth="1"/>
    <col min="7176" max="7424" width="11.33203125" style="8"/>
    <col min="7425" max="7425" width="43.77734375" style="8" customWidth="1"/>
    <col min="7426" max="7426" width="12.77734375" style="8" customWidth="1"/>
    <col min="7427" max="7427" width="15.33203125" style="8" customWidth="1"/>
    <col min="7428" max="7430" width="11.33203125" style="8"/>
    <col min="7431" max="7431" width="26.6640625" style="8" customWidth="1"/>
    <col min="7432" max="7680" width="11.33203125" style="8"/>
    <col min="7681" max="7681" width="43.77734375" style="8" customWidth="1"/>
    <col min="7682" max="7682" width="12.77734375" style="8" customWidth="1"/>
    <col min="7683" max="7683" width="15.33203125" style="8" customWidth="1"/>
    <col min="7684" max="7686" width="11.33203125" style="8"/>
    <col min="7687" max="7687" width="26.6640625" style="8" customWidth="1"/>
    <col min="7688" max="7936" width="11.33203125" style="8"/>
    <col min="7937" max="7937" width="43.77734375" style="8" customWidth="1"/>
    <col min="7938" max="7938" width="12.77734375" style="8" customWidth="1"/>
    <col min="7939" max="7939" width="15.33203125" style="8" customWidth="1"/>
    <col min="7940" max="7942" width="11.33203125" style="8"/>
    <col min="7943" max="7943" width="26.6640625" style="8" customWidth="1"/>
    <col min="7944" max="8192" width="11.33203125" style="8"/>
    <col min="8193" max="8193" width="43.77734375" style="8" customWidth="1"/>
    <col min="8194" max="8194" width="12.77734375" style="8" customWidth="1"/>
    <col min="8195" max="8195" width="15.33203125" style="8" customWidth="1"/>
    <col min="8196" max="8198" width="11.33203125" style="8"/>
    <col min="8199" max="8199" width="26.6640625" style="8" customWidth="1"/>
    <col min="8200" max="8448" width="11.33203125" style="8"/>
    <col min="8449" max="8449" width="43.77734375" style="8" customWidth="1"/>
    <col min="8450" max="8450" width="12.77734375" style="8" customWidth="1"/>
    <col min="8451" max="8451" width="15.33203125" style="8" customWidth="1"/>
    <col min="8452" max="8454" width="11.33203125" style="8"/>
    <col min="8455" max="8455" width="26.6640625" style="8" customWidth="1"/>
    <col min="8456" max="8704" width="11.33203125" style="8"/>
    <col min="8705" max="8705" width="43.77734375" style="8" customWidth="1"/>
    <col min="8706" max="8706" width="12.77734375" style="8" customWidth="1"/>
    <col min="8707" max="8707" width="15.33203125" style="8" customWidth="1"/>
    <col min="8708" max="8710" width="11.33203125" style="8"/>
    <col min="8711" max="8711" width="26.6640625" style="8" customWidth="1"/>
    <col min="8712" max="8960" width="11.33203125" style="8"/>
    <col min="8961" max="8961" width="43.77734375" style="8" customWidth="1"/>
    <col min="8962" max="8962" width="12.77734375" style="8" customWidth="1"/>
    <col min="8963" max="8963" width="15.33203125" style="8" customWidth="1"/>
    <col min="8964" max="8966" width="11.33203125" style="8"/>
    <col min="8967" max="8967" width="26.6640625" style="8" customWidth="1"/>
    <col min="8968" max="9216" width="11.33203125" style="8"/>
    <col min="9217" max="9217" width="43.77734375" style="8" customWidth="1"/>
    <col min="9218" max="9218" width="12.77734375" style="8" customWidth="1"/>
    <col min="9219" max="9219" width="15.33203125" style="8" customWidth="1"/>
    <col min="9220" max="9222" width="11.33203125" style="8"/>
    <col min="9223" max="9223" width="26.6640625" style="8" customWidth="1"/>
    <col min="9224" max="9472" width="11.33203125" style="8"/>
    <col min="9473" max="9473" width="43.77734375" style="8" customWidth="1"/>
    <col min="9474" max="9474" width="12.77734375" style="8" customWidth="1"/>
    <col min="9475" max="9475" width="15.33203125" style="8" customWidth="1"/>
    <col min="9476" max="9478" width="11.33203125" style="8"/>
    <col min="9479" max="9479" width="26.6640625" style="8" customWidth="1"/>
    <col min="9480" max="9728" width="11.33203125" style="8"/>
    <col min="9729" max="9729" width="43.77734375" style="8" customWidth="1"/>
    <col min="9730" max="9730" width="12.77734375" style="8" customWidth="1"/>
    <col min="9731" max="9731" width="15.33203125" style="8" customWidth="1"/>
    <col min="9732" max="9734" width="11.33203125" style="8"/>
    <col min="9735" max="9735" width="26.6640625" style="8" customWidth="1"/>
    <col min="9736" max="9984" width="11.33203125" style="8"/>
    <col min="9985" max="9985" width="43.77734375" style="8" customWidth="1"/>
    <col min="9986" max="9986" width="12.77734375" style="8" customWidth="1"/>
    <col min="9987" max="9987" width="15.33203125" style="8" customWidth="1"/>
    <col min="9988" max="9990" width="11.33203125" style="8"/>
    <col min="9991" max="9991" width="26.6640625" style="8" customWidth="1"/>
    <col min="9992" max="10240" width="11.33203125" style="8"/>
    <col min="10241" max="10241" width="43.77734375" style="8" customWidth="1"/>
    <col min="10242" max="10242" width="12.77734375" style="8" customWidth="1"/>
    <col min="10243" max="10243" width="15.33203125" style="8" customWidth="1"/>
    <col min="10244" max="10246" width="11.33203125" style="8"/>
    <col min="10247" max="10247" width="26.6640625" style="8" customWidth="1"/>
    <col min="10248" max="10496" width="11.33203125" style="8"/>
    <col min="10497" max="10497" width="43.77734375" style="8" customWidth="1"/>
    <col min="10498" max="10498" width="12.77734375" style="8" customWidth="1"/>
    <col min="10499" max="10499" width="15.33203125" style="8" customWidth="1"/>
    <col min="10500" max="10502" width="11.33203125" style="8"/>
    <col min="10503" max="10503" width="26.6640625" style="8" customWidth="1"/>
    <col min="10504" max="10752" width="11.33203125" style="8"/>
    <col min="10753" max="10753" width="43.77734375" style="8" customWidth="1"/>
    <col min="10754" max="10754" width="12.77734375" style="8" customWidth="1"/>
    <col min="10755" max="10755" width="15.33203125" style="8" customWidth="1"/>
    <col min="10756" max="10758" width="11.33203125" style="8"/>
    <col min="10759" max="10759" width="26.6640625" style="8" customWidth="1"/>
    <col min="10760" max="11008" width="11.33203125" style="8"/>
    <col min="11009" max="11009" width="43.77734375" style="8" customWidth="1"/>
    <col min="11010" max="11010" width="12.77734375" style="8" customWidth="1"/>
    <col min="11011" max="11011" width="15.33203125" style="8" customWidth="1"/>
    <col min="11012" max="11014" width="11.33203125" style="8"/>
    <col min="11015" max="11015" width="26.6640625" style="8" customWidth="1"/>
    <col min="11016" max="11264" width="11.33203125" style="8"/>
    <col min="11265" max="11265" width="43.77734375" style="8" customWidth="1"/>
    <col min="11266" max="11266" width="12.77734375" style="8" customWidth="1"/>
    <col min="11267" max="11267" width="15.33203125" style="8" customWidth="1"/>
    <col min="11268" max="11270" width="11.33203125" style="8"/>
    <col min="11271" max="11271" width="26.6640625" style="8" customWidth="1"/>
    <col min="11272" max="11520" width="11.33203125" style="8"/>
    <col min="11521" max="11521" width="43.77734375" style="8" customWidth="1"/>
    <col min="11522" max="11522" width="12.77734375" style="8" customWidth="1"/>
    <col min="11523" max="11523" width="15.33203125" style="8" customWidth="1"/>
    <col min="11524" max="11526" width="11.33203125" style="8"/>
    <col min="11527" max="11527" width="26.6640625" style="8" customWidth="1"/>
    <col min="11528" max="11776" width="11.33203125" style="8"/>
    <col min="11777" max="11777" width="43.77734375" style="8" customWidth="1"/>
    <col min="11778" max="11778" width="12.77734375" style="8" customWidth="1"/>
    <col min="11779" max="11779" width="15.33203125" style="8" customWidth="1"/>
    <col min="11780" max="11782" width="11.33203125" style="8"/>
    <col min="11783" max="11783" width="26.6640625" style="8" customWidth="1"/>
    <col min="11784" max="12032" width="11.33203125" style="8"/>
    <col min="12033" max="12033" width="43.77734375" style="8" customWidth="1"/>
    <col min="12034" max="12034" width="12.77734375" style="8" customWidth="1"/>
    <col min="12035" max="12035" width="15.33203125" style="8" customWidth="1"/>
    <col min="12036" max="12038" width="11.33203125" style="8"/>
    <col min="12039" max="12039" width="26.6640625" style="8" customWidth="1"/>
    <col min="12040" max="12288" width="11.33203125" style="8"/>
    <col min="12289" max="12289" width="43.77734375" style="8" customWidth="1"/>
    <col min="12290" max="12290" width="12.77734375" style="8" customWidth="1"/>
    <col min="12291" max="12291" width="15.33203125" style="8" customWidth="1"/>
    <col min="12292" max="12294" width="11.33203125" style="8"/>
    <col min="12295" max="12295" width="26.6640625" style="8" customWidth="1"/>
    <col min="12296" max="12544" width="11.33203125" style="8"/>
    <col min="12545" max="12545" width="43.77734375" style="8" customWidth="1"/>
    <col min="12546" max="12546" width="12.77734375" style="8" customWidth="1"/>
    <col min="12547" max="12547" width="15.33203125" style="8" customWidth="1"/>
    <col min="12548" max="12550" width="11.33203125" style="8"/>
    <col min="12551" max="12551" width="26.6640625" style="8" customWidth="1"/>
    <col min="12552" max="12800" width="11.33203125" style="8"/>
    <col min="12801" max="12801" width="43.77734375" style="8" customWidth="1"/>
    <col min="12802" max="12802" width="12.77734375" style="8" customWidth="1"/>
    <col min="12803" max="12803" width="15.33203125" style="8" customWidth="1"/>
    <col min="12804" max="12806" width="11.33203125" style="8"/>
    <col min="12807" max="12807" width="26.6640625" style="8" customWidth="1"/>
    <col min="12808" max="13056" width="11.33203125" style="8"/>
    <col min="13057" max="13057" width="43.77734375" style="8" customWidth="1"/>
    <col min="13058" max="13058" width="12.77734375" style="8" customWidth="1"/>
    <col min="13059" max="13059" width="15.33203125" style="8" customWidth="1"/>
    <col min="13060" max="13062" width="11.33203125" style="8"/>
    <col min="13063" max="13063" width="26.6640625" style="8" customWidth="1"/>
    <col min="13064" max="13312" width="11.33203125" style="8"/>
    <col min="13313" max="13313" width="43.77734375" style="8" customWidth="1"/>
    <col min="13314" max="13314" width="12.77734375" style="8" customWidth="1"/>
    <col min="13315" max="13315" width="15.33203125" style="8" customWidth="1"/>
    <col min="13316" max="13318" width="11.33203125" style="8"/>
    <col min="13319" max="13319" width="26.6640625" style="8" customWidth="1"/>
    <col min="13320" max="13568" width="11.33203125" style="8"/>
    <col min="13569" max="13569" width="43.77734375" style="8" customWidth="1"/>
    <col min="13570" max="13570" width="12.77734375" style="8" customWidth="1"/>
    <col min="13571" max="13571" width="15.33203125" style="8" customWidth="1"/>
    <col min="13572" max="13574" width="11.33203125" style="8"/>
    <col min="13575" max="13575" width="26.6640625" style="8" customWidth="1"/>
    <col min="13576" max="13824" width="11.33203125" style="8"/>
    <col min="13825" max="13825" width="43.77734375" style="8" customWidth="1"/>
    <col min="13826" max="13826" width="12.77734375" style="8" customWidth="1"/>
    <col min="13827" max="13827" width="15.33203125" style="8" customWidth="1"/>
    <col min="13828" max="13830" width="11.33203125" style="8"/>
    <col min="13831" max="13831" width="26.6640625" style="8" customWidth="1"/>
    <col min="13832" max="14080" width="11.33203125" style="8"/>
    <col min="14081" max="14081" width="43.77734375" style="8" customWidth="1"/>
    <col min="14082" max="14082" width="12.77734375" style="8" customWidth="1"/>
    <col min="14083" max="14083" width="15.33203125" style="8" customWidth="1"/>
    <col min="14084" max="14086" width="11.33203125" style="8"/>
    <col min="14087" max="14087" width="26.6640625" style="8" customWidth="1"/>
    <col min="14088" max="14336" width="11.33203125" style="8"/>
    <col min="14337" max="14337" width="43.77734375" style="8" customWidth="1"/>
    <col min="14338" max="14338" width="12.77734375" style="8" customWidth="1"/>
    <col min="14339" max="14339" width="15.33203125" style="8" customWidth="1"/>
    <col min="14340" max="14342" width="11.33203125" style="8"/>
    <col min="14343" max="14343" width="26.6640625" style="8" customWidth="1"/>
    <col min="14344" max="14592" width="11.33203125" style="8"/>
    <col min="14593" max="14593" width="43.77734375" style="8" customWidth="1"/>
    <col min="14594" max="14594" width="12.77734375" style="8" customWidth="1"/>
    <col min="14595" max="14595" width="15.33203125" style="8" customWidth="1"/>
    <col min="14596" max="14598" width="11.33203125" style="8"/>
    <col min="14599" max="14599" width="26.6640625" style="8" customWidth="1"/>
    <col min="14600" max="14848" width="11.33203125" style="8"/>
    <col min="14849" max="14849" width="43.77734375" style="8" customWidth="1"/>
    <col min="14850" max="14850" width="12.77734375" style="8" customWidth="1"/>
    <col min="14851" max="14851" width="15.33203125" style="8" customWidth="1"/>
    <col min="14852" max="14854" width="11.33203125" style="8"/>
    <col min="14855" max="14855" width="26.6640625" style="8" customWidth="1"/>
    <col min="14856" max="15104" width="11.33203125" style="8"/>
    <col min="15105" max="15105" width="43.77734375" style="8" customWidth="1"/>
    <col min="15106" max="15106" width="12.77734375" style="8" customWidth="1"/>
    <col min="15107" max="15107" width="15.33203125" style="8" customWidth="1"/>
    <col min="15108" max="15110" width="11.33203125" style="8"/>
    <col min="15111" max="15111" width="26.6640625" style="8" customWidth="1"/>
    <col min="15112" max="15360" width="11.33203125" style="8"/>
    <col min="15361" max="15361" width="43.77734375" style="8" customWidth="1"/>
    <col min="15362" max="15362" width="12.77734375" style="8" customWidth="1"/>
    <col min="15363" max="15363" width="15.33203125" style="8" customWidth="1"/>
    <col min="15364" max="15366" width="11.33203125" style="8"/>
    <col min="15367" max="15367" width="26.6640625" style="8" customWidth="1"/>
    <col min="15368" max="15616" width="11.33203125" style="8"/>
    <col min="15617" max="15617" width="43.77734375" style="8" customWidth="1"/>
    <col min="15618" max="15618" width="12.77734375" style="8" customWidth="1"/>
    <col min="15619" max="15619" width="15.33203125" style="8" customWidth="1"/>
    <col min="15620" max="15622" width="11.33203125" style="8"/>
    <col min="15623" max="15623" width="26.6640625" style="8" customWidth="1"/>
    <col min="15624" max="15872" width="11.33203125" style="8"/>
    <col min="15873" max="15873" width="43.77734375" style="8" customWidth="1"/>
    <col min="15874" max="15874" width="12.77734375" style="8" customWidth="1"/>
    <col min="15875" max="15875" width="15.33203125" style="8" customWidth="1"/>
    <col min="15876" max="15878" width="11.33203125" style="8"/>
    <col min="15879" max="15879" width="26.6640625" style="8" customWidth="1"/>
    <col min="15880" max="16128" width="11.33203125" style="8"/>
    <col min="16129" max="16129" width="43.77734375" style="8" customWidth="1"/>
    <col min="16130" max="16130" width="12.77734375" style="8" customWidth="1"/>
    <col min="16131" max="16131" width="15.33203125" style="8" customWidth="1"/>
    <col min="16132" max="16134" width="11.33203125" style="8"/>
    <col min="16135" max="16135" width="26.6640625" style="8" customWidth="1"/>
    <col min="16136" max="16384" width="11.33203125" style="8"/>
  </cols>
  <sheetData>
    <row r="1" spans="1:7" s="7" customFormat="1" x14ac:dyDescent="0.25">
      <c r="A1" s="785"/>
      <c r="B1" s="786" t="s">
        <v>46</v>
      </c>
      <c r="C1" s="787"/>
      <c r="D1" s="787"/>
      <c r="E1" s="787"/>
      <c r="F1" s="788"/>
      <c r="G1" s="6" t="s">
        <v>47</v>
      </c>
    </row>
    <row r="2" spans="1:7" s="7" customFormat="1" x14ac:dyDescent="0.25">
      <c r="A2" s="785"/>
      <c r="B2" s="789"/>
      <c r="C2" s="790"/>
      <c r="D2" s="790"/>
      <c r="E2" s="790"/>
      <c r="F2" s="791"/>
      <c r="G2" s="6" t="s">
        <v>39</v>
      </c>
    </row>
    <row r="3" spans="1:7" s="7" customFormat="1" x14ac:dyDescent="0.25">
      <c r="A3" s="785"/>
      <c r="B3" s="792"/>
      <c r="C3" s="793"/>
      <c r="D3" s="793"/>
      <c r="E3" s="793"/>
      <c r="F3" s="794"/>
      <c r="G3" s="6" t="s">
        <v>38</v>
      </c>
    </row>
    <row r="4" spans="1:7" x14ac:dyDescent="0.25">
      <c r="A4" s="795" t="s">
        <v>126</v>
      </c>
      <c r="B4" s="795"/>
      <c r="C4" s="795"/>
      <c r="D4" s="795"/>
      <c r="E4" s="795"/>
      <c r="F4" s="795"/>
      <c r="G4" s="795"/>
    </row>
    <row r="5" spans="1:7" x14ac:dyDescent="0.25">
      <c r="A5" s="796" t="s">
        <v>37</v>
      </c>
      <c r="B5" s="796"/>
      <c r="C5" s="796"/>
      <c r="D5" s="796"/>
      <c r="E5" s="796"/>
      <c r="F5" s="796"/>
      <c r="G5" s="796"/>
    </row>
    <row r="6" spans="1:7" x14ac:dyDescent="0.25">
      <c r="A6" s="932" t="s">
        <v>281</v>
      </c>
      <c r="B6" s="797"/>
      <c r="C6" s="797"/>
      <c r="D6" s="797"/>
      <c r="E6" s="797"/>
      <c r="F6" s="797"/>
      <c r="G6" s="797"/>
    </row>
    <row r="7" spans="1:7" x14ac:dyDescent="0.25">
      <c r="A7" s="796" t="s">
        <v>36</v>
      </c>
      <c r="B7" s="796"/>
      <c r="C7" s="796"/>
      <c r="D7" s="796"/>
      <c r="E7" s="796"/>
      <c r="F7" s="796"/>
      <c r="G7" s="796"/>
    </row>
    <row r="8" spans="1:7" x14ac:dyDescent="0.25">
      <c r="A8" s="798"/>
      <c r="B8" s="798"/>
      <c r="C8" s="798"/>
      <c r="D8" s="798"/>
      <c r="E8" s="798"/>
      <c r="F8" s="798"/>
      <c r="G8" s="798"/>
    </row>
    <row r="9" spans="1:7" x14ac:dyDescent="0.25">
      <c r="A9" s="796" t="s">
        <v>35</v>
      </c>
      <c r="B9" s="796"/>
      <c r="C9" s="796"/>
      <c r="D9" s="796"/>
      <c r="E9" s="796"/>
      <c r="F9" s="796"/>
      <c r="G9" s="796"/>
    </row>
    <row r="10" spans="1:7" x14ac:dyDescent="0.25">
      <c r="A10" s="798" t="s">
        <v>35</v>
      </c>
      <c r="B10" s="798"/>
      <c r="C10" s="798"/>
      <c r="D10" s="798"/>
      <c r="E10" s="798"/>
      <c r="F10" s="798"/>
      <c r="G10" s="798"/>
    </row>
    <row r="11" spans="1:7" x14ac:dyDescent="0.25">
      <c r="A11" s="799" t="s">
        <v>48</v>
      </c>
      <c r="B11" s="799"/>
      <c r="C11" s="799"/>
      <c r="D11" s="799"/>
      <c r="E11" s="799"/>
      <c r="F11" s="799"/>
      <c r="G11" s="799"/>
    </row>
    <row r="12" spans="1:7" x14ac:dyDescent="0.25">
      <c r="A12" s="696" t="s">
        <v>128</v>
      </c>
      <c r="B12" s="696"/>
      <c r="C12" s="696"/>
      <c r="D12" s="696"/>
      <c r="E12" s="696"/>
      <c r="F12" s="696"/>
      <c r="G12" s="696"/>
    </row>
    <row r="13" spans="1:7" x14ac:dyDescent="0.25">
      <c r="A13" s="782" t="s">
        <v>33</v>
      </c>
      <c r="B13" s="783"/>
      <c r="C13" s="783"/>
      <c r="D13" s="783"/>
      <c r="E13" s="783"/>
      <c r="F13" s="783"/>
      <c r="G13" s="784"/>
    </row>
    <row r="14" spans="1:7" x14ac:dyDescent="0.25">
      <c r="A14" s="922" t="s">
        <v>282</v>
      </c>
      <c r="B14" s="923"/>
      <c r="C14" s="924"/>
      <c r="D14" s="753" t="s">
        <v>276</v>
      </c>
      <c r="E14" s="754"/>
      <c r="F14" s="754"/>
      <c r="G14" s="755"/>
    </row>
    <row r="15" spans="1:7" x14ac:dyDescent="0.25">
      <c r="A15" s="925"/>
      <c r="B15" s="712"/>
      <c r="C15" s="926"/>
      <c r="D15" s="756"/>
      <c r="E15" s="757"/>
      <c r="F15" s="757"/>
      <c r="G15" s="758"/>
    </row>
    <row r="16" spans="1:7" x14ac:dyDescent="0.25">
      <c r="A16" s="925"/>
      <c r="B16" s="712"/>
      <c r="C16" s="926"/>
      <c r="D16" s="756"/>
      <c r="E16" s="757"/>
      <c r="F16" s="757"/>
      <c r="G16" s="758"/>
    </row>
    <row r="17" spans="1:7" x14ac:dyDescent="0.25">
      <c r="A17" s="925"/>
      <c r="B17" s="712"/>
      <c r="C17" s="926"/>
      <c r="D17" s="756"/>
      <c r="E17" s="757"/>
      <c r="F17" s="757"/>
      <c r="G17" s="758"/>
    </row>
    <row r="18" spans="1:7" x14ac:dyDescent="0.25">
      <c r="A18" s="925"/>
      <c r="B18" s="712"/>
      <c r="C18" s="926"/>
      <c r="D18" s="756"/>
      <c r="E18" s="757"/>
      <c r="F18" s="757"/>
      <c r="G18" s="758"/>
    </row>
    <row r="19" spans="1:7" x14ac:dyDescent="0.25">
      <c r="A19" s="925"/>
      <c r="B19" s="712"/>
      <c r="C19" s="926"/>
      <c r="D19" s="756"/>
      <c r="E19" s="757"/>
      <c r="F19" s="757"/>
      <c r="G19" s="758"/>
    </row>
    <row r="20" spans="1:7" x14ac:dyDescent="0.25">
      <c r="A20" s="925"/>
      <c r="B20" s="712"/>
      <c r="C20" s="926"/>
      <c r="D20" s="756"/>
      <c r="E20" s="757"/>
      <c r="F20" s="757"/>
      <c r="G20" s="758"/>
    </row>
    <row r="21" spans="1:7" x14ac:dyDescent="0.25">
      <c r="A21" s="925"/>
      <c r="B21" s="712"/>
      <c r="C21" s="926"/>
      <c r="D21" s="756"/>
      <c r="E21" s="757"/>
      <c r="F21" s="757"/>
      <c r="G21" s="758"/>
    </row>
    <row r="22" spans="1:7" x14ac:dyDescent="0.25">
      <c r="A22" s="925"/>
      <c r="B22" s="712"/>
      <c r="C22" s="926"/>
      <c r="D22" s="756"/>
      <c r="E22" s="757"/>
      <c r="F22" s="757"/>
      <c r="G22" s="758"/>
    </row>
    <row r="23" spans="1:7" x14ac:dyDescent="0.25">
      <c r="A23" s="925"/>
      <c r="B23" s="712"/>
      <c r="C23" s="926"/>
      <c r="D23" s="756"/>
      <c r="E23" s="757"/>
      <c r="F23" s="757"/>
      <c r="G23" s="758"/>
    </row>
    <row r="24" spans="1:7" x14ac:dyDescent="0.25">
      <c r="A24" s="925"/>
      <c r="B24" s="712"/>
      <c r="C24" s="926"/>
      <c r="D24" s="756"/>
      <c r="E24" s="757"/>
      <c r="F24" s="757"/>
      <c r="G24" s="758"/>
    </row>
    <row r="25" spans="1:7" x14ac:dyDescent="0.25">
      <c r="A25" s="925"/>
      <c r="B25" s="712"/>
      <c r="C25" s="926"/>
      <c r="D25" s="756"/>
      <c r="E25" s="757"/>
      <c r="F25" s="757"/>
      <c r="G25" s="758"/>
    </row>
    <row r="26" spans="1:7" x14ac:dyDescent="0.25">
      <c r="A26" s="925"/>
      <c r="B26" s="712"/>
      <c r="C26" s="926"/>
      <c r="D26" s="756"/>
      <c r="E26" s="757"/>
      <c r="F26" s="757"/>
      <c r="G26" s="758"/>
    </row>
    <row r="27" spans="1:7" x14ac:dyDescent="0.25">
      <c r="A27" s="927"/>
      <c r="B27" s="713"/>
      <c r="C27" s="928"/>
      <c r="D27" s="820"/>
      <c r="E27" s="821"/>
      <c r="F27" s="821"/>
      <c r="G27" s="822"/>
    </row>
    <row r="28" spans="1:7" x14ac:dyDescent="0.25">
      <c r="A28" s="780" t="s">
        <v>65</v>
      </c>
      <c r="B28" s="781"/>
      <c r="C28" s="781"/>
      <c r="D28" s="781"/>
      <c r="E28" s="781"/>
      <c r="F28" s="781"/>
      <c r="G28" s="781"/>
    </row>
    <row r="29" spans="1:7" x14ac:dyDescent="0.25">
      <c r="A29" s="747" t="s">
        <v>283</v>
      </c>
      <c r="B29" s="748"/>
      <c r="C29" s="748"/>
      <c r="D29" s="748"/>
      <c r="E29" s="748"/>
      <c r="F29" s="748"/>
      <c r="G29" s="749"/>
    </row>
    <row r="30" spans="1:7" x14ac:dyDescent="0.25">
      <c r="A30" s="750"/>
      <c r="B30" s="751"/>
      <c r="C30" s="751"/>
      <c r="D30" s="751"/>
      <c r="E30" s="751"/>
      <c r="F30" s="751"/>
      <c r="G30" s="752"/>
    </row>
    <row r="31" spans="1:7" x14ac:dyDescent="0.25">
      <c r="A31" s="929"/>
      <c r="B31" s="930"/>
      <c r="C31" s="930"/>
      <c r="D31" s="930"/>
      <c r="E31" s="930"/>
      <c r="F31" s="930"/>
      <c r="G31" s="931"/>
    </row>
    <row r="32" spans="1:7" ht="14.4" thickBot="1" x14ac:dyDescent="0.3">
      <c r="A32" s="771" t="s">
        <v>30</v>
      </c>
      <c r="B32" s="772"/>
      <c r="C32" s="772"/>
      <c r="D32" s="772"/>
      <c r="E32" s="772"/>
      <c r="F32" s="772"/>
      <c r="G32" s="773"/>
    </row>
    <row r="33" spans="1:7" x14ac:dyDescent="0.25">
      <c r="A33" s="801" t="s">
        <v>56</v>
      </c>
      <c r="B33" s="802"/>
      <c r="C33" s="802"/>
      <c r="D33" s="802"/>
      <c r="E33" s="802"/>
      <c r="F33" s="802"/>
      <c r="G33" s="803"/>
    </row>
    <row r="34" spans="1:7" x14ac:dyDescent="0.25">
      <c r="A34" s="804"/>
      <c r="B34" s="805"/>
      <c r="C34" s="805"/>
      <c r="D34" s="805"/>
      <c r="E34" s="805"/>
      <c r="F34" s="805"/>
      <c r="G34" s="806"/>
    </row>
    <row r="35" spans="1:7" x14ac:dyDescent="0.25">
      <c r="A35" s="804"/>
      <c r="B35" s="805"/>
      <c r="C35" s="805"/>
      <c r="D35" s="805"/>
      <c r="E35" s="805"/>
      <c r="F35" s="805"/>
      <c r="G35" s="806"/>
    </row>
    <row r="36" spans="1:7" ht="14.4" thickBot="1" x14ac:dyDescent="0.3">
      <c r="A36" s="804"/>
      <c r="B36" s="805"/>
      <c r="C36" s="805"/>
      <c r="D36" s="805"/>
      <c r="E36" s="805"/>
      <c r="F36" s="805"/>
      <c r="G36" s="806"/>
    </row>
    <row r="37" spans="1:7" ht="14.4" thickBot="1" x14ac:dyDescent="0.3">
      <c r="A37" s="762" t="s">
        <v>52</v>
      </c>
      <c r="B37" s="763"/>
      <c r="C37" s="763"/>
      <c r="D37" s="763"/>
      <c r="E37" s="763"/>
      <c r="F37" s="763"/>
      <c r="G37" s="764"/>
    </row>
    <row r="38" spans="1:7" ht="14.4" thickBot="1" x14ac:dyDescent="0.3">
      <c r="A38" s="765" t="s">
        <v>53</v>
      </c>
      <c r="B38" s="766"/>
      <c r="C38" s="766"/>
      <c r="D38" s="766"/>
      <c r="E38" s="766"/>
      <c r="F38" s="766"/>
      <c r="G38" s="767"/>
    </row>
    <row r="39" spans="1:7" ht="14.4" thickBot="1" x14ac:dyDescent="0.3">
      <c r="A39" s="762" t="s">
        <v>28</v>
      </c>
      <c r="B39" s="763"/>
      <c r="C39" s="763"/>
      <c r="D39" s="763"/>
      <c r="E39" s="763"/>
      <c r="F39" s="763"/>
      <c r="G39" s="764"/>
    </row>
    <row r="40" spans="1:7" x14ac:dyDescent="0.25">
      <c r="A40" s="768" t="s">
        <v>62</v>
      </c>
      <c r="B40" s="769"/>
      <c r="C40" s="769"/>
      <c r="D40" s="769"/>
      <c r="E40" s="769"/>
      <c r="F40" s="769"/>
      <c r="G40" s="770"/>
    </row>
    <row r="41" spans="1:7" x14ac:dyDescent="0.25">
      <c r="A41" s="707" t="s">
        <v>27</v>
      </c>
      <c r="B41" s="708"/>
      <c r="C41" s="708"/>
      <c r="D41" s="708"/>
      <c r="E41" s="708"/>
      <c r="F41" s="708"/>
      <c r="G41" s="709"/>
    </row>
    <row r="42" spans="1:7" x14ac:dyDescent="0.25">
      <c r="A42" s="9" t="s">
        <v>54</v>
      </c>
      <c r="B42" s="10"/>
      <c r="C42" s="10"/>
      <c r="D42" s="10"/>
      <c r="E42" s="10"/>
      <c r="F42" s="10"/>
      <c r="G42" s="10"/>
    </row>
    <row r="43" spans="1:7" x14ac:dyDescent="0.25">
      <c r="A43" s="710" t="s">
        <v>55</v>
      </c>
      <c r="B43" s="710"/>
      <c r="C43" s="11"/>
      <c r="D43" s="11"/>
      <c r="E43" s="11"/>
      <c r="F43" s="11"/>
      <c r="G43" s="11"/>
    </row>
    <row r="44" spans="1:7" ht="14.4" x14ac:dyDescent="0.3">
      <c r="A44" s="12"/>
      <c r="B44" s="12"/>
      <c r="C44" s="12"/>
      <c r="D44" s="12"/>
      <c r="E44" s="12"/>
      <c r="F44" s="12"/>
      <c r="G44" s="12"/>
    </row>
  </sheetData>
  <mergeCells count="24">
    <mergeCell ref="A13:G13"/>
    <mergeCell ref="A1:A3"/>
    <mergeCell ref="B1:F3"/>
    <mergeCell ref="A4:G4"/>
    <mergeCell ref="A5:G5"/>
    <mergeCell ref="A6:G6"/>
    <mergeCell ref="A7:G7"/>
    <mergeCell ref="A8:G8"/>
    <mergeCell ref="A9:G9"/>
    <mergeCell ref="A10:G10"/>
    <mergeCell ref="A11:G11"/>
    <mergeCell ref="A12:G12"/>
    <mergeCell ref="A43:B43"/>
    <mergeCell ref="A14:C27"/>
    <mergeCell ref="D14:G27"/>
    <mergeCell ref="A28:G28"/>
    <mergeCell ref="A29:G31"/>
    <mergeCell ref="A32:G32"/>
    <mergeCell ref="A33:G36"/>
    <mergeCell ref="A37:G37"/>
    <mergeCell ref="A38:G38"/>
    <mergeCell ref="A39:G39"/>
    <mergeCell ref="A40:G40"/>
    <mergeCell ref="A41:G4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13</vt:i4>
      </vt:variant>
    </vt:vector>
  </HeadingPairs>
  <TitlesOfParts>
    <vt:vector size="49" baseType="lpstr">
      <vt:lpstr>ANALISIS COMPARATIVO V U</vt:lpstr>
      <vt:lpstr>Presupuesto Dotaciones</vt:lpstr>
      <vt:lpstr>RFI</vt:lpstr>
      <vt:lpstr>Lote 3</vt:lpstr>
      <vt:lpstr>Lote 4</vt:lpstr>
      <vt:lpstr>Total Dotaciones</vt:lpstr>
      <vt:lpstr>KIT</vt:lpstr>
      <vt:lpstr>ESTUDIO DE MERCADO </vt:lpstr>
      <vt:lpstr>VALORES ITEMS</vt:lpstr>
      <vt:lpstr>PRESUPUESTO</vt:lpstr>
      <vt:lpstr>Ficha Técnica. Bandeja </vt:lpstr>
      <vt:lpstr>Ficha Técnica. Rodillo</vt:lpstr>
      <vt:lpstr>Ficha Técnica. VINILO</vt:lpstr>
      <vt:lpstr>Ficha Técnica. Brochas</vt:lpstr>
      <vt:lpstr>Ficha Técnica. Aerosol </vt:lpstr>
      <vt:lpstr>Ficha Técnica. 3 Video Beam </vt:lpstr>
      <vt:lpstr>Ficha Técnica 4. Portatil </vt:lpstr>
      <vt:lpstr>Ficha Técnica 5. Impresora</vt:lpstr>
      <vt:lpstr>Ficha Técnica 8. Sillas</vt:lpstr>
      <vt:lpstr>Ficha Técnica 9. Planta</vt:lpstr>
      <vt:lpstr>Ficha Técnica 10. Extensión</vt:lpstr>
      <vt:lpstr>Ficha Técnica 12. Reflector</vt:lpstr>
      <vt:lpstr>Ficha Técnica. Guadaña</vt:lpstr>
      <vt:lpstr>Ficha Técnica. Machetes</vt:lpstr>
      <vt:lpstr>Ficha Técnica. Carretilla</vt:lpstr>
      <vt:lpstr>Ficha Técnica. Azadon</vt:lpstr>
      <vt:lpstr>Ficha Técnica. Picas</vt:lpstr>
      <vt:lpstr>Ficha Tecnica. Palas</vt:lpstr>
      <vt:lpstr>Ficha Técnica. Trompo</vt:lpstr>
      <vt:lpstr>Ficha Técnica. Rana</vt:lpstr>
      <vt:lpstr>Ficha Tecnica. Motosierra</vt:lpstr>
      <vt:lpstr>Ficha Técnica. Rastrillos</vt:lpstr>
      <vt:lpstr>Ficha Técnica. Manila</vt:lpstr>
      <vt:lpstr>Ficha Técnica. Botiquin </vt:lpstr>
      <vt:lpstr>Ficha Técnica. Extintor</vt:lpstr>
      <vt:lpstr>Ficha Técnica. Camilla</vt:lpstr>
      <vt:lpstr>'ANALISIS COMPARATIVO V U'!Área_de_impresión</vt:lpstr>
      <vt:lpstr>'Ficha Técnica 4. Portatil '!Área_de_impresión</vt:lpstr>
      <vt:lpstr>'Ficha Técnica 8. Sillas'!Área_de_impresión</vt:lpstr>
      <vt:lpstr>'Ficha Técnica. 3 Video Beam '!Área_de_impresión</vt:lpstr>
      <vt:lpstr>'Ficha Técnica. Aerosol '!Área_de_impresión</vt:lpstr>
      <vt:lpstr>'Ficha Técnica. Rodillo'!Área_de_impresión</vt:lpstr>
      <vt:lpstr>'Ficha Técnica. VINILO'!Área_de_impresión</vt:lpstr>
      <vt:lpstr>'Ficha Técnica 10. Extensión'!Títulos_a_imprimir</vt:lpstr>
      <vt:lpstr>'Ficha Técnica 12. Reflector'!Títulos_a_imprimir</vt:lpstr>
      <vt:lpstr>'Ficha Técnica 4. Portatil '!Títulos_a_imprimir</vt:lpstr>
      <vt:lpstr>'Ficha Técnica 5. Impresora'!Títulos_a_imprimir</vt:lpstr>
      <vt:lpstr>'Ficha Técnica 9. Planta'!Títulos_a_imprimir</vt:lpstr>
      <vt:lpstr>'Ficha Técnica. 3 Video Beam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 R272</dc:creator>
  <cp:lastModifiedBy>Vanessa Alejandra Olave Rodriguez</cp:lastModifiedBy>
  <dcterms:created xsi:type="dcterms:W3CDTF">2024-06-24T13:48:57Z</dcterms:created>
  <dcterms:modified xsi:type="dcterms:W3CDTF">2025-11-11T16:48:18Z</dcterms:modified>
</cp:coreProperties>
</file>