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sofiacastrillonv/Desktop/RECURSOS HUMANOS SENA 2025/EVALUACIONES TECNICAS/5.GYM/EVALUACION ECONOMICA/"/>
    </mc:Choice>
  </mc:AlternateContent>
  <xr:revisionPtr revIDLastSave="0" documentId="13_ncr:1_{A29B028E-C48B-894D-8ED5-C88AB938D819}" xr6:coauthVersionLast="47" xr6:coauthVersionMax="47" xr10:uidLastSave="{00000000-0000-0000-0000-000000000000}"/>
  <bookViews>
    <workbookView xWindow="120" yWindow="500" windowWidth="16300" windowHeight="15660" xr2:uid="{00000000-000D-0000-FFFF-FFFF00000000}"/>
  </bookViews>
  <sheets>
    <sheet name="PRECIOS TECHO" sheetId="1" r:id="rId1"/>
  </sheets>
  <definedNames>
    <definedName name="_Hlk106701274" localSheetId="0">'PRECIOS TECHO'!$B$9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00" i="1" l="1"/>
  <c r="J85" i="1"/>
  <c r="J101" i="1" l="1"/>
  <c r="J102" i="1" s="1"/>
  <c r="J86" i="1"/>
  <c r="J87" i="1" s="1"/>
  <c r="L91" i="1" l="1"/>
  <c r="L92" i="1"/>
  <c r="L93" i="1"/>
  <c r="L94" i="1"/>
  <c r="L95" i="1"/>
  <c r="L96" i="1"/>
  <c r="L97" i="1"/>
  <c r="L98" i="1"/>
  <c r="L99" i="1"/>
  <c r="K91" i="1"/>
  <c r="K92" i="1"/>
  <c r="K93" i="1"/>
  <c r="K94" i="1"/>
  <c r="K95" i="1"/>
  <c r="K96" i="1"/>
  <c r="K97" i="1"/>
  <c r="K98" i="1"/>
  <c r="K99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11" i="1"/>
  <c r="I97" i="1" l="1"/>
  <c r="I98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99" i="1"/>
  <c r="I96" i="1"/>
  <c r="I95" i="1"/>
  <c r="I94" i="1"/>
  <c r="I93" i="1"/>
  <c r="I92" i="1"/>
  <c r="I91" i="1"/>
  <c r="I100" i="1" l="1"/>
  <c r="I101" i="1" s="1"/>
  <c r="I102" i="1" s="1"/>
  <c r="I85" i="1"/>
  <c r="I86" i="1" l="1"/>
  <c r="I87" i="1" s="1"/>
  <c r="I104" i="1" s="1"/>
</calcChain>
</file>

<file path=xl/sharedStrings.xml><?xml version="1.0" encoding="utf-8"?>
<sst xmlns="http://schemas.openxmlformats.org/spreadsheetml/2006/main" count="189" uniqueCount="131">
  <si>
    <t>ITEM</t>
  </si>
  <si>
    <t>CODIGO MANUAL SENA</t>
  </si>
  <si>
    <t>DESCRIPCIÓN</t>
  </si>
  <si>
    <t>UNIDAD</t>
  </si>
  <si>
    <t>CANTIDAD</t>
  </si>
  <si>
    <t>LOGO CORPORATIVO</t>
  </si>
  <si>
    <t>VLR TOTAL</t>
  </si>
  <si>
    <t>TOTAL</t>
  </si>
  <si>
    <t>GRAN TOTAL</t>
  </si>
  <si>
    <t xml:space="preserve">VLR UNITARIO </t>
  </si>
  <si>
    <t>SUBTOTAL</t>
  </si>
  <si>
    <t>IVA</t>
  </si>
  <si>
    <t>LOTE 1 ROPA PARA DAMA</t>
  </si>
  <si>
    <t>1.01</t>
  </si>
  <si>
    <t>TROTADORA CURVA SIN ELECTRICIDAD</t>
  </si>
  <si>
    <t>1.02</t>
  </si>
  <si>
    <t>MÁQUINA 2 TORRES CABLES CRUZADOS</t>
  </si>
  <si>
    <t>1.03</t>
  </si>
  <si>
    <t xml:space="preserve">POLEA DUAL CON SMITH PESO LIBRE </t>
  </si>
  <si>
    <t xml:space="preserve">UNIDAD </t>
  </si>
  <si>
    <t>1.04</t>
  </si>
  <si>
    <t>CRONÓMETRO FUNCIONAL 6 DÍGITOS</t>
  </si>
  <si>
    <t>1.05</t>
  </si>
  <si>
    <t>ESCALERA ELÉCTRICA</t>
  </si>
  <si>
    <t>1.06</t>
  </si>
  <si>
    <t xml:space="preserve">CUERDA DE BATIDA </t>
  </si>
  <si>
    <t>1.07</t>
  </si>
  <si>
    <t xml:space="preserve">REMO PROFESIONAL </t>
  </si>
  <si>
    <t>1.08</t>
  </si>
  <si>
    <t xml:space="preserve">TRAMPOLÍN </t>
  </si>
  <si>
    <t>1.09</t>
  </si>
  <si>
    <t>BALÓN MEDICINAL DE CAUCHO - Tipo slam ball o balón medicinal sin rebote Balón de peso.</t>
  </si>
  <si>
    <t>1.10</t>
  </si>
  <si>
    <t>BALÓN MEDICINAL CON AGARRE</t>
  </si>
  <si>
    <t>1.11</t>
  </si>
  <si>
    <t>BALÓN DE PESO MILITAR</t>
  </si>
  <si>
    <t>1.12</t>
  </si>
  <si>
    <t>BANCO ABDOMEN INCLINABLE</t>
  </si>
  <si>
    <t>1.13</t>
  </si>
  <si>
    <t>BANCO MULTIPOSICIÓN</t>
  </si>
  <si>
    <t>1.14</t>
  </si>
  <si>
    <t>BOSÚ O SUPERFICIE INESTABLE</t>
  </si>
  <si>
    <t>1.15</t>
  </si>
  <si>
    <t>JUMP BOX</t>
  </si>
  <si>
    <t>1.16</t>
  </si>
  <si>
    <t>MANCUERNA ENCAUCHETADA HEXAGONAL (Material: hierro fundido, forrada en caucho inyectado, eje acerado cromado.)</t>
  </si>
  <si>
    <t>1.17</t>
  </si>
  <si>
    <t>RACK PARA MANCUERNAS HEXAGONALES</t>
  </si>
  <si>
    <t>1.18</t>
  </si>
  <si>
    <t>PESAS RUSAS (MATERIAL: Acero premium)</t>
  </si>
  <si>
    <t>1.19</t>
  </si>
  <si>
    <t>ALMOHADILLA PARA BARRA</t>
  </si>
  <si>
    <t>1.20</t>
  </si>
  <si>
    <t>BARRA ROMANA</t>
  </si>
  <si>
    <t>1.21</t>
  </si>
  <si>
    <t>DISCO ILIMPICO ENCAUCHETADO (MATERIAL: Caucho inyectado con anillo en acero)</t>
  </si>
  <si>
    <t>1.22</t>
  </si>
  <si>
    <t>BARRA PARA SENTADILLAS</t>
  </si>
  <si>
    <t>1.23</t>
  </si>
  <si>
    <t>BOLSA DE PODER POR CUATRO (4) UNIDADES ASÍ - 5KG - 10KG- 15KG - 20KG</t>
  </si>
  <si>
    <t>KIT X 4</t>
  </si>
  <si>
    <t>1.24</t>
  </si>
  <si>
    <t>BANDAS ELÁSTICAS DE PODER (MATERIAL: Látex de alta resistencia)</t>
  </si>
  <si>
    <t>1.25</t>
  </si>
  <si>
    <t>BÁSCULA DIGITAL DE CUERPO</t>
  </si>
  <si>
    <t>1.26</t>
  </si>
  <si>
    <t>RUEDA ABDOMINAL</t>
  </si>
  <si>
    <t>1.27</t>
  </si>
  <si>
    <t>RODILLO DE YOGA</t>
  </si>
  <si>
    <t>1.28</t>
  </si>
  <si>
    <t>ESCALERA DE AGILIDAD</t>
  </si>
  <si>
    <t>1.29</t>
  </si>
  <si>
    <t>FOAM ROLLER LARGO PARA YOGA</t>
  </si>
  <si>
    <t>1.30</t>
  </si>
  <si>
    <t>PRENSA INCLINADA</t>
  </si>
  <si>
    <t>1.31</t>
  </si>
  <si>
    <t>ADAPTACIÓN LAZO TRÍCEPS</t>
  </si>
  <si>
    <t>1.32</t>
  </si>
  <si>
    <t>ARNÉS DE MANO SENCILLA</t>
  </si>
  <si>
    <t>1.33</t>
  </si>
  <si>
    <t>ARNÉS DE MANO DOBLE</t>
  </si>
  <si>
    <t>1.34</t>
  </si>
  <si>
    <t>ADAPTACIÓN BARBELL ESPALDA</t>
  </si>
  <si>
    <t>1.35</t>
  </si>
  <si>
    <t>BICICLETA AIR BIKE</t>
  </si>
  <si>
    <t>1.36</t>
  </si>
  <si>
    <t>BARRA SELLADA RECTA (MATERIAL: Fabricadas en hierro fundido y recubrimiento en caucho inyectado. Eje en acero cromado y grafilado en textura antideslizante para dar mayor seguridad en su agarre).</t>
  </si>
  <si>
    <t>1.37</t>
  </si>
  <si>
    <t>REMO SKIERG PRO</t>
  </si>
  <si>
    <t>1.38</t>
  </si>
  <si>
    <t>DUAL EXTENSIÓN FLEXIÓN DE PIERNA</t>
  </si>
  <si>
    <t>1.39</t>
  </si>
  <si>
    <t>FLEXOR DE PIERNA ACOSTADO</t>
  </si>
  <si>
    <t>1.40</t>
  </si>
  <si>
    <t>DUAL ABDUCTOR ADUCTOR</t>
  </si>
  <si>
    <t>1.41</t>
  </si>
  <si>
    <t>PISO DE CAUCHO</t>
  </si>
  <si>
    <t>M2</t>
  </si>
  <si>
    <t>1.42</t>
  </si>
  <si>
    <t xml:space="preserve">COLLARINES PLÁSTICOS PARA BARRAS </t>
  </si>
  <si>
    <t>1.43</t>
  </si>
  <si>
    <t>BARRA SEMIOLIMPICA (FORMA ES OLIMPICA)</t>
  </si>
  <si>
    <t>1.44</t>
  </si>
  <si>
    <t>PELOTA FITBALL - Material: látex de alta resistencia texturizado (anti explosión).</t>
  </si>
  <si>
    <t>2.01</t>
  </si>
  <si>
    <t>SOPORTE DE BOLA DE YOGA (FIT BALL)</t>
  </si>
  <si>
    <t>UND</t>
  </si>
  <si>
    <t>2.02</t>
  </si>
  <si>
    <t>ESCALERA SUECA</t>
  </si>
  <si>
    <t>2.03</t>
  </si>
  <si>
    <t>LOCKERS</t>
  </si>
  <si>
    <t>2.04</t>
  </si>
  <si>
    <t>PARLANTE</t>
  </si>
  <si>
    <t>2.05</t>
  </si>
  <si>
    <t>ESTANTE DE PARED MULTIUSOS PARA GIMNASIO</t>
  </si>
  <si>
    <t>2.06</t>
  </si>
  <si>
    <t xml:space="preserve">ESPEJOS GYM </t>
  </si>
  <si>
    <t>2.07</t>
  </si>
  <si>
    <t xml:space="preserve">DISPENSADOR DE AGUA </t>
  </si>
  <si>
    <t>2.08</t>
  </si>
  <si>
    <t>TELEVISOR DE 60 "</t>
  </si>
  <si>
    <t>2.09</t>
  </si>
  <si>
    <t xml:space="preserve">MUEBLE DE TV </t>
  </si>
  <si>
    <t xml:space="preserve">NOTA 1: La oferta económica no deberá sobrepasar el presupuesto oficial establecido para cada lote, ni los valores techo por ítem establecidos por la Entidad en el presente FORMATO No.7 PRECIOS TECHO.
</t>
  </si>
  <si>
    <t>PROMEDIO</t>
  </si>
  <si>
    <t>VALOR TOTAL PRECIOS TECHO</t>
  </si>
  <si>
    <t>VALOR PROPONENTE</t>
  </si>
  <si>
    <t>VALOR TOTAL</t>
  </si>
  <si>
    <t>% DE DIFERENCIA</t>
  </si>
  <si>
    <t>LOTE 2</t>
  </si>
  <si>
    <t xml:space="preserve">ANALISIS DE PRECIOS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</si>
</sst>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#,##0.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ptos"/>
    </font>
    <font>
      <sz val="8"/>
      <name val="Aptos Narrow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44" fontId="7" fillId="0" borderId="0" applyFont="0" applyFill="0" applyBorder="0" applyAlignment="0" applyProtection="0"/>
  </cellStyleXfs>
  <cellXfs count="7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3" fontId="0" fillId="0" borderId="0" xfId="0" applyNumberFormat="1"/>
    <xf numFmtId="3" fontId="4" fillId="0" borderId="0" xfId="0" applyNumberFormat="1" applyFont="1"/>
    <xf numFmtId="0" fontId="2" fillId="0" borderId="2" xfId="0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2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1" fillId="0" borderId="0" xfId="0" applyFont="1" applyAlignment="1">
      <alignment horizontal="center" vertical="center" wrapText="1"/>
    </xf>
    <xf numFmtId="3" fontId="4" fillId="0" borderId="12" xfId="0" applyNumberFormat="1" applyFont="1" applyBorder="1"/>
    <xf numFmtId="3" fontId="1" fillId="2" borderId="19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2" fontId="4" fillId="0" borderId="17" xfId="0" applyNumberFormat="1" applyFont="1" applyBorder="1" applyAlignment="1">
      <alignment horizontal="center" vertical="center" wrapText="1"/>
    </xf>
    <xf numFmtId="44" fontId="4" fillId="0" borderId="17" xfId="2" applyFont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3" fontId="4" fillId="5" borderId="0" xfId="0" applyNumberFormat="1" applyFont="1" applyFill="1"/>
    <xf numFmtId="3" fontId="1" fillId="5" borderId="2" xfId="0" applyNumberFormat="1" applyFont="1" applyFill="1" applyBorder="1" applyAlignment="1">
      <alignment horizontal="center" vertical="center" wrapText="1"/>
    </xf>
    <xf numFmtId="44" fontId="4" fillId="5" borderId="2" xfId="2" applyFont="1" applyFill="1" applyBorder="1" applyAlignment="1">
      <alignment horizontal="center" vertical="center" wrapText="1"/>
    </xf>
    <xf numFmtId="44" fontId="4" fillId="5" borderId="20" xfId="2" applyFont="1" applyFill="1" applyBorder="1" applyAlignment="1">
      <alignment horizontal="center" vertical="center" wrapText="1"/>
    </xf>
    <xf numFmtId="3" fontId="1" fillId="5" borderId="2" xfId="0" applyNumberFormat="1" applyFont="1" applyFill="1" applyBorder="1" applyAlignment="1">
      <alignment horizontal="center"/>
    </xf>
    <xf numFmtId="3" fontId="1" fillId="5" borderId="0" xfId="0" applyNumberFormat="1" applyFont="1" applyFill="1" applyAlignment="1">
      <alignment horizontal="center"/>
    </xf>
    <xf numFmtId="3" fontId="4" fillId="5" borderId="12" xfId="0" applyNumberFormat="1" applyFont="1" applyFill="1" applyBorder="1"/>
    <xf numFmtId="3" fontId="1" fillId="5" borderId="21" xfId="0" applyNumberFormat="1" applyFont="1" applyFill="1" applyBorder="1" applyAlignment="1">
      <alignment horizontal="center"/>
    </xf>
    <xf numFmtId="164" fontId="0" fillId="4" borderId="23" xfId="0" applyNumberFormat="1" applyFill="1" applyBorder="1" applyAlignment="1">
      <alignment horizontal="center"/>
    </xf>
    <xf numFmtId="164" fontId="0" fillId="4" borderId="24" xfId="0" applyNumberFormat="1" applyFill="1" applyBorder="1" applyAlignment="1">
      <alignment horizontal="center" wrapText="1"/>
    </xf>
    <xf numFmtId="164" fontId="0" fillId="0" borderId="1" xfId="0" applyNumberFormat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4" borderId="0" xfId="0" applyNumberFormat="1" applyFill="1" applyAlignment="1">
      <alignment horizontal="center"/>
    </xf>
    <xf numFmtId="44" fontId="4" fillId="4" borderId="7" xfId="2" applyFont="1" applyFill="1" applyBorder="1" applyAlignment="1">
      <alignment horizontal="center" vertical="center" wrapText="1"/>
    </xf>
    <xf numFmtId="44" fontId="4" fillId="4" borderId="18" xfId="2" applyFont="1" applyFill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/>
    </xf>
    <xf numFmtId="0" fontId="0" fillId="6" borderId="0" xfId="0" applyFill="1" applyAlignment="1">
      <alignment horizontal="center"/>
    </xf>
    <xf numFmtId="165" fontId="0" fillId="6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3" fontId="1" fillId="0" borderId="0" xfId="0" applyNumberFormat="1" applyFont="1" applyAlignment="1">
      <alignment horizontal="center"/>
    </xf>
    <xf numFmtId="3" fontId="1" fillId="0" borderId="13" xfId="0" applyNumberFormat="1" applyFont="1" applyBorder="1" applyAlignment="1">
      <alignment horizontal="center" vertical="center" wrapText="1"/>
    </xf>
    <xf numFmtId="3" fontId="1" fillId="0" borderId="14" xfId="0" applyNumberFormat="1" applyFon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16" xfId="0" applyNumberFormat="1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3" fontId="1" fillId="0" borderId="18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/>
    <xf numFmtId="0" fontId="4" fillId="0" borderId="1" xfId="0" applyFont="1" applyBorder="1" applyAlignment="1">
      <alignment vertical="center" wrapText="1"/>
    </xf>
    <xf numFmtId="0" fontId="9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9" fillId="0" borderId="16" xfId="0" applyFont="1" applyBorder="1"/>
    <xf numFmtId="0" fontId="9" fillId="0" borderId="17" xfId="0" applyFont="1" applyBorder="1"/>
    <xf numFmtId="3" fontId="1" fillId="4" borderId="25" xfId="0" applyNumberFormat="1" applyFont="1" applyFill="1" applyBorder="1" applyAlignment="1">
      <alignment horizontal="center"/>
    </xf>
    <xf numFmtId="3" fontId="1" fillId="4" borderId="7" xfId="0" applyNumberFormat="1" applyFont="1" applyFill="1" applyBorder="1" applyAlignment="1">
      <alignment horizontal="center"/>
    </xf>
  </cellXfs>
  <cellStyles count="3">
    <cellStyle name="Moneda" xfId="2" builtinId="4"/>
    <cellStyle name="Normal" xfId="0" builtinId="0"/>
    <cellStyle name="Normal 4" xfId="1" xr:uid="{95576B35-7650-45AF-93FD-EED8ED84F2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74543</xdr:colOff>
      <xdr:row>1</xdr:row>
      <xdr:rowOff>132520</xdr:rowOff>
    </xdr:from>
    <xdr:to>
      <xdr:col>2</xdr:col>
      <xdr:colOff>149087</xdr:colOff>
      <xdr:row>4</xdr:row>
      <xdr:rowOff>107673</xdr:rowOff>
    </xdr:to>
    <xdr:pic>
      <xdr:nvPicPr>
        <xdr:cNvPr id="2" name="Imagen 1" descr="encabezado-excel-siga">
          <a:extLst>
            <a:ext uri="{FF2B5EF4-FFF2-40B4-BE49-F238E27FC236}">
              <a16:creationId xmlns:a16="http://schemas.microsoft.com/office/drawing/2014/main" id="{D70F64E4-D925-4973-A7F9-D59099D3419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7" t="6213" r="52229" b="9511"/>
        <a:stretch>
          <a:fillRect/>
        </a:stretch>
      </xdr:blipFill>
      <xdr:spPr bwMode="auto">
        <a:xfrm>
          <a:off x="256760" y="323020"/>
          <a:ext cx="563218" cy="54665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8"/>
  <sheetViews>
    <sheetView tabSelected="1" topLeftCell="D81" zoomScale="115" zoomScaleNormal="115" workbookViewId="0">
      <selection activeCell="I87" sqref="I87"/>
    </sheetView>
  </sheetViews>
  <sheetFormatPr baseColWidth="10" defaultColWidth="9.1640625" defaultRowHeight="15" x14ac:dyDescent="0.2"/>
  <cols>
    <col min="1" max="1" width="2.6640625" style="3" customWidth="1"/>
    <col min="2" max="2" width="7.33203125" customWidth="1"/>
    <col min="3" max="3" width="18.83203125" customWidth="1"/>
    <col min="4" max="4" width="27.5" customWidth="1"/>
    <col min="5" max="5" width="11.5" customWidth="1"/>
    <col min="6" max="6" width="10.5" customWidth="1"/>
    <col min="7" max="7" width="13" customWidth="1"/>
    <col min="8" max="8" width="14.1640625" style="9" customWidth="1"/>
    <col min="9" max="9" width="14.1640625" style="33" customWidth="1"/>
    <col min="10" max="10" width="19.33203125" style="44" customWidth="1"/>
    <col min="11" max="11" width="13.83203125" style="43" customWidth="1"/>
    <col min="12" max="12" width="14.33203125" style="3" customWidth="1"/>
    <col min="13" max="13" width="11.1640625" bestFit="1" customWidth="1"/>
  </cols>
  <sheetData>
    <row r="1" spans="2:12" x14ac:dyDescent="0.2">
      <c r="J1" s="41"/>
    </row>
    <row r="2" spans="2:12" x14ac:dyDescent="0.2">
      <c r="B2" s="52" t="s">
        <v>130</v>
      </c>
      <c r="C2" s="52"/>
      <c r="D2" s="52"/>
      <c r="E2" s="52"/>
      <c r="F2" s="52"/>
      <c r="G2" s="52"/>
      <c r="H2" s="52"/>
      <c r="I2" s="53"/>
      <c r="J2" s="45"/>
      <c r="K2" s="48"/>
    </row>
    <row r="3" spans="2:12" x14ac:dyDescent="0.2">
      <c r="B3" s="52"/>
      <c r="C3" s="52"/>
      <c r="D3" s="52"/>
      <c r="E3" s="52"/>
      <c r="F3" s="52"/>
      <c r="G3" s="52"/>
      <c r="H3" s="52"/>
      <c r="I3" s="53"/>
      <c r="J3" s="45"/>
      <c r="K3" s="48"/>
    </row>
    <row r="4" spans="2:12" x14ac:dyDescent="0.2">
      <c r="B4" s="52"/>
      <c r="C4" s="52"/>
      <c r="D4" s="52"/>
      <c r="E4" s="52"/>
      <c r="F4" s="52"/>
      <c r="G4" s="52"/>
      <c r="H4" s="52"/>
      <c r="I4" s="53"/>
      <c r="J4" s="45"/>
      <c r="K4" s="48"/>
    </row>
    <row r="5" spans="2:12" x14ac:dyDescent="0.2">
      <c r="B5" s="52"/>
      <c r="C5" s="52"/>
      <c r="D5" s="52"/>
      <c r="E5" s="52"/>
      <c r="F5" s="52"/>
      <c r="G5" s="52"/>
      <c r="H5" s="52"/>
      <c r="I5" s="53"/>
      <c r="J5" s="45"/>
      <c r="K5" s="48"/>
    </row>
    <row r="6" spans="2:12" x14ac:dyDescent="0.2">
      <c r="B6" s="52"/>
      <c r="C6" s="52"/>
      <c r="D6" s="52"/>
      <c r="E6" s="52"/>
      <c r="F6" s="52"/>
      <c r="G6" s="52"/>
      <c r="H6" s="52"/>
      <c r="I6" s="53"/>
      <c r="J6" s="45"/>
      <c r="K6" s="48"/>
    </row>
    <row r="7" spans="2:12" ht="16" thickBot="1" x14ac:dyDescent="0.25">
      <c r="B7" s="17"/>
      <c r="C7" s="17"/>
      <c r="D7" s="17"/>
      <c r="E7" s="17"/>
      <c r="F7" s="17"/>
      <c r="G7" s="17"/>
      <c r="H7" s="17"/>
      <c r="I7" s="32"/>
      <c r="J7" s="45"/>
      <c r="K7" s="48"/>
    </row>
    <row r="8" spans="2:12" x14ac:dyDescent="0.2">
      <c r="B8" s="11"/>
      <c r="C8" s="12"/>
      <c r="D8" s="12"/>
      <c r="E8" s="12"/>
      <c r="F8" s="12"/>
      <c r="G8" s="12"/>
      <c r="H8" s="54"/>
      <c r="I8" s="54"/>
      <c r="J8" s="45"/>
      <c r="K8" s="48"/>
    </row>
    <row r="9" spans="2:12" ht="32" x14ac:dyDescent="0.2">
      <c r="B9" s="13" t="s">
        <v>0</v>
      </c>
      <c r="C9" s="1" t="s">
        <v>1</v>
      </c>
      <c r="D9" s="1" t="s">
        <v>2</v>
      </c>
      <c r="E9" s="1" t="s">
        <v>3</v>
      </c>
      <c r="F9" s="1" t="s">
        <v>4</v>
      </c>
      <c r="G9" s="1" t="s">
        <v>5</v>
      </c>
      <c r="H9" s="20" t="s">
        <v>124</v>
      </c>
      <c r="I9" s="34" t="s">
        <v>125</v>
      </c>
      <c r="J9" s="42" t="s">
        <v>126</v>
      </c>
      <c r="K9" s="43" t="s">
        <v>127</v>
      </c>
      <c r="L9" s="49" t="s">
        <v>128</v>
      </c>
    </row>
    <row r="10" spans="2:12" x14ac:dyDescent="0.2">
      <c r="B10" s="55" t="s">
        <v>12</v>
      </c>
      <c r="C10" s="56"/>
      <c r="D10" s="56"/>
      <c r="E10" s="56"/>
      <c r="F10" s="56"/>
      <c r="G10" s="56"/>
      <c r="H10" s="56"/>
      <c r="I10" s="57"/>
      <c r="L10" s="49"/>
    </row>
    <row r="11" spans="2:12" x14ac:dyDescent="0.2">
      <c r="B11" s="23" t="s">
        <v>13</v>
      </c>
      <c r="C11" s="2"/>
      <c r="D11" s="24" t="s">
        <v>14</v>
      </c>
      <c r="E11" s="25" t="s">
        <v>3</v>
      </c>
      <c r="F11" s="26">
        <v>1</v>
      </c>
      <c r="G11" s="2"/>
      <c r="H11" s="27">
        <v>10553450</v>
      </c>
      <c r="I11" s="35">
        <f>+H11*F11</f>
        <v>10553450</v>
      </c>
      <c r="J11" s="46">
        <v>10500683</v>
      </c>
      <c r="K11" s="43">
        <f>(I11-J11)</f>
        <v>52767</v>
      </c>
      <c r="L11" s="50">
        <f>(K11/I11)</f>
        <v>4.9999763110641542E-3</v>
      </c>
    </row>
    <row r="12" spans="2:12" x14ac:dyDescent="0.2">
      <c r="B12" s="23" t="s">
        <v>15</v>
      </c>
      <c r="C12" s="2"/>
      <c r="D12" s="28" t="s">
        <v>16</v>
      </c>
      <c r="E12" s="2" t="s">
        <v>3</v>
      </c>
      <c r="F12" s="26">
        <v>1</v>
      </c>
      <c r="G12" s="2"/>
      <c r="H12" s="27">
        <v>7902116.666666667</v>
      </c>
      <c r="I12" s="35">
        <f t="shared" ref="I12:I75" si="0">+H12*F12</f>
        <v>7902116.666666667</v>
      </c>
      <c r="J12" s="46">
        <v>7862606</v>
      </c>
      <c r="K12" s="43">
        <f t="shared" ref="K12:K75" si="1">(I12-J12)</f>
        <v>39510.666666666977</v>
      </c>
      <c r="L12" s="50">
        <f t="shared" ref="L12:L75" si="2">(K12/I12)</f>
        <v>5.000010545697711E-3</v>
      </c>
    </row>
    <row r="13" spans="2:12" x14ac:dyDescent="0.2">
      <c r="B13" s="23" t="s">
        <v>17</v>
      </c>
      <c r="C13" s="2"/>
      <c r="D13" s="28" t="s">
        <v>18</v>
      </c>
      <c r="E13" s="2" t="s">
        <v>19</v>
      </c>
      <c r="F13" s="26">
        <v>1</v>
      </c>
      <c r="G13" s="2"/>
      <c r="H13" s="27">
        <v>9996333.333333334</v>
      </c>
      <c r="I13" s="35">
        <f t="shared" si="0"/>
        <v>9996333.333333334</v>
      </c>
      <c r="J13" s="46">
        <v>9946352</v>
      </c>
      <c r="K13" s="43">
        <f t="shared" si="1"/>
        <v>49981.333333333954</v>
      </c>
      <c r="L13" s="50">
        <f t="shared" si="2"/>
        <v>4.9999666544400228E-3</v>
      </c>
    </row>
    <row r="14" spans="2:12" x14ac:dyDescent="0.2">
      <c r="B14" s="23" t="s">
        <v>20</v>
      </c>
      <c r="C14" s="2"/>
      <c r="D14" s="28" t="s">
        <v>21</v>
      </c>
      <c r="E14" s="2" t="s">
        <v>3</v>
      </c>
      <c r="F14" s="26">
        <v>1</v>
      </c>
      <c r="G14" s="2"/>
      <c r="H14" s="27">
        <v>174371.24</v>
      </c>
      <c r="I14" s="35">
        <f t="shared" si="0"/>
        <v>174371.24</v>
      </c>
      <c r="J14" s="46">
        <v>173499</v>
      </c>
      <c r="K14" s="43">
        <f t="shared" si="1"/>
        <v>872.23999999999069</v>
      </c>
      <c r="L14" s="50">
        <f t="shared" si="2"/>
        <v>5.0022010510448328E-3</v>
      </c>
    </row>
    <row r="15" spans="2:12" x14ac:dyDescent="0.2">
      <c r="B15" s="23" t="s">
        <v>22</v>
      </c>
      <c r="C15" s="2"/>
      <c r="D15" s="28" t="s">
        <v>23</v>
      </c>
      <c r="E15" s="2" t="s">
        <v>3</v>
      </c>
      <c r="F15" s="26">
        <v>1</v>
      </c>
      <c r="G15" s="2"/>
      <c r="H15" s="27">
        <v>14129757.07</v>
      </c>
      <c r="I15" s="35">
        <f t="shared" si="0"/>
        <v>14129757.07</v>
      </c>
      <c r="J15" s="46">
        <v>14059108</v>
      </c>
      <c r="K15" s="43">
        <f t="shared" si="1"/>
        <v>70649.070000000298</v>
      </c>
      <c r="L15" s="50">
        <f t="shared" si="2"/>
        <v>5.0000201454277584E-3</v>
      </c>
    </row>
    <row r="16" spans="2:12" x14ac:dyDescent="0.2">
      <c r="B16" s="23" t="s">
        <v>24</v>
      </c>
      <c r="C16" s="2"/>
      <c r="D16" s="28" t="s">
        <v>25</v>
      </c>
      <c r="E16" s="2" t="s">
        <v>3</v>
      </c>
      <c r="F16" s="26">
        <v>1</v>
      </c>
      <c r="G16" s="2"/>
      <c r="H16" s="27">
        <v>259052.16666666666</v>
      </c>
      <c r="I16" s="35">
        <f t="shared" si="0"/>
        <v>259052.16666666666</v>
      </c>
      <c r="J16" s="46">
        <v>257757</v>
      </c>
      <c r="K16" s="43">
        <f t="shared" si="1"/>
        <v>1295.166666666657</v>
      </c>
      <c r="L16" s="50">
        <f t="shared" si="2"/>
        <v>4.9996364953519288E-3</v>
      </c>
    </row>
    <row r="17" spans="2:12" x14ac:dyDescent="0.2">
      <c r="B17" s="23" t="s">
        <v>26</v>
      </c>
      <c r="C17" s="2"/>
      <c r="D17" s="28" t="s">
        <v>27</v>
      </c>
      <c r="E17" s="2" t="s">
        <v>19</v>
      </c>
      <c r="F17" s="26">
        <v>1</v>
      </c>
      <c r="G17" s="2"/>
      <c r="H17" s="27">
        <v>6403500</v>
      </c>
      <c r="I17" s="35">
        <f t="shared" si="0"/>
        <v>6403500</v>
      </c>
      <c r="J17" s="46">
        <v>6371483</v>
      </c>
      <c r="K17" s="43">
        <f t="shared" si="1"/>
        <v>32017</v>
      </c>
      <c r="L17" s="50">
        <f t="shared" si="2"/>
        <v>4.9999219177012571E-3</v>
      </c>
    </row>
    <row r="18" spans="2:12" x14ac:dyDescent="0.2">
      <c r="B18" s="23" t="s">
        <v>28</v>
      </c>
      <c r="C18" s="2"/>
      <c r="D18" s="28" t="s">
        <v>29</v>
      </c>
      <c r="E18" s="2" t="s">
        <v>19</v>
      </c>
      <c r="F18" s="26">
        <v>1</v>
      </c>
      <c r="G18" s="2"/>
      <c r="H18" s="27">
        <v>284350</v>
      </c>
      <c r="I18" s="35">
        <f t="shared" si="0"/>
        <v>284350</v>
      </c>
      <c r="J18" s="46">
        <v>282928</v>
      </c>
      <c r="K18" s="43">
        <f t="shared" si="1"/>
        <v>1422</v>
      </c>
      <c r="L18" s="50">
        <f t="shared" si="2"/>
        <v>5.0008791981712682E-3</v>
      </c>
    </row>
    <row r="19" spans="2:12" x14ac:dyDescent="0.2">
      <c r="B19" s="68" t="s">
        <v>30</v>
      </c>
      <c r="C19" s="2"/>
      <c r="D19" s="70" t="s">
        <v>31</v>
      </c>
      <c r="E19" s="72" t="s">
        <v>3</v>
      </c>
      <c r="F19" s="26">
        <v>1</v>
      </c>
      <c r="G19" s="2"/>
      <c r="H19" s="27">
        <v>63832</v>
      </c>
      <c r="I19" s="35">
        <f t="shared" si="0"/>
        <v>63832</v>
      </c>
      <c r="J19" s="46">
        <v>63513</v>
      </c>
      <c r="K19" s="43">
        <f t="shared" si="1"/>
        <v>319</v>
      </c>
      <c r="L19" s="50">
        <f t="shared" si="2"/>
        <v>4.9974934202280984E-3</v>
      </c>
    </row>
    <row r="20" spans="2:12" x14ac:dyDescent="0.2">
      <c r="B20" s="69"/>
      <c r="C20" s="2"/>
      <c r="D20" s="71"/>
      <c r="E20" s="71"/>
      <c r="F20" s="26">
        <v>2</v>
      </c>
      <c r="G20" s="2"/>
      <c r="H20" s="27">
        <v>79145.333333333328</v>
      </c>
      <c r="I20" s="35">
        <f t="shared" si="0"/>
        <v>158290.66666666666</v>
      </c>
      <c r="J20" s="46">
        <v>157500</v>
      </c>
      <c r="K20" s="43">
        <f t="shared" si="1"/>
        <v>790.66666666665697</v>
      </c>
      <c r="L20" s="50">
        <f t="shared" si="2"/>
        <v>4.995030239727697E-3</v>
      </c>
    </row>
    <row r="21" spans="2:12" x14ac:dyDescent="0.2">
      <c r="B21" s="69"/>
      <c r="C21" s="2"/>
      <c r="D21" s="71"/>
      <c r="E21" s="71"/>
      <c r="F21" s="26">
        <v>2</v>
      </c>
      <c r="G21" s="2"/>
      <c r="H21" s="27">
        <v>104253.33333333333</v>
      </c>
      <c r="I21" s="35">
        <f t="shared" si="0"/>
        <v>208506.66666666666</v>
      </c>
      <c r="J21" s="46">
        <v>207464</v>
      </c>
      <c r="K21" s="43">
        <f t="shared" si="1"/>
        <v>1042.666666666657</v>
      </c>
      <c r="L21" s="50">
        <f t="shared" si="2"/>
        <v>5.0006394679626091E-3</v>
      </c>
    </row>
    <row r="22" spans="2:12" x14ac:dyDescent="0.2">
      <c r="B22" s="68" t="s">
        <v>32</v>
      </c>
      <c r="C22" s="2"/>
      <c r="D22" s="70" t="s">
        <v>33</v>
      </c>
      <c r="E22" s="72" t="s">
        <v>3</v>
      </c>
      <c r="F22" s="26">
        <v>1</v>
      </c>
      <c r="G22" s="2"/>
      <c r="H22" s="27">
        <v>206030.11666666667</v>
      </c>
      <c r="I22" s="35">
        <f t="shared" si="0"/>
        <v>206030.11666666667</v>
      </c>
      <c r="J22" s="46">
        <v>205000</v>
      </c>
      <c r="K22" s="43">
        <f t="shared" si="1"/>
        <v>1030.1166666666686</v>
      </c>
      <c r="L22" s="50">
        <f t="shared" si="2"/>
        <v>4.9998353800540744E-3</v>
      </c>
    </row>
    <row r="23" spans="2:12" x14ac:dyDescent="0.2">
      <c r="B23" s="69"/>
      <c r="C23" s="2"/>
      <c r="D23" s="71"/>
      <c r="E23" s="71"/>
      <c r="F23" s="26">
        <v>1</v>
      </c>
      <c r="G23" s="2"/>
      <c r="H23" s="27">
        <v>236430</v>
      </c>
      <c r="I23" s="35">
        <f t="shared" si="0"/>
        <v>236430</v>
      </c>
      <c r="J23" s="46">
        <v>235248</v>
      </c>
      <c r="K23" s="43">
        <f t="shared" si="1"/>
        <v>1182</v>
      </c>
      <c r="L23" s="50">
        <f t="shared" si="2"/>
        <v>4.9993655627458443E-3</v>
      </c>
    </row>
    <row r="24" spans="2:12" x14ac:dyDescent="0.2">
      <c r="B24" s="69"/>
      <c r="C24" s="2"/>
      <c r="D24" s="71"/>
      <c r="E24" s="71"/>
      <c r="F24" s="26">
        <v>1</v>
      </c>
      <c r="G24" s="2"/>
      <c r="H24" s="27">
        <v>241381.66666666666</v>
      </c>
      <c r="I24" s="35">
        <f t="shared" si="0"/>
        <v>241381.66666666666</v>
      </c>
      <c r="J24" s="46">
        <v>240175</v>
      </c>
      <c r="K24" s="43">
        <f t="shared" si="1"/>
        <v>1206.666666666657</v>
      </c>
      <c r="L24" s="50">
        <f t="shared" si="2"/>
        <v>4.9989988192972006E-3</v>
      </c>
    </row>
    <row r="25" spans="2:12" x14ac:dyDescent="0.2">
      <c r="B25" s="68" t="s">
        <v>34</v>
      </c>
      <c r="C25" s="2"/>
      <c r="D25" s="70" t="s">
        <v>35</v>
      </c>
      <c r="E25" s="72" t="s">
        <v>3</v>
      </c>
      <c r="F25" s="26">
        <v>1</v>
      </c>
      <c r="G25" s="2"/>
      <c r="H25" s="27">
        <v>194933.33333333334</v>
      </c>
      <c r="I25" s="35">
        <f t="shared" si="0"/>
        <v>194933.33333333334</v>
      </c>
      <c r="J25" s="46">
        <v>193959</v>
      </c>
      <c r="K25" s="43">
        <f t="shared" si="1"/>
        <v>974.33333333334303</v>
      </c>
      <c r="L25" s="50">
        <f t="shared" si="2"/>
        <v>4.9982900136799398E-3</v>
      </c>
    </row>
    <row r="26" spans="2:12" x14ac:dyDescent="0.2">
      <c r="B26" s="69"/>
      <c r="C26" s="2"/>
      <c r="D26" s="71"/>
      <c r="E26" s="71"/>
      <c r="F26" s="26">
        <v>1</v>
      </c>
      <c r="G26" s="2"/>
      <c r="H26" s="27">
        <v>225000</v>
      </c>
      <c r="I26" s="35">
        <f t="shared" si="0"/>
        <v>225000</v>
      </c>
      <c r="J26" s="46">
        <v>223875</v>
      </c>
      <c r="K26" s="43">
        <f t="shared" si="1"/>
        <v>1125</v>
      </c>
      <c r="L26" s="50">
        <f t="shared" si="2"/>
        <v>5.0000000000000001E-3</v>
      </c>
    </row>
    <row r="27" spans="2:12" x14ac:dyDescent="0.2">
      <c r="B27" s="69"/>
      <c r="C27" s="2"/>
      <c r="D27" s="71"/>
      <c r="E27" s="71"/>
      <c r="F27" s="26">
        <v>1</v>
      </c>
      <c r="G27" s="2"/>
      <c r="H27" s="27">
        <v>299743.33333333331</v>
      </c>
      <c r="I27" s="35">
        <f t="shared" si="0"/>
        <v>299743.33333333331</v>
      </c>
      <c r="J27" s="46">
        <v>298245</v>
      </c>
      <c r="K27" s="43">
        <f t="shared" si="1"/>
        <v>1498.3333333333139</v>
      </c>
      <c r="L27" s="50">
        <f t="shared" si="2"/>
        <v>4.9987211280761784E-3</v>
      </c>
    </row>
    <row r="28" spans="2:12" x14ac:dyDescent="0.2">
      <c r="B28" s="23" t="s">
        <v>36</v>
      </c>
      <c r="C28" s="2"/>
      <c r="D28" s="28" t="s">
        <v>37</v>
      </c>
      <c r="E28" s="2" t="s">
        <v>3</v>
      </c>
      <c r="F28" s="26">
        <v>1</v>
      </c>
      <c r="G28" s="2"/>
      <c r="H28" s="27">
        <v>1588566.6666666667</v>
      </c>
      <c r="I28" s="35">
        <f t="shared" si="0"/>
        <v>1588566.6666666667</v>
      </c>
      <c r="J28" s="46">
        <v>1580624</v>
      </c>
      <c r="K28" s="43">
        <f t="shared" si="1"/>
        <v>7942.6666666667443</v>
      </c>
      <c r="L28" s="50">
        <f t="shared" si="2"/>
        <v>4.9998950836184046E-3</v>
      </c>
    </row>
    <row r="29" spans="2:12" x14ac:dyDescent="0.2">
      <c r="B29" s="23" t="s">
        <v>38</v>
      </c>
      <c r="C29" s="2"/>
      <c r="D29" s="28" t="s">
        <v>39</v>
      </c>
      <c r="E29" s="2" t="s">
        <v>3</v>
      </c>
      <c r="F29" s="26">
        <v>1</v>
      </c>
      <c r="G29" s="2"/>
      <c r="H29" s="27">
        <v>2040750</v>
      </c>
      <c r="I29" s="35">
        <f t="shared" si="0"/>
        <v>2040750</v>
      </c>
      <c r="J29" s="46">
        <v>2030546</v>
      </c>
      <c r="K29" s="43">
        <f t="shared" si="1"/>
        <v>10204</v>
      </c>
      <c r="L29" s="50">
        <f t="shared" si="2"/>
        <v>5.0001225039813793E-3</v>
      </c>
    </row>
    <row r="30" spans="2:12" x14ac:dyDescent="0.2">
      <c r="B30" s="23" t="s">
        <v>40</v>
      </c>
      <c r="C30" s="2"/>
      <c r="D30" s="28" t="s">
        <v>41</v>
      </c>
      <c r="E30" s="2" t="s">
        <v>3</v>
      </c>
      <c r="F30" s="26">
        <v>1</v>
      </c>
      <c r="G30" s="2"/>
      <c r="H30" s="27">
        <v>214402.66666666666</v>
      </c>
      <c r="I30" s="35">
        <f t="shared" si="0"/>
        <v>214402.66666666666</v>
      </c>
      <c r="J30" s="46">
        <v>213331</v>
      </c>
      <c r="K30" s="43">
        <f t="shared" si="1"/>
        <v>1071.666666666657</v>
      </c>
      <c r="L30" s="50">
        <f t="shared" si="2"/>
        <v>4.9983831046877076E-3</v>
      </c>
    </row>
    <row r="31" spans="2:12" x14ac:dyDescent="0.2">
      <c r="B31" s="23" t="s">
        <v>42</v>
      </c>
      <c r="C31" s="2"/>
      <c r="D31" s="28" t="s">
        <v>43</v>
      </c>
      <c r="E31" s="2" t="s">
        <v>3</v>
      </c>
      <c r="F31" s="26">
        <v>1</v>
      </c>
      <c r="G31" s="2"/>
      <c r="H31" s="27">
        <v>589083.33333333337</v>
      </c>
      <c r="I31" s="35">
        <f t="shared" si="0"/>
        <v>589083.33333333337</v>
      </c>
      <c r="J31" s="46">
        <v>586138</v>
      </c>
      <c r="K31" s="43">
        <f t="shared" si="1"/>
        <v>2945.3333333333721</v>
      </c>
      <c r="L31" s="50">
        <f t="shared" si="2"/>
        <v>4.9998585372754934E-3</v>
      </c>
    </row>
    <row r="32" spans="2:12" x14ac:dyDescent="0.2">
      <c r="B32" s="68" t="s">
        <v>44</v>
      </c>
      <c r="C32" s="2"/>
      <c r="D32" s="70" t="s">
        <v>45</v>
      </c>
      <c r="E32" s="72" t="s">
        <v>3</v>
      </c>
      <c r="F32" s="26">
        <v>2</v>
      </c>
      <c r="G32" s="2"/>
      <c r="H32" s="27">
        <v>38933.5</v>
      </c>
      <c r="I32" s="35">
        <f t="shared" si="0"/>
        <v>77867</v>
      </c>
      <c r="J32" s="46">
        <v>77478</v>
      </c>
      <c r="K32" s="43">
        <f t="shared" si="1"/>
        <v>389</v>
      </c>
      <c r="L32" s="50">
        <f t="shared" si="2"/>
        <v>4.9956977923895874E-3</v>
      </c>
    </row>
    <row r="33" spans="2:12" x14ac:dyDescent="0.2">
      <c r="B33" s="69"/>
      <c r="C33" s="2"/>
      <c r="D33" s="71"/>
      <c r="E33" s="71"/>
      <c r="F33" s="26">
        <v>2</v>
      </c>
      <c r="G33" s="2"/>
      <c r="H33" s="27">
        <v>59911.333333333336</v>
      </c>
      <c r="I33" s="35">
        <f t="shared" si="0"/>
        <v>119822.66666666667</v>
      </c>
      <c r="J33" s="46">
        <v>119224</v>
      </c>
      <c r="K33" s="43">
        <f t="shared" si="1"/>
        <v>598.66666666667152</v>
      </c>
      <c r="L33" s="50">
        <f t="shared" si="2"/>
        <v>4.9962722690198138E-3</v>
      </c>
    </row>
    <row r="34" spans="2:12" x14ac:dyDescent="0.2">
      <c r="B34" s="69"/>
      <c r="C34" s="2"/>
      <c r="D34" s="71"/>
      <c r="E34" s="71"/>
      <c r="F34" s="26">
        <v>2</v>
      </c>
      <c r="G34" s="2"/>
      <c r="H34" s="27">
        <v>89367</v>
      </c>
      <c r="I34" s="35">
        <f t="shared" si="0"/>
        <v>178734</v>
      </c>
      <c r="J34" s="46">
        <v>177840</v>
      </c>
      <c r="K34" s="43">
        <f t="shared" si="1"/>
        <v>894</v>
      </c>
      <c r="L34" s="50">
        <f t="shared" si="2"/>
        <v>5.0018463191110812E-3</v>
      </c>
    </row>
    <row r="35" spans="2:12" x14ac:dyDescent="0.2">
      <c r="B35" s="69"/>
      <c r="C35" s="2"/>
      <c r="D35" s="71"/>
      <c r="E35" s="71"/>
      <c r="F35" s="26">
        <v>2</v>
      </c>
      <c r="G35" s="2"/>
      <c r="H35" s="27">
        <v>104784</v>
      </c>
      <c r="I35" s="35">
        <f t="shared" si="0"/>
        <v>209568</v>
      </c>
      <c r="J35" s="46">
        <v>208520</v>
      </c>
      <c r="K35" s="43">
        <f t="shared" si="1"/>
        <v>1048</v>
      </c>
      <c r="L35" s="50">
        <f t="shared" si="2"/>
        <v>5.0007634753397468E-3</v>
      </c>
    </row>
    <row r="36" spans="2:12" x14ac:dyDescent="0.2">
      <c r="B36" s="69"/>
      <c r="C36" s="2"/>
      <c r="D36" s="71"/>
      <c r="E36" s="71"/>
      <c r="F36" s="26">
        <v>2</v>
      </c>
      <c r="G36" s="2"/>
      <c r="H36" s="27">
        <v>132355</v>
      </c>
      <c r="I36" s="35">
        <f t="shared" si="0"/>
        <v>264710</v>
      </c>
      <c r="J36" s="46">
        <v>263386</v>
      </c>
      <c r="K36" s="43">
        <f t="shared" si="1"/>
        <v>1324</v>
      </c>
      <c r="L36" s="50">
        <f t="shared" si="2"/>
        <v>5.0016999735559668E-3</v>
      </c>
    </row>
    <row r="37" spans="2:12" x14ac:dyDescent="0.2">
      <c r="B37" s="69"/>
      <c r="C37" s="2"/>
      <c r="D37" s="71"/>
      <c r="E37" s="71"/>
      <c r="F37" s="26">
        <v>2</v>
      </c>
      <c r="G37" s="2"/>
      <c r="H37" s="27">
        <v>153860.41666666666</v>
      </c>
      <c r="I37" s="35">
        <f t="shared" si="0"/>
        <v>307720.83333333331</v>
      </c>
      <c r="J37" s="46">
        <v>306182</v>
      </c>
      <c r="K37" s="43">
        <f t="shared" si="1"/>
        <v>1538.8333333333139</v>
      </c>
      <c r="L37" s="50">
        <f t="shared" si="2"/>
        <v>5.0007447226246109E-3</v>
      </c>
    </row>
    <row r="38" spans="2:12" x14ac:dyDescent="0.2">
      <c r="B38" s="69"/>
      <c r="C38" s="2"/>
      <c r="D38" s="71"/>
      <c r="E38" s="71"/>
      <c r="F38" s="26">
        <v>2</v>
      </c>
      <c r="G38" s="2"/>
      <c r="H38" s="27">
        <v>198399.16666666666</v>
      </c>
      <c r="I38" s="35">
        <f t="shared" si="0"/>
        <v>396798.33333333331</v>
      </c>
      <c r="J38" s="46">
        <v>394814</v>
      </c>
      <c r="K38" s="43">
        <f t="shared" si="1"/>
        <v>1984.3333333333139</v>
      </c>
      <c r="L38" s="50">
        <f t="shared" si="2"/>
        <v>5.0008610587241563E-3</v>
      </c>
    </row>
    <row r="39" spans="2:12" x14ac:dyDescent="0.2">
      <c r="B39" s="69"/>
      <c r="C39" s="2"/>
      <c r="D39" s="71"/>
      <c r="E39" s="71"/>
      <c r="F39" s="26">
        <v>2</v>
      </c>
      <c r="G39" s="2"/>
      <c r="H39" s="27">
        <v>231587.91666666666</v>
      </c>
      <c r="I39" s="35">
        <f t="shared" si="0"/>
        <v>463175.83333333331</v>
      </c>
      <c r="J39" s="46">
        <v>460860</v>
      </c>
      <c r="K39" s="43">
        <f t="shared" si="1"/>
        <v>2315.8333333333139</v>
      </c>
      <c r="L39" s="50">
        <f t="shared" si="2"/>
        <v>4.9999010454992374E-3</v>
      </c>
    </row>
    <row r="40" spans="2:12" x14ac:dyDescent="0.2">
      <c r="B40" s="69"/>
      <c r="C40" s="2"/>
      <c r="D40" s="71"/>
      <c r="E40" s="71"/>
      <c r="F40" s="26">
        <v>2</v>
      </c>
      <c r="G40" s="2"/>
      <c r="H40" s="27">
        <v>242000</v>
      </c>
      <c r="I40" s="35">
        <f t="shared" si="0"/>
        <v>484000</v>
      </c>
      <c r="J40" s="46">
        <v>481580</v>
      </c>
      <c r="K40" s="43">
        <f t="shared" si="1"/>
        <v>2420</v>
      </c>
      <c r="L40" s="50">
        <f t="shared" si="2"/>
        <v>5.0000000000000001E-3</v>
      </c>
    </row>
    <row r="41" spans="2:12" x14ac:dyDescent="0.2">
      <c r="B41" s="69"/>
      <c r="C41" s="2"/>
      <c r="D41" s="71"/>
      <c r="E41" s="71"/>
      <c r="F41" s="26">
        <v>2</v>
      </c>
      <c r="G41" s="2"/>
      <c r="H41" s="27">
        <v>264276.66666666669</v>
      </c>
      <c r="I41" s="35">
        <f t="shared" si="0"/>
        <v>528553.33333333337</v>
      </c>
      <c r="J41" s="46">
        <v>525910</v>
      </c>
      <c r="K41" s="43">
        <f t="shared" si="1"/>
        <v>2643.3333333333721</v>
      </c>
      <c r="L41" s="50">
        <f t="shared" si="2"/>
        <v>5.0010721087749678E-3</v>
      </c>
    </row>
    <row r="42" spans="2:12" ht="24" x14ac:dyDescent="0.2">
      <c r="B42" s="23" t="s">
        <v>46</v>
      </c>
      <c r="C42" s="2"/>
      <c r="D42" s="28" t="s">
        <v>47</v>
      </c>
      <c r="E42" s="2" t="s">
        <v>3</v>
      </c>
      <c r="F42" s="26">
        <v>2</v>
      </c>
      <c r="G42" s="2"/>
      <c r="H42" s="27">
        <v>368630.75</v>
      </c>
      <c r="I42" s="35">
        <f t="shared" si="0"/>
        <v>737261.5</v>
      </c>
      <c r="J42" s="46">
        <v>733576</v>
      </c>
      <c r="K42" s="43">
        <f t="shared" si="1"/>
        <v>3685.5</v>
      </c>
      <c r="L42" s="50">
        <f t="shared" si="2"/>
        <v>4.9989047305467596E-3</v>
      </c>
    </row>
    <row r="43" spans="2:12" x14ac:dyDescent="0.2">
      <c r="B43" s="68" t="s">
        <v>48</v>
      </c>
      <c r="C43" s="2"/>
      <c r="D43" s="70" t="s">
        <v>49</v>
      </c>
      <c r="E43" s="72" t="s">
        <v>3</v>
      </c>
      <c r="F43" s="26">
        <v>2</v>
      </c>
      <c r="G43" s="2"/>
      <c r="H43" s="27">
        <v>141333.33333333334</v>
      </c>
      <c r="I43" s="35">
        <f t="shared" si="0"/>
        <v>282666.66666666669</v>
      </c>
      <c r="J43" s="46">
        <v>281254</v>
      </c>
      <c r="K43" s="43">
        <f t="shared" si="1"/>
        <v>1412.6666666666861</v>
      </c>
      <c r="L43" s="50">
        <f t="shared" si="2"/>
        <v>4.9976415094340303E-3</v>
      </c>
    </row>
    <row r="44" spans="2:12" x14ac:dyDescent="0.2">
      <c r="B44" s="69"/>
      <c r="C44" s="2"/>
      <c r="D44" s="71"/>
      <c r="E44" s="71"/>
      <c r="F44" s="26">
        <v>2</v>
      </c>
      <c r="G44" s="2"/>
      <c r="H44" s="27">
        <v>224933.33333333334</v>
      </c>
      <c r="I44" s="35">
        <f t="shared" si="0"/>
        <v>449866.66666666669</v>
      </c>
      <c r="J44" s="46">
        <v>447618</v>
      </c>
      <c r="K44" s="43">
        <f t="shared" si="1"/>
        <v>2248.6666666666861</v>
      </c>
      <c r="L44" s="50">
        <f t="shared" si="2"/>
        <v>4.9985180794309856E-3</v>
      </c>
    </row>
    <row r="45" spans="2:12" x14ac:dyDescent="0.2">
      <c r="B45" s="69"/>
      <c r="C45" s="2"/>
      <c r="D45" s="71"/>
      <c r="E45" s="71"/>
      <c r="F45" s="26">
        <v>2</v>
      </c>
      <c r="G45" s="2"/>
      <c r="H45" s="27">
        <v>403496.97333333333</v>
      </c>
      <c r="I45" s="35">
        <f t="shared" si="0"/>
        <v>806993.94666666666</v>
      </c>
      <c r="J45" s="46">
        <v>802958</v>
      </c>
      <c r="K45" s="43">
        <f t="shared" si="1"/>
        <v>4035.9466666666558</v>
      </c>
      <c r="L45" s="50">
        <f t="shared" si="2"/>
        <v>5.0012105832235266E-3</v>
      </c>
    </row>
    <row r="46" spans="2:12" x14ac:dyDescent="0.2">
      <c r="B46" s="23" t="s">
        <v>50</v>
      </c>
      <c r="C46" s="2"/>
      <c r="D46" s="28" t="s">
        <v>51</v>
      </c>
      <c r="E46" s="2" t="s">
        <v>3</v>
      </c>
      <c r="F46" s="26">
        <v>3</v>
      </c>
      <c r="G46" s="2"/>
      <c r="H46" s="27">
        <v>30794.666666666668</v>
      </c>
      <c r="I46" s="35">
        <f t="shared" si="0"/>
        <v>92384</v>
      </c>
      <c r="J46" s="46">
        <v>91923</v>
      </c>
      <c r="K46" s="43">
        <f t="shared" si="1"/>
        <v>461</v>
      </c>
      <c r="L46" s="50">
        <f t="shared" si="2"/>
        <v>4.9900415656390718E-3</v>
      </c>
    </row>
    <row r="47" spans="2:12" x14ac:dyDescent="0.2">
      <c r="B47" s="23" t="s">
        <v>52</v>
      </c>
      <c r="C47" s="2"/>
      <c r="D47" s="28" t="s">
        <v>53</v>
      </c>
      <c r="E47" s="2" t="s">
        <v>3</v>
      </c>
      <c r="F47" s="26">
        <v>1</v>
      </c>
      <c r="G47" s="2"/>
      <c r="H47" s="27">
        <v>403438.66666666669</v>
      </c>
      <c r="I47" s="35">
        <f t="shared" si="0"/>
        <v>403438.66666666669</v>
      </c>
      <c r="J47" s="46">
        <v>401421</v>
      </c>
      <c r="K47" s="43">
        <f t="shared" si="1"/>
        <v>2017.6666666666861</v>
      </c>
      <c r="L47" s="50">
        <f t="shared" si="2"/>
        <v>5.0011732473172772E-3</v>
      </c>
    </row>
    <row r="48" spans="2:12" x14ac:dyDescent="0.2">
      <c r="B48" s="68" t="s">
        <v>54</v>
      </c>
      <c r="C48" s="2"/>
      <c r="D48" s="70" t="s">
        <v>55</v>
      </c>
      <c r="E48" s="72" t="s">
        <v>3</v>
      </c>
      <c r="F48" s="26">
        <v>10</v>
      </c>
      <c r="G48" s="2"/>
      <c r="H48" s="27">
        <v>194266.66666666666</v>
      </c>
      <c r="I48" s="35">
        <f t="shared" si="0"/>
        <v>1942666.6666666665</v>
      </c>
      <c r="J48" s="46">
        <v>1932950</v>
      </c>
      <c r="K48" s="43">
        <f t="shared" si="1"/>
        <v>9716.6666666665114</v>
      </c>
      <c r="L48" s="50">
        <f t="shared" si="2"/>
        <v>5.0017158544954591E-3</v>
      </c>
    </row>
    <row r="49" spans="2:12" x14ac:dyDescent="0.2">
      <c r="B49" s="69"/>
      <c r="C49" s="2"/>
      <c r="D49" s="71"/>
      <c r="E49" s="71"/>
      <c r="F49" s="26">
        <v>8</v>
      </c>
      <c r="G49" s="2"/>
      <c r="H49" s="27">
        <v>304250</v>
      </c>
      <c r="I49" s="35">
        <f t="shared" si="0"/>
        <v>2434000</v>
      </c>
      <c r="J49" s="46">
        <v>2421832</v>
      </c>
      <c r="K49" s="43">
        <f t="shared" si="1"/>
        <v>12168</v>
      </c>
      <c r="L49" s="50">
        <f t="shared" si="2"/>
        <v>4.9991783073130647E-3</v>
      </c>
    </row>
    <row r="50" spans="2:12" x14ac:dyDescent="0.2">
      <c r="B50" s="69"/>
      <c r="C50" s="2"/>
      <c r="D50" s="71"/>
      <c r="E50" s="71"/>
      <c r="F50" s="26">
        <v>8</v>
      </c>
      <c r="G50" s="2"/>
      <c r="H50" s="27">
        <v>388500</v>
      </c>
      <c r="I50" s="35">
        <f t="shared" si="0"/>
        <v>3108000</v>
      </c>
      <c r="J50" s="46">
        <v>3092464</v>
      </c>
      <c r="K50" s="43">
        <f t="shared" si="1"/>
        <v>15536</v>
      </c>
      <c r="L50" s="50">
        <f t="shared" si="2"/>
        <v>4.9987129987129984E-3</v>
      </c>
    </row>
    <row r="51" spans="2:12" x14ac:dyDescent="0.2">
      <c r="B51" s="69"/>
      <c r="C51" s="2"/>
      <c r="D51" s="71"/>
      <c r="E51" s="71"/>
      <c r="F51" s="26">
        <v>10</v>
      </c>
      <c r="G51" s="2"/>
      <c r="H51" s="27">
        <v>513966.66666666669</v>
      </c>
      <c r="I51" s="35">
        <f t="shared" si="0"/>
        <v>5139666.666666667</v>
      </c>
      <c r="J51" s="46">
        <v>5113970</v>
      </c>
      <c r="K51" s="43">
        <f t="shared" si="1"/>
        <v>25696.666666666977</v>
      </c>
      <c r="L51" s="50">
        <f t="shared" si="2"/>
        <v>4.9996757247552327E-3</v>
      </c>
    </row>
    <row r="52" spans="2:12" x14ac:dyDescent="0.2">
      <c r="B52" s="23" t="s">
        <v>56</v>
      </c>
      <c r="C52" s="2"/>
      <c r="D52" s="28" t="s">
        <v>57</v>
      </c>
      <c r="E52" s="2" t="s">
        <v>3</v>
      </c>
      <c r="F52" s="26">
        <v>1</v>
      </c>
      <c r="G52" s="2"/>
      <c r="H52" s="27">
        <v>814133.33333333337</v>
      </c>
      <c r="I52" s="35">
        <f t="shared" si="0"/>
        <v>814133.33333333337</v>
      </c>
      <c r="J52" s="46">
        <v>810063</v>
      </c>
      <c r="K52" s="43">
        <f t="shared" si="1"/>
        <v>4070.3333333333721</v>
      </c>
      <c r="L52" s="50">
        <f t="shared" si="2"/>
        <v>4.999590566655796E-3</v>
      </c>
    </row>
    <row r="53" spans="2:12" ht="24" x14ac:dyDescent="0.2">
      <c r="B53" s="23" t="s">
        <v>58</v>
      </c>
      <c r="C53" s="2"/>
      <c r="D53" s="28" t="s">
        <v>59</v>
      </c>
      <c r="E53" s="2" t="s">
        <v>60</v>
      </c>
      <c r="F53" s="26">
        <v>1</v>
      </c>
      <c r="G53" s="2"/>
      <c r="H53" s="27">
        <v>1207150.6666666667</v>
      </c>
      <c r="I53" s="35">
        <f t="shared" si="0"/>
        <v>1207150.6666666667</v>
      </c>
      <c r="J53" s="46">
        <v>1201115</v>
      </c>
      <c r="K53" s="43">
        <f t="shared" si="1"/>
        <v>6035.6666666667443</v>
      </c>
      <c r="L53" s="50">
        <f t="shared" si="2"/>
        <v>4.999928205592738E-3</v>
      </c>
    </row>
    <row r="54" spans="2:12" x14ac:dyDescent="0.2">
      <c r="B54" s="68" t="s">
        <v>61</v>
      </c>
      <c r="C54" s="2"/>
      <c r="D54" s="70" t="s">
        <v>62</v>
      </c>
      <c r="E54" s="72" t="s">
        <v>3</v>
      </c>
      <c r="F54" s="26">
        <v>1</v>
      </c>
      <c r="G54" s="2"/>
      <c r="H54" s="27">
        <v>24600</v>
      </c>
      <c r="I54" s="35">
        <f t="shared" si="0"/>
        <v>24600</v>
      </c>
      <c r="J54" s="46">
        <v>24477</v>
      </c>
      <c r="K54" s="43">
        <f t="shared" si="1"/>
        <v>123</v>
      </c>
      <c r="L54" s="50">
        <f t="shared" si="2"/>
        <v>5.0000000000000001E-3</v>
      </c>
    </row>
    <row r="55" spans="2:12" x14ac:dyDescent="0.2">
      <c r="B55" s="69"/>
      <c r="C55" s="2"/>
      <c r="D55" s="71"/>
      <c r="E55" s="71"/>
      <c r="F55" s="26">
        <v>1</v>
      </c>
      <c r="G55" s="2"/>
      <c r="H55" s="27">
        <v>31766.666666666668</v>
      </c>
      <c r="I55" s="35">
        <f t="shared" si="0"/>
        <v>31766.666666666668</v>
      </c>
      <c r="J55" s="46">
        <v>31608</v>
      </c>
      <c r="K55" s="43">
        <f t="shared" si="1"/>
        <v>158.66666666666788</v>
      </c>
      <c r="L55" s="50">
        <f t="shared" si="2"/>
        <v>4.9947534102833535E-3</v>
      </c>
    </row>
    <row r="56" spans="2:12" x14ac:dyDescent="0.2">
      <c r="B56" s="69"/>
      <c r="C56" s="2"/>
      <c r="D56" s="71"/>
      <c r="E56" s="71"/>
      <c r="F56" s="26">
        <v>1</v>
      </c>
      <c r="G56" s="2"/>
      <c r="H56" s="27">
        <v>42900</v>
      </c>
      <c r="I56" s="35">
        <f t="shared" si="0"/>
        <v>42900</v>
      </c>
      <c r="J56" s="46">
        <v>42686</v>
      </c>
      <c r="K56" s="43">
        <f t="shared" si="1"/>
        <v>214</v>
      </c>
      <c r="L56" s="50">
        <f t="shared" si="2"/>
        <v>4.9883449883449888E-3</v>
      </c>
    </row>
    <row r="57" spans="2:12" x14ac:dyDescent="0.2">
      <c r="B57" s="69"/>
      <c r="C57" s="2"/>
      <c r="D57" s="71"/>
      <c r="E57" s="71"/>
      <c r="F57" s="26">
        <v>1</v>
      </c>
      <c r="G57" s="2"/>
      <c r="H57" s="27">
        <v>51366.666666666664</v>
      </c>
      <c r="I57" s="35">
        <f t="shared" si="0"/>
        <v>51366.666666666664</v>
      </c>
      <c r="J57" s="46">
        <v>51110</v>
      </c>
      <c r="K57" s="43">
        <f t="shared" si="1"/>
        <v>256.66666666666424</v>
      </c>
      <c r="L57" s="50">
        <f t="shared" si="2"/>
        <v>4.9967553536664037E-3</v>
      </c>
    </row>
    <row r="58" spans="2:12" x14ac:dyDescent="0.2">
      <c r="B58" s="69"/>
      <c r="C58" s="2"/>
      <c r="D58" s="71"/>
      <c r="E58" s="71"/>
      <c r="F58" s="26">
        <v>1</v>
      </c>
      <c r="G58" s="2"/>
      <c r="H58" s="27">
        <v>82866.666666666672</v>
      </c>
      <c r="I58" s="35">
        <f t="shared" si="0"/>
        <v>82866.666666666672</v>
      </c>
      <c r="J58" s="46">
        <v>82452</v>
      </c>
      <c r="K58" s="43">
        <f t="shared" si="1"/>
        <v>414.66666666667152</v>
      </c>
      <c r="L58" s="50">
        <f t="shared" si="2"/>
        <v>5.0040225261464783E-3</v>
      </c>
    </row>
    <row r="59" spans="2:12" x14ac:dyDescent="0.2">
      <c r="B59" s="23" t="s">
        <v>63</v>
      </c>
      <c r="C59" s="2"/>
      <c r="D59" s="28" t="s">
        <v>64</v>
      </c>
      <c r="E59" s="2" t="s">
        <v>3</v>
      </c>
      <c r="F59" s="26">
        <v>1</v>
      </c>
      <c r="G59" s="2"/>
      <c r="H59" s="27">
        <v>115266.66666666667</v>
      </c>
      <c r="I59" s="35">
        <f t="shared" si="0"/>
        <v>115266.66666666667</v>
      </c>
      <c r="J59" s="46">
        <v>114690</v>
      </c>
      <c r="K59" s="43">
        <f t="shared" si="1"/>
        <v>576.66666666667152</v>
      </c>
      <c r="L59" s="50">
        <f t="shared" si="2"/>
        <v>5.0028918449971501E-3</v>
      </c>
    </row>
    <row r="60" spans="2:12" x14ac:dyDescent="0.2">
      <c r="B60" s="23" t="s">
        <v>65</v>
      </c>
      <c r="C60" s="2"/>
      <c r="D60" s="28" t="s">
        <v>66</v>
      </c>
      <c r="E60" s="2" t="s">
        <v>3</v>
      </c>
      <c r="F60" s="26">
        <v>2</v>
      </c>
      <c r="G60" s="2"/>
      <c r="H60" s="27">
        <v>34965.769999999997</v>
      </c>
      <c r="I60" s="35">
        <f t="shared" si="0"/>
        <v>69931.539999999994</v>
      </c>
      <c r="J60" s="46">
        <v>69582</v>
      </c>
      <c r="K60" s="43">
        <f t="shared" si="1"/>
        <v>349.5399999999936</v>
      </c>
      <c r="L60" s="50">
        <f t="shared" si="2"/>
        <v>4.9983169253815032E-3</v>
      </c>
    </row>
    <row r="61" spans="2:12" x14ac:dyDescent="0.2">
      <c r="B61" s="23" t="s">
        <v>67</v>
      </c>
      <c r="C61" s="2"/>
      <c r="D61" s="28" t="s">
        <v>68</v>
      </c>
      <c r="E61" s="2" t="s">
        <v>3</v>
      </c>
      <c r="F61" s="26">
        <v>1</v>
      </c>
      <c r="G61" s="2"/>
      <c r="H61" s="27">
        <v>58639.666666666664</v>
      </c>
      <c r="I61" s="35">
        <f t="shared" si="0"/>
        <v>58639.666666666664</v>
      </c>
      <c r="J61" s="46">
        <v>58346</v>
      </c>
      <c r="K61" s="43">
        <f t="shared" si="1"/>
        <v>293.66666666666424</v>
      </c>
      <c r="L61" s="50">
        <f t="shared" si="2"/>
        <v>5.0079866302104531E-3</v>
      </c>
    </row>
    <row r="62" spans="2:12" x14ac:dyDescent="0.2">
      <c r="B62" s="23" t="s">
        <v>69</v>
      </c>
      <c r="C62" s="2"/>
      <c r="D62" s="28" t="s">
        <v>70</v>
      </c>
      <c r="E62" s="2" t="s">
        <v>3</v>
      </c>
      <c r="F62" s="26">
        <v>1</v>
      </c>
      <c r="G62" s="2"/>
      <c r="H62" s="27">
        <v>82234.666666666672</v>
      </c>
      <c r="I62" s="35">
        <f t="shared" si="0"/>
        <v>82234.666666666672</v>
      </c>
      <c r="J62" s="46">
        <v>81823</v>
      </c>
      <c r="K62" s="43">
        <f t="shared" si="1"/>
        <v>411.66666666667152</v>
      </c>
      <c r="L62" s="50">
        <f t="shared" si="2"/>
        <v>5.0059990920293734E-3</v>
      </c>
    </row>
    <row r="63" spans="2:12" x14ac:dyDescent="0.2">
      <c r="B63" s="23" t="s">
        <v>71</v>
      </c>
      <c r="C63" s="2"/>
      <c r="D63" s="28" t="s">
        <v>72</v>
      </c>
      <c r="E63" s="2" t="s">
        <v>3</v>
      </c>
      <c r="F63" s="26">
        <v>1</v>
      </c>
      <c r="G63" s="2"/>
      <c r="H63" s="27">
        <v>60333.333333333336</v>
      </c>
      <c r="I63" s="35">
        <f t="shared" si="0"/>
        <v>60333.333333333336</v>
      </c>
      <c r="J63" s="46">
        <v>60032</v>
      </c>
      <c r="K63" s="43">
        <f t="shared" si="1"/>
        <v>301.33333333333576</v>
      </c>
      <c r="L63" s="50">
        <f t="shared" si="2"/>
        <v>4.994475138121587E-3</v>
      </c>
    </row>
    <row r="64" spans="2:12" x14ac:dyDescent="0.2">
      <c r="B64" s="23" t="s">
        <v>73</v>
      </c>
      <c r="C64" s="2"/>
      <c r="D64" s="28" t="s">
        <v>74</v>
      </c>
      <c r="E64" s="2" t="s">
        <v>3</v>
      </c>
      <c r="F64" s="26">
        <v>1</v>
      </c>
      <c r="G64" s="2"/>
      <c r="H64" s="27">
        <v>7150616.666666667</v>
      </c>
      <c r="I64" s="35">
        <f t="shared" si="0"/>
        <v>7150616.666666667</v>
      </c>
      <c r="J64" s="46">
        <v>7114864</v>
      </c>
      <c r="K64" s="43">
        <f t="shared" si="1"/>
        <v>35752.666666666977</v>
      </c>
      <c r="L64" s="50">
        <f t="shared" si="2"/>
        <v>4.9999417299673886E-3</v>
      </c>
    </row>
    <row r="65" spans="2:12" x14ac:dyDescent="0.2">
      <c r="B65" s="23" t="s">
        <v>75</v>
      </c>
      <c r="C65" s="2"/>
      <c r="D65" s="28" t="s">
        <v>76</v>
      </c>
      <c r="E65" s="2" t="s">
        <v>3</v>
      </c>
      <c r="F65" s="26">
        <v>2</v>
      </c>
      <c r="G65" s="2"/>
      <c r="H65" s="27">
        <v>39569.666666666664</v>
      </c>
      <c r="I65" s="35">
        <f t="shared" si="0"/>
        <v>79139.333333333328</v>
      </c>
      <c r="J65" s="46">
        <v>78744</v>
      </c>
      <c r="K65" s="43">
        <f t="shared" si="1"/>
        <v>395.33333333332848</v>
      </c>
      <c r="L65" s="50">
        <f t="shared" si="2"/>
        <v>4.9954089411922663E-3</v>
      </c>
    </row>
    <row r="66" spans="2:12" x14ac:dyDescent="0.2">
      <c r="B66" s="23" t="s">
        <v>77</v>
      </c>
      <c r="C66" s="2"/>
      <c r="D66" s="28" t="s">
        <v>78</v>
      </c>
      <c r="E66" s="2" t="s">
        <v>3</v>
      </c>
      <c r="F66" s="26">
        <v>2</v>
      </c>
      <c r="G66" s="2"/>
      <c r="H66" s="27">
        <v>66216.666666666672</v>
      </c>
      <c r="I66" s="35">
        <f t="shared" si="0"/>
        <v>132433.33333333334</v>
      </c>
      <c r="J66" s="46">
        <v>131772</v>
      </c>
      <c r="K66" s="43">
        <f t="shared" si="1"/>
        <v>661.33333333334303</v>
      </c>
      <c r="L66" s="50">
        <f t="shared" si="2"/>
        <v>4.9937075257992175E-3</v>
      </c>
    </row>
    <row r="67" spans="2:12" x14ac:dyDescent="0.2">
      <c r="B67" s="23" t="s">
        <v>79</v>
      </c>
      <c r="C67" s="2"/>
      <c r="D67" s="28" t="s">
        <v>80</v>
      </c>
      <c r="E67" s="2" t="s">
        <v>3</v>
      </c>
      <c r="F67" s="26">
        <v>1</v>
      </c>
      <c r="G67" s="2"/>
      <c r="H67" s="27">
        <v>102158.66666666667</v>
      </c>
      <c r="I67" s="35">
        <f t="shared" si="0"/>
        <v>102158.66666666667</v>
      </c>
      <c r="J67" s="46">
        <v>101648</v>
      </c>
      <c r="K67" s="43">
        <f t="shared" si="1"/>
        <v>510.66666666667152</v>
      </c>
      <c r="L67" s="50">
        <f t="shared" si="2"/>
        <v>4.99876009867009E-3</v>
      </c>
    </row>
    <row r="68" spans="2:12" x14ac:dyDescent="0.2">
      <c r="B68" s="23" t="s">
        <v>81</v>
      </c>
      <c r="C68" s="2"/>
      <c r="D68" s="28" t="s">
        <v>82</v>
      </c>
      <c r="E68" s="2" t="s">
        <v>3</v>
      </c>
      <c r="F68" s="26">
        <v>1</v>
      </c>
      <c r="G68" s="2"/>
      <c r="H68" s="27">
        <v>155133.33333333334</v>
      </c>
      <c r="I68" s="35">
        <f t="shared" si="0"/>
        <v>155133.33333333334</v>
      </c>
      <c r="J68" s="46">
        <v>154358</v>
      </c>
      <c r="K68" s="43">
        <f t="shared" si="1"/>
        <v>775.33333333334303</v>
      </c>
      <c r="L68" s="50">
        <f t="shared" si="2"/>
        <v>4.9978513107005349E-3</v>
      </c>
    </row>
    <row r="69" spans="2:12" x14ac:dyDescent="0.2">
      <c r="B69" s="23" t="s">
        <v>83</v>
      </c>
      <c r="C69" s="2"/>
      <c r="D69" s="28" t="s">
        <v>84</v>
      </c>
      <c r="E69" s="2" t="s">
        <v>3</v>
      </c>
      <c r="F69" s="26">
        <v>1</v>
      </c>
      <c r="G69" s="2"/>
      <c r="H69" s="27">
        <v>4485150</v>
      </c>
      <c r="I69" s="35">
        <f t="shared" si="0"/>
        <v>4485150</v>
      </c>
      <c r="J69" s="46">
        <v>4462724</v>
      </c>
      <c r="K69" s="43">
        <f t="shared" si="1"/>
        <v>22426</v>
      </c>
      <c r="L69" s="50">
        <f t="shared" si="2"/>
        <v>5.0000557394958922E-3</v>
      </c>
    </row>
    <row r="70" spans="2:12" x14ac:dyDescent="0.2">
      <c r="B70" s="68" t="s">
        <v>85</v>
      </c>
      <c r="C70" s="2"/>
      <c r="D70" s="70" t="s">
        <v>86</v>
      </c>
      <c r="E70" s="72" t="s">
        <v>3</v>
      </c>
      <c r="F70" s="26">
        <v>1</v>
      </c>
      <c r="G70" s="2"/>
      <c r="H70" s="27">
        <v>223638.33333333334</v>
      </c>
      <c r="I70" s="35">
        <f t="shared" si="0"/>
        <v>223638.33333333334</v>
      </c>
      <c r="J70" s="46">
        <v>222520</v>
      </c>
      <c r="K70" s="43">
        <f t="shared" si="1"/>
        <v>1118.333333333343</v>
      </c>
      <c r="L70" s="50">
        <f t="shared" si="2"/>
        <v>5.0006334632554479E-3</v>
      </c>
    </row>
    <row r="71" spans="2:12" x14ac:dyDescent="0.2">
      <c r="B71" s="69"/>
      <c r="C71" s="2"/>
      <c r="D71" s="71"/>
      <c r="E71" s="71"/>
      <c r="F71" s="26">
        <v>1</v>
      </c>
      <c r="G71" s="2"/>
      <c r="H71" s="27">
        <v>339057.33333333331</v>
      </c>
      <c r="I71" s="35">
        <f t="shared" si="0"/>
        <v>339057.33333333331</v>
      </c>
      <c r="J71" s="46">
        <v>337362</v>
      </c>
      <c r="K71" s="43">
        <f t="shared" si="1"/>
        <v>1695.3333333333139</v>
      </c>
      <c r="L71" s="50">
        <f t="shared" si="2"/>
        <v>5.0001376365058636E-3</v>
      </c>
    </row>
    <row r="72" spans="2:12" x14ac:dyDescent="0.2">
      <c r="B72" s="69"/>
      <c r="C72" s="2"/>
      <c r="D72" s="71"/>
      <c r="E72" s="71"/>
      <c r="F72" s="26">
        <v>1</v>
      </c>
      <c r="G72" s="2"/>
      <c r="H72" s="27">
        <v>447310</v>
      </c>
      <c r="I72" s="35">
        <f t="shared" si="0"/>
        <v>447310</v>
      </c>
      <c r="J72" s="46">
        <v>445073</v>
      </c>
      <c r="K72" s="43">
        <f t="shared" si="1"/>
        <v>2237</v>
      </c>
      <c r="L72" s="50">
        <f t="shared" si="2"/>
        <v>5.0010060137264988E-3</v>
      </c>
    </row>
    <row r="73" spans="2:12" x14ac:dyDescent="0.2">
      <c r="B73" s="69"/>
      <c r="C73" s="2"/>
      <c r="D73" s="71"/>
      <c r="E73" s="71"/>
      <c r="F73" s="26">
        <v>1</v>
      </c>
      <c r="G73" s="2"/>
      <c r="H73" s="27">
        <v>498229.16666666669</v>
      </c>
      <c r="I73" s="35">
        <f t="shared" si="0"/>
        <v>498229.16666666669</v>
      </c>
      <c r="J73" s="46">
        <v>495738</v>
      </c>
      <c r="K73" s="43">
        <f t="shared" si="1"/>
        <v>2491.1666666666861</v>
      </c>
      <c r="L73" s="50">
        <f t="shared" si="2"/>
        <v>5.0000418147606489E-3</v>
      </c>
    </row>
    <row r="74" spans="2:12" x14ac:dyDescent="0.2">
      <c r="B74" s="69"/>
      <c r="C74" s="2"/>
      <c r="D74" s="71"/>
      <c r="E74" s="71"/>
      <c r="F74" s="26">
        <v>1</v>
      </c>
      <c r="G74" s="2"/>
      <c r="H74" s="27">
        <v>678148.33333333337</v>
      </c>
      <c r="I74" s="35">
        <f t="shared" si="0"/>
        <v>678148.33333333337</v>
      </c>
      <c r="J74" s="46">
        <v>674758</v>
      </c>
      <c r="K74" s="43">
        <f t="shared" si="1"/>
        <v>3390.3333333333721</v>
      </c>
      <c r="L74" s="50">
        <f t="shared" si="2"/>
        <v>4.9993978701808675E-3</v>
      </c>
    </row>
    <row r="75" spans="2:12" x14ac:dyDescent="0.2">
      <c r="B75" s="23" t="s">
        <v>87</v>
      </c>
      <c r="C75" s="2"/>
      <c r="D75" s="28" t="s">
        <v>88</v>
      </c>
      <c r="E75" s="2" t="s">
        <v>3</v>
      </c>
      <c r="F75" s="26">
        <v>1</v>
      </c>
      <c r="G75" s="2"/>
      <c r="H75" s="27">
        <v>4695333.333333333</v>
      </c>
      <c r="I75" s="35">
        <f t="shared" si="0"/>
        <v>4695333.333333333</v>
      </c>
      <c r="J75" s="46">
        <v>4671857</v>
      </c>
      <c r="K75" s="43">
        <f t="shared" si="1"/>
        <v>23476.333333333023</v>
      </c>
      <c r="L75" s="50">
        <f t="shared" si="2"/>
        <v>4.9999290075251369E-3</v>
      </c>
    </row>
    <row r="76" spans="2:12" x14ac:dyDescent="0.2">
      <c r="B76" s="23" t="s">
        <v>89</v>
      </c>
      <c r="C76" s="2"/>
      <c r="D76" s="28" t="s">
        <v>90</v>
      </c>
      <c r="E76" s="2" t="s">
        <v>3</v>
      </c>
      <c r="F76" s="26">
        <v>1</v>
      </c>
      <c r="G76" s="2"/>
      <c r="H76" s="27">
        <v>6201116.666666667</v>
      </c>
      <c r="I76" s="35">
        <f t="shared" ref="I76:I84" si="3">+H76*F76</f>
        <v>6201116.666666667</v>
      </c>
      <c r="J76" s="46">
        <v>6170111</v>
      </c>
      <c r="K76" s="43">
        <f t="shared" ref="K76:K99" si="4">(I76-J76)</f>
        <v>31005.666666666977</v>
      </c>
      <c r="L76" s="50">
        <f t="shared" ref="L76:L99" si="5">(K76/I76)</f>
        <v>5.0000134384399009E-3</v>
      </c>
    </row>
    <row r="77" spans="2:12" x14ac:dyDescent="0.2">
      <c r="B77" s="23" t="s">
        <v>91</v>
      </c>
      <c r="C77" s="2"/>
      <c r="D77" s="28" t="s">
        <v>92</v>
      </c>
      <c r="E77" s="2" t="s">
        <v>3</v>
      </c>
      <c r="F77" s="26">
        <v>1</v>
      </c>
      <c r="G77" s="2"/>
      <c r="H77" s="27">
        <v>5794450</v>
      </c>
      <c r="I77" s="35">
        <f t="shared" si="3"/>
        <v>5794450</v>
      </c>
      <c r="J77" s="46">
        <v>5765478</v>
      </c>
      <c r="K77" s="43">
        <f t="shared" si="4"/>
        <v>28972</v>
      </c>
      <c r="L77" s="50">
        <f t="shared" si="5"/>
        <v>4.9999568552666776E-3</v>
      </c>
    </row>
    <row r="78" spans="2:12" x14ac:dyDescent="0.2">
      <c r="B78" s="23" t="s">
        <v>93</v>
      </c>
      <c r="C78" s="2"/>
      <c r="D78" s="28" t="s">
        <v>94</v>
      </c>
      <c r="E78" s="2" t="s">
        <v>3</v>
      </c>
      <c r="F78" s="26">
        <v>1</v>
      </c>
      <c r="G78" s="2"/>
      <c r="H78" s="27">
        <v>5557000</v>
      </c>
      <c r="I78" s="35">
        <f t="shared" si="3"/>
        <v>5557000</v>
      </c>
      <c r="J78" s="46">
        <v>5529215</v>
      </c>
      <c r="K78" s="43">
        <f t="shared" si="4"/>
        <v>27785</v>
      </c>
      <c r="L78" s="50">
        <f t="shared" si="5"/>
        <v>5.0000000000000001E-3</v>
      </c>
    </row>
    <row r="79" spans="2:12" x14ac:dyDescent="0.2">
      <c r="B79" s="23" t="s">
        <v>95</v>
      </c>
      <c r="C79" s="2"/>
      <c r="D79" s="28" t="s">
        <v>96</v>
      </c>
      <c r="E79" s="2" t="s">
        <v>97</v>
      </c>
      <c r="F79" s="26">
        <v>55</v>
      </c>
      <c r="G79" s="2"/>
      <c r="H79" s="27">
        <v>199963.33333333334</v>
      </c>
      <c r="I79" s="35">
        <f t="shared" si="3"/>
        <v>10997983.333333334</v>
      </c>
      <c r="J79" s="46">
        <v>10943020</v>
      </c>
      <c r="K79" s="43">
        <f t="shared" si="4"/>
        <v>54963.333333333954</v>
      </c>
      <c r="L79" s="50">
        <f t="shared" si="5"/>
        <v>4.9975828901965922E-3</v>
      </c>
    </row>
    <row r="80" spans="2:12" x14ac:dyDescent="0.2">
      <c r="B80" s="23" t="s">
        <v>98</v>
      </c>
      <c r="C80" s="2"/>
      <c r="D80" s="28" t="s">
        <v>99</v>
      </c>
      <c r="E80" s="2" t="s">
        <v>3</v>
      </c>
      <c r="F80" s="26">
        <v>6</v>
      </c>
      <c r="G80" s="2"/>
      <c r="H80" s="27">
        <v>47552.666666666664</v>
      </c>
      <c r="I80" s="35">
        <f t="shared" si="3"/>
        <v>285316</v>
      </c>
      <c r="J80" s="46">
        <v>283890</v>
      </c>
      <c r="K80" s="43">
        <f t="shared" si="4"/>
        <v>1426</v>
      </c>
      <c r="L80" s="50">
        <f t="shared" si="5"/>
        <v>4.9979671662297243E-3</v>
      </c>
    </row>
    <row r="81" spans="2:12" ht="24" x14ac:dyDescent="0.2">
      <c r="B81" s="23" t="s">
        <v>100</v>
      </c>
      <c r="C81" s="2"/>
      <c r="D81" s="28" t="s">
        <v>101</v>
      </c>
      <c r="E81" s="2" t="s">
        <v>3</v>
      </c>
      <c r="F81" s="26">
        <v>2</v>
      </c>
      <c r="G81" s="2"/>
      <c r="H81" s="27">
        <v>437221.66666666669</v>
      </c>
      <c r="I81" s="35">
        <f t="shared" si="3"/>
        <v>874443.33333333337</v>
      </c>
      <c r="J81" s="46">
        <v>870072</v>
      </c>
      <c r="K81" s="43">
        <f t="shared" si="4"/>
        <v>4371.3333333333721</v>
      </c>
      <c r="L81" s="50">
        <f t="shared" si="5"/>
        <v>4.9989898335322342E-3</v>
      </c>
    </row>
    <row r="82" spans="2:12" x14ac:dyDescent="0.2">
      <c r="B82" s="68" t="s">
        <v>102</v>
      </c>
      <c r="C82" s="2"/>
      <c r="D82" s="70" t="s">
        <v>103</v>
      </c>
      <c r="E82" s="72" t="s">
        <v>3</v>
      </c>
      <c r="F82" s="26">
        <v>2</v>
      </c>
      <c r="G82" s="2"/>
      <c r="H82" s="27">
        <v>55358.666666666664</v>
      </c>
      <c r="I82" s="35">
        <f t="shared" si="3"/>
        <v>110717.33333333333</v>
      </c>
      <c r="J82" s="46">
        <v>110164</v>
      </c>
      <c r="K82" s="43">
        <f t="shared" si="4"/>
        <v>553.33333333332848</v>
      </c>
      <c r="L82" s="50">
        <f t="shared" si="5"/>
        <v>4.9977118909414527E-3</v>
      </c>
    </row>
    <row r="83" spans="2:12" x14ac:dyDescent="0.2">
      <c r="B83" s="69"/>
      <c r="C83" s="2"/>
      <c r="D83" s="71"/>
      <c r="E83" s="71"/>
      <c r="F83" s="26">
        <v>2</v>
      </c>
      <c r="G83" s="2"/>
      <c r="H83" s="27">
        <v>54966</v>
      </c>
      <c r="I83" s="35">
        <f t="shared" si="3"/>
        <v>109932</v>
      </c>
      <c r="J83" s="46">
        <v>109382</v>
      </c>
      <c r="K83" s="43">
        <f t="shared" si="4"/>
        <v>550</v>
      </c>
      <c r="L83" s="50">
        <f t="shared" si="5"/>
        <v>5.0030928210166286E-3</v>
      </c>
    </row>
    <row r="84" spans="2:12" ht="16" thickBot="1" x14ac:dyDescent="0.25">
      <c r="B84" s="73"/>
      <c r="C84" s="29"/>
      <c r="D84" s="74"/>
      <c r="E84" s="74"/>
      <c r="F84" s="30">
        <v>1</v>
      </c>
      <c r="G84" s="29"/>
      <c r="H84" s="31">
        <v>69900</v>
      </c>
      <c r="I84" s="36">
        <f t="shared" si="3"/>
        <v>69900</v>
      </c>
      <c r="J84" s="47">
        <v>69551</v>
      </c>
      <c r="K84" s="43">
        <f t="shared" si="4"/>
        <v>349</v>
      </c>
      <c r="L84" s="50">
        <f t="shared" si="5"/>
        <v>4.9928469241773965E-3</v>
      </c>
    </row>
    <row r="85" spans="2:12" x14ac:dyDescent="0.2">
      <c r="B85" s="14"/>
      <c r="C85" s="21"/>
      <c r="D85" s="21"/>
      <c r="E85" s="21"/>
      <c r="F85" s="21"/>
      <c r="G85" s="22"/>
      <c r="H85" s="5" t="s">
        <v>10</v>
      </c>
      <c r="I85" s="37">
        <f>SUM(I11:I84)</f>
        <v>126026172.08</v>
      </c>
      <c r="J85" s="75">
        <f>SUM(J11:J84)</f>
        <v>125396079</v>
      </c>
      <c r="L85" s="51"/>
    </row>
    <row r="86" spans="2:12" x14ac:dyDescent="0.2">
      <c r="B86" s="14"/>
      <c r="C86" s="21"/>
      <c r="D86" s="21"/>
      <c r="E86" s="21"/>
      <c r="F86" s="21"/>
      <c r="G86" s="22"/>
      <c r="H86" s="5" t="s">
        <v>11</v>
      </c>
      <c r="I86" s="37">
        <f>+I85*19%</f>
        <v>23944972.6952</v>
      </c>
      <c r="J86" s="76">
        <f>+J85*19%</f>
        <v>23825255.010000002</v>
      </c>
      <c r="L86" s="51"/>
    </row>
    <row r="87" spans="2:12" x14ac:dyDescent="0.2">
      <c r="B87" s="14"/>
      <c r="C87" s="21"/>
      <c r="D87" s="21"/>
      <c r="E87" s="21"/>
      <c r="F87" s="21"/>
      <c r="G87" s="22"/>
      <c r="H87" s="5" t="s">
        <v>7</v>
      </c>
      <c r="I87" s="37">
        <f>+I85+I86</f>
        <v>149971144.77520001</v>
      </c>
      <c r="J87" s="76">
        <f>+J85+J86</f>
        <v>149221334.00999999</v>
      </c>
      <c r="L87" s="51"/>
    </row>
    <row r="88" spans="2:12" x14ac:dyDescent="0.2">
      <c r="B88" s="14"/>
      <c r="C88" s="21"/>
      <c r="D88" s="21"/>
      <c r="E88" s="21"/>
      <c r="F88" s="21"/>
      <c r="G88" s="22"/>
      <c r="H88" s="6"/>
      <c r="I88" s="38"/>
      <c r="J88" s="43"/>
      <c r="L88" s="51"/>
    </row>
    <row r="89" spans="2:12" ht="24" x14ac:dyDescent="0.2">
      <c r="B89" s="13" t="s">
        <v>0</v>
      </c>
      <c r="C89" s="1" t="s">
        <v>1</v>
      </c>
      <c r="D89" s="1" t="s">
        <v>2</v>
      </c>
      <c r="E89" s="1" t="s">
        <v>3</v>
      </c>
      <c r="F89" s="1" t="s">
        <v>4</v>
      </c>
      <c r="G89" s="1" t="s">
        <v>5</v>
      </c>
      <c r="H89" s="20" t="s">
        <v>9</v>
      </c>
      <c r="I89" s="34" t="s">
        <v>6</v>
      </c>
      <c r="J89" s="43"/>
      <c r="L89" s="51"/>
    </row>
    <row r="90" spans="2:12" x14ac:dyDescent="0.2">
      <c r="B90" s="55" t="s">
        <v>129</v>
      </c>
      <c r="C90" s="56"/>
      <c r="D90" s="56"/>
      <c r="E90" s="56"/>
      <c r="F90" s="56"/>
      <c r="G90" s="56"/>
      <c r="H90" s="56"/>
      <c r="I90" s="57"/>
      <c r="J90" s="43"/>
      <c r="L90" s="51"/>
    </row>
    <row r="91" spans="2:12" x14ac:dyDescent="0.2">
      <c r="B91" s="23" t="s">
        <v>104</v>
      </c>
      <c r="C91" s="2"/>
      <c r="D91" s="28" t="s">
        <v>105</v>
      </c>
      <c r="E91" s="2" t="s">
        <v>106</v>
      </c>
      <c r="F91" s="26">
        <v>2</v>
      </c>
      <c r="G91" s="1"/>
      <c r="H91" s="27">
        <v>845527.5</v>
      </c>
      <c r="I91" s="35">
        <f>+H91*F91</f>
        <v>1691055</v>
      </c>
      <c r="J91" s="44">
        <v>1682600</v>
      </c>
      <c r="K91" s="43">
        <f t="shared" si="4"/>
        <v>8455</v>
      </c>
      <c r="L91" s="50">
        <f t="shared" si="5"/>
        <v>4.9998373796239625E-3</v>
      </c>
    </row>
    <row r="92" spans="2:12" x14ac:dyDescent="0.2">
      <c r="B92" s="23" t="s">
        <v>107</v>
      </c>
      <c r="C92" s="2"/>
      <c r="D92" s="28" t="s">
        <v>108</v>
      </c>
      <c r="E92" s="2" t="s">
        <v>106</v>
      </c>
      <c r="F92" s="26">
        <v>1</v>
      </c>
      <c r="G92" s="1"/>
      <c r="H92" s="27">
        <v>3670005.5</v>
      </c>
      <c r="I92" s="35">
        <f t="shared" ref="I92:I99" si="6">+H92*F92</f>
        <v>3670005.5</v>
      </c>
      <c r="J92" s="44">
        <v>3651655</v>
      </c>
      <c r="K92" s="43">
        <f t="shared" si="4"/>
        <v>18350.5</v>
      </c>
      <c r="L92" s="50">
        <f t="shared" si="5"/>
        <v>5.0001287464010611E-3</v>
      </c>
    </row>
    <row r="93" spans="2:12" x14ac:dyDescent="0.2">
      <c r="B93" s="23" t="s">
        <v>109</v>
      </c>
      <c r="C93" s="2"/>
      <c r="D93" s="28" t="s">
        <v>110</v>
      </c>
      <c r="E93" s="2" t="s">
        <v>106</v>
      </c>
      <c r="F93" s="26">
        <v>1</v>
      </c>
      <c r="G93" s="1"/>
      <c r="H93" s="27">
        <v>1504167</v>
      </c>
      <c r="I93" s="35">
        <f t="shared" si="6"/>
        <v>1504167</v>
      </c>
      <c r="J93" s="44">
        <v>1496646</v>
      </c>
      <c r="K93" s="43">
        <f t="shared" si="4"/>
        <v>7521</v>
      </c>
      <c r="L93" s="50">
        <f t="shared" si="5"/>
        <v>5.0001096952665492E-3</v>
      </c>
    </row>
    <row r="94" spans="2:12" x14ac:dyDescent="0.2">
      <c r="B94" s="23" t="s">
        <v>111</v>
      </c>
      <c r="C94" s="2"/>
      <c r="D94" s="28" t="s">
        <v>112</v>
      </c>
      <c r="E94" s="2" t="s">
        <v>106</v>
      </c>
      <c r="F94" s="26">
        <v>1</v>
      </c>
      <c r="G94" s="1"/>
      <c r="H94" s="27">
        <v>3492504</v>
      </c>
      <c r="I94" s="35">
        <f t="shared" si="6"/>
        <v>3492504</v>
      </c>
      <c r="J94" s="44">
        <v>3475041</v>
      </c>
      <c r="K94" s="43">
        <f t="shared" si="4"/>
        <v>17463</v>
      </c>
      <c r="L94" s="50">
        <f t="shared" si="5"/>
        <v>5.0001374372083754E-3</v>
      </c>
    </row>
    <row r="95" spans="2:12" ht="24" x14ac:dyDescent="0.2">
      <c r="B95" s="23" t="s">
        <v>113</v>
      </c>
      <c r="C95" s="2"/>
      <c r="D95" s="28" t="s">
        <v>114</v>
      </c>
      <c r="E95" s="2" t="s">
        <v>106</v>
      </c>
      <c r="F95" s="26">
        <v>2</v>
      </c>
      <c r="G95" s="1"/>
      <c r="H95" s="27">
        <v>436979.5</v>
      </c>
      <c r="I95" s="35">
        <f t="shared" si="6"/>
        <v>873959</v>
      </c>
      <c r="J95" s="44">
        <v>869590</v>
      </c>
      <c r="K95" s="43">
        <f t="shared" si="4"/>
        <v>4369</v>
      </c>
      <c r="L95" s="50">
        <f t="shared" si="5"/>
        <v>4.9990903463434785E-3</v>
      </c>
    </row>
    <row r="96" spans="2:12" x14ac:dyDescent="0.2">
      <c r="B96" s="23" t="s">
        <v>115</v>
      </c>
      <c r="C96" s="2"/>
      <c r="D96" s="28" t="s">
        <v>116</v>
      </c>
      <c r="E96" s="2" t="s">
        <v>97</v>
      </c>
      <c r="F96" s="26">
        <v>25</v>
      </c>
      <c r="G96" s="10"/>
      <c r="H96" s="27">
        <v>236990.5</v>
      </c>
      <c r="I96" s="35">
        <f t="shared" si="6"/>
        <v>5924762.5</v>
      </c>
      <c r="J96" s="44">
        <v>5895150</v>
      </c>
      <c r="K96" s="43">
        <f t="shared" si="4"/>
        <v>29612.5</v>
      </c>
      <c r="L96" s="50">
        <f t="shared" si="5"/>
        <v>4.9980906407640809E-3</v>
      </c>
    </row>
    <row r="97" spans="2:12" x14ac:dyDescent="0.2">
      <c r="B97" s="23" t="s">
        <v>117</v>
      </c>
      <c r="C97" s="2"/>
      <c r="D97" s="28" t="s">
        <v>118</v>
      </c>
      <c r="E97" s="2" t="s">
        <v>106</v>
      </c>
      <c r="F97" s="26">
        <v>1</v>
      </c>
      <c r="G97" s="10"/>
      <c r="H97" s="27">
        <v>1489563</v>
      </c>
      <c r="I97" s="35">
        <f t="shared" si="6"/>
        <v>1489563</v>
      </c>
      <c r="J97" s="44">
        <v>1482115</v>
      </c>
      <c r="K97" s="43">
        <f t="shared" si="4"/>
        <v>7448</v>
      </c>
      <c r="L97" s="50">
        <f t="shared" si="5"/>
        <v>5.0001241974995348E-3</v>
      </c>
    </row>
    <row r="98" spans="2:12" x14ac:dyDescent="0.2">
      <c r="B98" s="23" t="s">
        <v>119</v>
      </c>
      <c r="C98" s="2"/>
      <c r="D98" s="28" t="s">
        <v>120</v>
      </c>
      <c r="E98" s="2" t="s">
        <v>106</v>
      </c>
      <c r="F98" s="26">
        <v>1</v>
      </c>
      <c r="G98" s="10"/>
      <c r="H98" s="27">
        <v>2993697</v>
      </c>
      <c r="I98" s="35">
        <f t="shared" si="6"/>
        <v>2993697</v>
      </c>
      <c r="J98" s="44">
        <v>2978729</v>
      </c>
      <c r="K98" s="43">
        <f t="shared" si="4"/>
        <v>14968</v>
      </c>
      <c r="L98" s="50">
        <f t="shared" si="5"/>
        <v>4.9998379929565347E-3</v>
      </c>
    </row>
    <row r="99" spans="2:12" x14ac:dyDescent="0.2">
      <c r="B99" s="23" t="s">
        <v>121</v>
      </c>
      <c r="C99" s="2"/>
      <c r="D99" s="28" t="s">
        <v>122</v>
      </c>
      <c r="E99" s="2" t="s">
        <v>106</v>
      </c>
      <c r="F99" s="26">
        <v>1</v>
      </c>
      <c r="G99" s="10"/>
      <c r="H99" s="27">
        <v>1558725.5</v>
      </c>
      <c r="I99" s="35">
        <f t="shared" si="6"/>
        <v>1558725.5</v>
      </c>
      <c r="J99" s="44">
        <v>1550932</v>
      </c>
      <c r="K99" s="43">
        <f t="shared" si="4"/>
        <v>7793.5</v>
      </c>
      <c r="L99" s="50">
        <f t="shared" si="5"/>
        <v>4.9999182024031809E-3</v>
      </c>
    </row>
    <row r="100" spans="2:12" x14ac:dyDescent="0.2">
      <c r="B100" s="14"/>
      <c r="C100" s="21"/>
      <c r="D100" s="21"/>
      <c r="E100" s="21"/>
      <c r="F100" s="21"/>
      <c r="G100" s="22"/>
      <c r="H100" s="5" t="s">
        <v>10</v>
      </c>
      <c r="I100" s="37">
        <f>SUM(I91:I99)</f>
        <v>23198438.5</v>
      </c>
      <c r="J100" s="76">
        <f>SUM(J91:J99)</f>
        <v>23082458</v>
      </c>
      <c r="L100" s="4"/>
    </row>
    <row r="101" spans="2:12" x14ac:dyDescent="0.2">
      <c r="B101" s="14"/>
      <c r="C101" s="21"/>
      <c r="D101" s="21"/>
      <c r="E101" s="21"/>
      <c r="F101" s="21"/>
      <c r="G101" s="22"/>
      <c r="H101" s="5" t="s">
        <v>11</v>
      </c>
      <c r="I101" s="37">
        <f>+I100*19%</f>
        <v>4407703.3150000004</v>
      </c>
      <c r="J101" s="76">
        <f>+J100*19%</f>
        <v>4385667.0200000005</v>
      </c>
      <c r="L101" s="4"/>
    </row>
    <row r="102" spans="2:12" x14ac:dyDescent="0.2">
      <c r="B102" s="14"/>
      <c r="C102" s="21"/>
      <c r="D102" s="21"/>
      <c r="E102" s="21"/>
      <c r="F102" s="21"/>
      <c r="G102" s="22"/>
      <c r="H102" s="5" t="s">
        <v>7</v>
      </c>
      <c r="I102" s="37">
        <f>+I100+I101</f>
        <v>27606141.815000001</v>
      </c>
      <c r="J102" s="76">
        <f>+J100+J101</f>
        <v>27468125.02</v>
      </c>
      <c r="L102" s="4"/>
    </row>
    <row r="103" spans="2:12" ht="16" thickBot="1" x14ac:dyDescent="0.25">
      <c r="B103" s="15"/>
      <c r="C103" s="16"/>
      <c r="D103" s="16"/>
      <c r="E103" s="16"/>
      <c r="F103" s="16"/>
      <c r="G103" s="16"/>
      <c r="H103" s="18"/>
      <c r="I103" s="39"/>
      <c r="J103" s="43"/>
      <c r="L103" s="4"/>
    </row>
    <row r="104" spans="2:12" ht="16" thickBot="1" x14ac:dyDescent="0.25">
      <c r="H104" s="19" t="s">
        <v>8</v>
      </c>
      <c r="I104" s="40">
        <f>+I87+I102</f>
        <v>177577286.59020001</v>
      </c>
      <c r="J104" s="43"/>
      <c r="L104" s="4"/>
    </row>
    <row r="105" spans="2:12" ht="16" thickBot="1" x14ac:dyDescent="0.25">
      <c r="J105" s="43"/>
      <c r="L105" s="4"/>
    </row>
    <row r="106" spans="2:12" x14ac:dyDescent="0.2">
      <c r="B106" s="59" t="s">
        <v>123</v>
      </c>
      <c r="C106" s="60"/>
      <c r="D106" s="60"/>
      <c r="E106" s="60"/>
      <c r="F106" s="60"/>
      <c r="G106" s="60"/>
      <c r="H106" s="60"/>
      <c r="I106" s="61"/>
      <c r="J106" s="43"/>
    </row>
    <row r="107" spans="2:12" x14ac:dyDescent="0.2">
      <c r="B107" s="62"/>
      <c r="C107" s="63"/>
      <c r="D107" s="63"/>
      <c r="E107" s="63"/>
      <c r="F107" s="63"/>
      <c r="G107" s="63"/>
      <c r="H107" s="63"/>
      <c r="I107" s="64"/>
      <c r="J107" s="43"/>
    </row>
    <row r="108" spans="2:12" x14ac:dyDescent="0.2">
      <c r="B108" s="62"/>
      <c r="C108" s="63"/>
      <c r="D108" s="63"/>
      <c r="E108" s="63"/>
      <c r="F108" s="63"/>
      <c r="G108" s="63"/>
      <c r="H108" s="63"/>
      <c r="I108" s="64"/>
      <c r="J108" s="43"/>
    </row>
    <row r="109" spans="2:12" x14ac:dyDescent="0.2">
      <c r="B109" s="62"/>
      <c r="C109" s="63"/>
      <c r="D109" s="63"/>
      <c r="E109" s="63"/>
      <c r="F109" s="63"/>
      <c r="G109" s="63"/>
      <c r="H109" s="63"/>
      <c r="I109" s="64"/>
      <c r="J109" s="43"/>
    </row>
    <row r="110" spans="2:12" ht="16" thickBot="1" x14ac:dyDescent="0.25">
      <c r="B110" s="65"/>
      <c r="C110" s="66"/>
      <c r="D110" s="66"/>
      <c r="E110" s="66"/>
      <c r="F110" s="66"/>
      <c r="G110" s="66"/>
      <c r="H110" s="66"/>
      <c r="I110" s="67"/>
      <c r="J110" s="43"/>
    </row>
    <row r="111" spans="2:12" x14ac:dyDescent="0.2">
      <c r="C111" s="7"/>
      <c r="D111" s="6"/>
      <c r="E111" s="8"/>
      <c r="J111" s="43"/>
    </row>
    <row r="112" spans="2:12" x14ac:dyDescent="0.2">
      <c r="C112" s="3"/>
      <c r="D112" s="4"/>
      <c r="E112" s="4"/>
      <c r="J112" s="43"/>
    </row>
    <row r="113" spans="2:5" x14ac:dyDescent="0.2">
      <c r="C113" s="3"/>
      <c r="D113" s="4"/>
      <c r="E113" s="8"/>
    </row>
    <row r="114" spans="2:5" x14ac:dyDescent="0.2">
      <c r="C114" s="3"/>
      <c r="D114" s="4"/>
      <c r="E114" s="4"/>
    </row>
    <row r="115" spans="2:5" x14ac:dyDescent="0.2">
      <c r="B115" s="58"/>
      <c r="C115" s="58"/>
      <c r="D115" s="58"/>
      <c r="E115" s="58"/>
    </row>
    <row r="116" spans="2:5" x14ac:dyDescent="0.2">
      <c r="D116" s="4"/>
      <c r="E116" s="4"/>
    </row>
    <row r="117" spans="2:5" x14ac:dyDescent="0.2">
      <c r="D117" s="4"/>
      <c r="E117" s="4"/>
    </row>
    <row r="118" spans="2:5" x14ac:dyDescent="0.2">
      <c r="D118" s="4"/>
      <c r="E118" s="4"/>
    </row>
  </sheetData>
  <mergeCells count="34">
    <mergeCell ref="B48:B51"/>
    <mergeCell ref="D48:D51"/>
    <mergeCell ref="E48:E51"/>
    <mergeCell ref="B82:B84"/>
    <mergeCell ref="D82:D84"/>
    <mergeCell ref="E82:E84"/>
    <mergeCell ref="B54:B58"/>
    <mergeCell ref="D54:D58"/>
    <mergeCell ref="E54:E58"/>
    <mergeCell ref="B70:B74"/>
    <mergeCell ref="D70:D74"/>
    <mergeCell ref="E70:E74"/>
    <mergeCell ref="B32:B41"/>
    <mergeCell ref="D32:D41"/>
    <mergeCell ref="E32:E41"/>
    <mergeCell ref="B43:B45"/>
    <mergeCell ref="D43:D45"/>
    <mergeCell ref="E43:E45"/>
    <mergeCell ref="B2:I6"/>
    <mergeCell ref="H8:I8"/>
    <mergeCell ref="B10:I10"/>
    <mergeCell ref="D115:E115"/>
    <mergeCell ref="B115:C115"/>
    <mergeCell ref="B106:I110"/>
    <mergeCell ref="B90:I90"/>
    <mergeCell ref="B19:B21"/>
    <mergeCell ref="D19:D21"/>
    <mergeCell ref="E19:E21"/>
    <mergeCell ref="B22:B24"/>
    <mergeCell ref="D22:D24"/>
    <mergeCell ref="E22:E24"/>
    <mergeCell ref="B25:B27"/>
    <mergeCell ref="D25:D27"/>
    <mergeCell ref="E25:E27"/>
  </mergeCells>
  <pageMargins left="0.70866141732283472" right="0.70866141732283472" top="0.74803149606299213" bottom="0.74803149606299213" header="0.31496062992125984" footer="0.31496062992125984"/>
  <pageSetup paperSize="14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PRECIOS TECHO</vt:lpstr>
      <vt:lpstr>'PRECIOS TECHO'!_Hlk106701274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loaiza Quintero</dc:creator>
  <cp:lastModifiedBy>Sofia Castrillon Velez</cp:lastModifiedBy>
  <cp:lastPrinted>2023-09-01T18:15:25Z</cp:lastPrinted>
  <dcterms:created xsi:type="dcterms:W3CDTF">2015-06-05T18:19:34Z</dcterms:created>
  <dcterms:modified xsi:type="dcterms:W3CDTF">2025-11-13T02:00:52Z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2025-04-30T16:20:54Z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e5e4592a-0bc4-4275-ba05-531ea6975fc8</vt:lpwstr>
  </property>
  <property fmtid="{D5CDD505-2E9C-101B-9397-08002B2CF9AE}" pid="8" name="MSIP_Label_fc111285-cafa-4fc9-8a9a-bd902089b24f_ContentBits">
    <vt:lpwstr>0</vt:lpwstr>
  </property>
</Properties>
</file>