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https://mineducaciongovco-my.sharepoint.com/personal/cagudelo_mineducacion_gov_co/Documents/Mis Documentos/AAAPERMANENCIA2018/LICITACION MEF/EVALUACION PROCESO/"/>
    </mc:Choice>
  </mc:AlternateContent>
  <xr:revisionPtr revIDLastSave="0" documentId="8_{0BB71416-20C4-4799-AA4C-E707E654EC76}" xr6:coauthVersionLast="32" xr6:coauthVersionMax="32" xr10:uidLastSave="{00000000-0000-0000-0000-000000000000}"/>
  <bookViews>
    <workbookView xWindow="0" yWindow="0" windowWidth="24000" windowHeight="8325" activeTab="1" xr2:uid="{00000000-000D-0000-FFFF-FFFF00000000}"/>
  </bookViews>
  <sheets>
    <sheet name="EXPERIENCIA_MÍNIMA_HABILITANTE" sheetId="1" r:id="rId1"/>
    <sheet name="PONDERACION ECONOMICA G2" sheetId="6" r:id="rId2"/>
  </sheets>
  <definedNames>
    <definedName name="_xlnm.Print_Area" localSheetId="0">EXPERIENCIA_MÍNIMA_HABILITANTE!$A$1:$H$19</definedName>
    <definedName name="_xlnm.Print_Titles" localSheetId="0">EXPERIENCIA_MÍNIMA_HABILITANTE!$A:$A,EXPERIENCIA_MÍNIMA_HABILITANTE!$1:$1</definedName>
  </definedNames>
  <calcPr calcId="179017"/>
</workbook>
</file>

<file path=xl/calcChain.xml><?xml version="1.0" encoding="utf-8"?>
<calcChain xmlns="http://schemas.openxmlformats.org/spreadsheetml/2006/main">
  <c r="AY19" i="1" l="1"/>
  <c r="AR19" i="1"/>
  <c r="D9" i="6" l="1"/>
  <c r="E6" i="6" l="1"/>
  <c r="H6" i="6" s="1"/>
  <c r="E8" i="6"/>
  <c r="H8" i="6" s="1"/>
  <c r="E7" i="6"/>
  <c r="H7" i="6" s="1"/>
  <c r="E5" i="6"/>
  <c r="H5" i="6" s="1"/>
  <c r="S24" i="1" l="1"/>
  <c r="BD14" i="1" l="1"/>
  <c r="BD16" i="1" s="1"/>
  <c r="AW14" i="1"/>
  <c r="AW16" i="1" s="1"/>
  <c r="AP13" i="1"/>
  <c r="AP15" i="1" s="1"/>
  <c r="AI13" i="1"/>
  <c r="AI15" i="1" s="1"/>
  <c r="AB13" i="1"/>
  <c r="AB15" i="1" s="1"/>
  <c r="U13" i="1"/>
  <c r="U15" i="1" s="1"/>
  <c r="I19" i="1"/>
  <c r="N13" i="1"/>
  <c r="N15" i="1" s="1"/>
  <c r="B19" i="1"/>
  <c r="G13" i="1"/>
  <c r="G15" i="1" s="1"/>
</calcChain>
</file>

<file path=xl/sharedStrings.xml><?xml version="1.0" encoding="utf-8"?>
<sst xmlns="http://schemas.openxmlformats.org/spreadsheetml/2006/main" count="307" uniqueCount="176">
  <si>
    <t>Fecha Inicio 
(dd-mm-aaaa)</t>
  </si>
  <si>
    <t>Fecha Final
(dd-mm-aaaa)</t>
  </si>
  <si>
    <t>CUMPLE</t>
  </si>
  <si>
    <t>NO CUMPLE</t>
  </si>
  <si>
    <t>CONDICION A VERIFICAR</t>
  </si>
  <si>
    <t>OBSERVACIONES</t>
  </si>
  <si>
    <t>Resultado Verificación (CUMPLE / NO CUMPLE)</t>
  </si>
  <si>
    <t>Descripción</t>
  </si>
  <si>
    <t>RUP</t>
  </si>
  <si>
    <t>EXPERIENCIA MÍNIMA HABILITANTE</t>
  </si>
  <si>
    <t>Objeto</t>
  </si>
  <si>
    <t>Entidad Contratante / No. de Contrato o Convenio</t>
  </si>
  <si>
    <t>Resultado Verificación Experiencia Específica (CUMPLE / NO CUMPLE)</t>
  </si>
  <si>
    <t>Cantidad de Folios</t>
  </si>
  <si>
    <t>N°</t>
  </si>
  <si>
    <t>PROPONENTE</t>
  </si>
  <si>
    <t>VALOR DE LA PROPUESTA</t>
  </si>
  <si>
    <t>PUNTOS</t>
  </si>
  <si>
    <t>CAPACIDAD TÉCNICA - LP-MEN-04-2018</t>
  </si>
  <si>
    <t>Valor del Contrato (SMMLV)</t>
  </si>
  <si>
    <t>Carta de compromiso firmada por el Representante Legal. Compromiso personal mínimo requerido para la ejecución del contrato</t>
  </si>
  <si>
    <t>ID</t>
  </si>
  <si>
    <t>RESULTADO DEFINITIVO VERIFICACION DE REQUISITOS MÍNIMOS HABILITANTES - CAPACIDAD TÉCNICA</t>
  </si>
  <si>
    <t xml:space="preserve">Total cuantía contratos acreditados por </t>
  </si>
  <si>
    <t xml:space="preserve">Resultado verificación cuantía contratos acreditados por </t>
  </si>
  <si>
    <t>Presupuesto del proceso LP.-MEN-03-2018 GRUPO 2</t>
  </si>
  <si>
    <t>• Experiencia específica del Proponente 
El proponente deberá acreditar experiencia específica en los últimos 15 años anteriores a la fecha de cierre de este proceso, con máximo DIEZ  (10) contratos suscritos, iniciados, ejecutados al 100% y terminados, cuya sumatoria de valores sea igual o superior al presupuesto oficial establecido para el Grupo 2. Estos contratos, para ser  válidos,  deben cumplir con las siguientes condiciones: Por lo menos uno de estos contratos debe demostrar experiencia en FORMACIÓN DOCENTE. Los otros contratos deben demostrar experiencia en alguna de las siguientes actividades: ASISTENCIA TÉCNICA A SE; IMPLEMENTACIÓN Y/O EVALUACIÓN Y/O CUALIFICACIÓN Y/O ELABORACIÓN DE MEF PARA ESTUDIANTES EN EDAD REGULAR; PROYECTOS SOCIALES ORIENTADOS A FORTALECER PPP Y/O EDUCATIVOS EN EL SECTOR RURAL. 
La sumatoria del valor de dichos contratos debe ser igual o superior al 100 % del valor destinado para la presente contratación expresado en SMMLV.</t>
  </si>
  <si>
    <t>Apoyar a las secretarias de educacion e instituciones educativas en la implementacion y sostenibilidad del modelo circulos de aprendizaje</t>
  </si>
  <si>
    <t>MINISTERIO DE EDUCACION NACIONAL - Contrato 660 de 2009</t>
  </si>
  <si>
    <t>MINISTERIO DE EDUCACION NACIONAL - Contrato 662 de 2009</t>
  </si>
  <si>
    <t>VERIFICADO CUMPLE 861251</t>
  </si>
  <si>
    <t>VERIFICADO 
CUMPLE
861215</t>
  </si>
  <si>
    <t>Ministerio de Educación Nacional - Contrato 376 de 2014</t>
  </si>
  <si>
    <t>Apoyar a las secretarias de educacion con la implementacion del modelo educativo circulos de aprendizaje, para la atencion educativa de niños, niñas y jovenes en situacion de desplazamiento y extrema vulnerabilidad</t>
  </si>
  <si>
    <t>VERIFICADO CUMPLE
861415
861018
861215</t>
  </si>
  <si>
    <t>Ministerio de Educación Nacional - Contrato 363 de 2014</t>
  </si>
  <si>
    <t>Prestación de servicios para apoyar a las Secretarías de Educación e Instituciones Educativas en la atención educativa de niños, niñas y jóvenes en situación de desplazamiento y extrema vulnerabilidad con la continuidad o expansión en la implementación del Modelo Educativo Grupos Juveniles Creativos. ZONA 2</t>
  </si>
  <si>
    <t>Ministerio de Educación Nacional - Contrato 364 de 2014</t>
  </si>
  <si>
    <t>Prestación de servicios para apoyar a las Secretarías de Educación e Instituciones Educativas en la atención educativa de niños, niñas y jóvenes en situación de desplazamiento y extrema vulnerabilidad con la continuidad o expansión en la implementación del Modelo Educativo Grupos Juveniles Creativos. ZONA 1</t>
  </si>
  <si>
    <t>Ministerio de Educación Nacional - Contrato 897 de 2014</t>
  </si>
  <si>
    <t>Realizar un proceso de formacoin a docentes, directivos docentes y funcionarios de las secrertarias de educacion certificadas en la implementacoin del modelo educativo flexible "aceleracion del aprendizaje" en la zona rural y urbana marginal.</t>
  </si>
  <si>
    <t>861215</t>
  </si>
  <si>
    <t xml:space="preserve">El / La Representante JULIA ELSA SOLANO GUTIERREZ  se compromete en caso de ser adjudicado el contrato a asignar dentro de los terminos establecidos el personal en cantidad y con los requisitos de formación y experiencia previsto por el pliego de condiciones  </t>
  </si>
  <si>
    <t>FUNDACIÓN INTERNACIONAL DE PEDAGOGÍA CONCEPTUAL ALBERTO MERANI - FIPC ALBERTO MERANI</t>
  </si>
  <si>
    <t>MEN
854/2012</t>
  </si>
  <si>
    <t>Implementar, acompañar y evaluar el programa de formación virtual en escuela nueva para los educadores oficiales que defina el MEN. 
FORMACIÓN DOCENTE</t>
  </si>
  <si>
    <t>6
861018
861215
861415</t>
  </si>
  <si>
    <t>MEN
306/2007</t>
  </si>
  <si>
    <t>Implementar 320 aulas del modelo educativo aceleración del aprendizaje, previa concertación y focalización con las entidades territoriales certificadas, propiciando el acceso y la permanencia de los niños y niñas en condición de extraedad y desplazamiento, a la educación básica primaria. 
IMPLEMENTACIÓN DE MEF PARA EDUCACIÓN BÁSICA - EDAD REGULAR
SE REVISO EL CONTRATO EN LA BIBLIOTECA DE CONTRATACIÓN DEL MEN</t>
  </si>
  <si>
    <t>1
861018
861215
861415</t>
  </si>
  <si>
    <t xml:space="preserve">
MEN
1595/2009</t>
  </si>
  <si>
    <t>Prestar asistencia técnica diferenciada a las secretarias de educación de las entidades territoriales certificadas definidas por el MEN, para garantizar que los planes de formación docente sean pertinentes, viables y coherentes desde el fortalecimiento de estrategias de seguimiento y evaluación y al desempeño de los comités de capacitación. 
ASISTENCIA TÉCNICA A SECRETARIA DE EDUCACIÓN</t>
  </si>
  <si>
    <t xml:space="preserve">12
861018
861215
861415
</t>
  </si>
  <si>
    <t>MEN
860/2011</t>
  </si>
  <si>
    <t xml:space="preserve">Apoyar a las SE  e IE en la atención educativa de niños, niñas y jóvenes en situación de desplazamiento y extrema vulnerabilidad con la implementación del MEF Grupos Juveniles Creativos y Jornadas Escolares Complementarias. Zona 1. 
NO VÁLIDO POR MEF DE ADULTOS
VÁLIDO POR FORMACIÓN DOCENTE Y AT  A LAS SEC
</t>
  </si>
  <si>
    <t>7
861018
861215
861415</t>
  </si>
  <si>
    <t>16/01/12</t>
  </si>
  <si>
    <t>MEN 
940/2012</t>
  </si>
  <si>
    <t>Realizar un proceso de formación a docentes, directivos docentes y funcionarios de las SE, en la implementación y fortalecimiento del MEF Caminar en Secundaria, incluyendo la entrega de los materiales del modelo en las zonas rural, urbana y urbana marginal.
FORMACIÓN A DOCENTES, IMPLEMENTACIÓN DE MEF Y PROYECTOS EDUCATIVOS EN LA ZONA RURAL</t>
  </si>
  <si>
    <t xml:space="preserve">40 
861018
861215
861415
</t>
  </si>
  <si>
    <t>MEN
1041/2016</t>
  </si>
  <si>
    <t xml:space="preserve">Prestación de servicios para fortalecer la calidad educativa de los internados escolares focalizados, mediante la formación de docentes y directivos docentes, implementación de los MEF escuela nueva, postprimaria y media rural, la asistencia técnica a las secretarias de educación y el suministro de canasta. </t>
  </si>
  <si>
    <t>105
861018
861215
861415</t>
  </si>
  <si>
    <t xml:space="preserve">La FIPC Alberto Merani presenta 6 contratos suscritos con el MEN con los cuales cumple con la experiencia específica del proponente. </t>
  </si>
  <si>
    <t xml:space="preserve">El Representante Legal de la FIPC Alberto Merani,  señor Nelson Sevilla, se compromete en caso de ser adjudicado el contrato a asignar dentro de los terminos establecidos el personal en cantidad y con los requisitos de formación y experiencia previsto por el pliego de condiciones  </t>
  </si>
  <si>
    <t>AVANTEL / CONTRATO 2014-000026-03</t>
  </si>
  <si>
    <t>GESTIÓN Y ADMINISTRACIÓN DEL PROYECTO LOGISTICO INTEGRAL DE PROMOCION Y VENTA SERVICIO SENSIBILIZACIÓN CAPACITACIÓN DE 30.000 TABLETAS DIGITALES EN INSTITUCIONES EDUCATIVAS DEL TERRITORIO NACIONAL DE ACUERDO A LA RESOLUCIÓN MINTIC 449 DE 2013 Y SUS MODIFICACIONES</t>
  </si>
  <si>
    <t>Verificado 861018</t>
  </si>
  <si>
    <t>Fondo de Tecnología de la Información y las Comunicaciones - FORTIC / 1037-2012</t>
  </si>
  <si>
    <t>EL CONTRATISTA SE OBLIGA PARA CON EL FONDO TIC, A  IMPLEMENTAR LA ESTRATEGIA DE PUNTOS DIGITALES COMPARTEL,MEDIANTE EL DESARROLLO DE ACTIVIDADES QUE GARATICEN EL ACCESO A TELEFONIA E INTERNET A COMUNIDADES EN ZONA RURAL Y/O APARTADAS DE LOS DEPARTAMENTOS DE VALLE DEL CAUCA, ANTIOQUIA, BOLIVAR, BOYACÁ, MAGDALENA, CÓRDOBA, NORTE DE SANTANDER Y EJE CAFETERO DE ACUERDO CON EL ANEXO 1 DEL PRESENTE CONTRATO.</t>
  </si>
  <si>
    <t>28/12/2012</t>
  </si>
  <si>
    <t>BT LATAN COLOMBIA S.A. / Contrato 05-0081-05-0120</t>
  </si>
  <si>
    <t>SERVICIO DE DISEÑO, EJECUCIÓN Y SEGUIMIENTO DEL PLAN DE CAPACITACIÓN PARA TRANSFERENCIA DE CONOCIMIENTO DE USO DE TIC´S PARA PROYECTOS DE INFRAESTRUCTURA DE TELECOMUNICACIONES Y SOLUCIONES TECNOLÓGICAS PARA LOS CENTROS DE ACCESO COMUNITARIO A INTERNET EN INSTITUCIONES PÚBLICAS EN EL TERRITORIO NACIONAL</t>
  </si>
  <si>
    <t>verificado      861018</t>
  </si>
  <si>
    <t>BT LATAN COLOMBIA S.A. / Contrato 08-0048 - 08-0054</t>
  </si>
  <si>
    <t>Verificado    861415</t>
  </si>
  <si>
    <t>Fondo de Tecnología de la Información y las Comunicaciones - FORTIC / Contrato 859-2017</t>
  </si>
  <si>
    <t>CONTRATAR LA PRESTACIÓN DE SERVICIOS PARA DESARROLLAR E IMPLEMENTAR EL PROYECTO CONVERTIC A TRAVÉS DE LAS LINEAS BÁSICAS DE INTERVENCIÓN, DIRIGIDAS A SU SOSTENIMIENTO PARA LA POBLACIÓN CON DISCAPACIDAD VISUAL , BAJA VISIÓN Y SORDO CEGUERA EN EL USO Y APROPIACIÓN TIC QUE PUEDAN SER DESARROLLADAS POR EL MINISTERIO DE TECNOLOGIA DE LA INFORMACIÓN Y DE LAS COMUNICACIONES</t>
  </si>
  <si>
    <t>Verificado    861215</t>
  </si>
  <si>
    <t xml:space="preserve">El / La RepresentanteJuan Carlos Cruz Arévalo,  se compromete en caso de ser adjudicado el contrato a asignar dentro de los terminos establecidos el personal en cantidad y con los requisitos de formación y experiencia previsto por el pliego de condiciones  </t>
  </si>
  <si>
    <t>RED DE INGENIERÍA LTDA - INRED</t>
  </si>
  <si>
    <t>UTEC-CORPOSOS</t>
  </si>
  <si>
    <t>Organización
de Estados
Iberoamericanos
C-5211357/12-
013-15</t>
  </si>
  <si>
    <t>Implementar de acuerdo con la
propuesta operativa y
metodológica, el modelo educativo
A CRECER en los temas
correspondientes al Ciclo I de la
educación básica para jóvenes y
adultos en entes Territoriales de LA
GUAJIRA, BARRANCABERMEJA,
VALLEDUPAR y CESAR, en los
cuales se atenderá a 17.400
personas en el Ciclo I</t>
  </si>
  <si>
    <t xml:space="preserve">VERIFICADO
861018
861215
</t>
  </si>
  <si>
    <t>Municipio de Jamundi Valle del Cauca
34-14-08-546 del 07</t>
  </si>
  <si>
    <t>Implementación de un modelo educativo orientado hacia la atención pertinente de la educación formal de los jovenes y adultos en los establecimientos educativos públicos que funcionan en el municipio de Jamundi</t>
  </si>
  <si>
    <t>VERIFICADO
861018
861415
861215</t>
  </si>
  <si>
    <t>MUNICIPIO
SANTA CRUZ DE LORICA
278-2012</t>
  </si>
  <si>
    <t>PRESTACION DE SERVICIOS EDUCATIVOS A MIL QUINIENTOS
(1500) ESTUDIANTES EN
CONDICIÓN DE VULNERABILIDAD Y RURALES DISPERSOS DE  ESTABLECIMIENTOS EDUCATIVOS OFICIALES EN EL MUNICIPIO DE SANTA CRUZ DE LORICA DURANTE EL AÑO 2012</t>
  </si>
  <si>
    <t>VERIFICADO
861018
861215
861415</t>
  </si>
  <si>
    <t>Municipio de Jamundi Valle del Cauca
34-14-08-400</t>
  </si>
  <si>
    <t>MUNICIPIO
SANTA CRUZ DE LORICA
CPSE-
21022011-01</t>
  </si>
  <si>
    <t>Prestación del servicio educativo, mediante la implementación de metodologías flexibles, a 1.300 estudiantes pertenecientes al grupo
de población vulnerable (rural
dispersa) y prestación del servicio
educativo formal a 361 estudiantes
pertenecientes al grupo de
población con discapacidad, que se
encuentran fuera del sistema
educativo en el municipio de Santa
Cruz de Lorica</t>
  </si>
  <si>
    <t>Municipio de Jamundi Valle del Cauca
34-15-02-327</t>
  </si>
  <si>
    <t>Anuar esfuerzos técnicos, económicos y humanos para orientar la ejecución y evaluación curricular del modelo educativo formal, con enfasis en desarrollo humano y educación para el emprendimiento, diseñado para la formación integral de jovenes, adultos y madres cabeza de familia en condiciones de vulnerabilidad.</t>
  </si>
  <si>
    <t>Secretaria de Educación Santiago de Cali
No. 4143.0.26-423</t>
  </si>
  <si>
    <t>Prestación de servicio para la realización de actividades integrales de los componentes pedagógicos y de gestión de cambio y comunicaciones, dentro de la fase 3 y 4 del proyecto educación digital para todos, con el fin de garantizar a la comunidad educativa el cumplimiento de los objetivos y metas propuestas en el proyecto Educación Digital para todos -Cali.</t>
  </si>
  <si>
    <t>VERIFICADO
861415</t>
  </si>
  <si>
    <t>30/122015</t>
  </si>
  <si>
    <t>Gobernación del Bolivar
2227</t>
  </si>
  <si>
    <t xml:space="preserve">Brindar la atención eficiente a los estudiantes con discapacidad o talentos especiales, organizar y presentar el servicio del personal de apoyo pedagógico. Suministrar la dotación requerida para la aplicación dl modelo pedagógico aplicado y formación de los docentes que atienen esta población en las instituciones educativas donde se hallen matriculados según el SIMAT y de acuerdo al decreto 366 de 2009.
</t>
  </si>
  <si>
    <t>No esta en el RUP. 
No habilitado</t>
  </si>
  <si>
    <t>28/11/2017</t>
  </si>
  <si>
    <t>Departamento del Magdalena
1063</t>
  </si>
  <si>
    <t>Contratar la realización de un diplomado de 120 horas en formación docente acerca de la enseñanza, aprendizaje y evaluación por competencias, una propuesta para el mejoramiento de los resultados en pruebas externas , a la luz del SIE.</t>
  </si>
  <si>
    <t xml:space="preserve">No cumple con los códigos.
No habilitado  </t>
  </si>
  <si>
    <t>Gobernación del Cesar
No. 2016-03-0015</t>
  </si>
  <si>
    <t>Fortalecimiento de competencias comunicativas de idioma inglés en docentes y estudiantes del departamento del Cesar</t>
  </si>
  <si>
    <t>Departamento de Bolívar
1974-30</t>
  </si>
  <si>
    <t>Proyecto de apoyo pedagógico a la población con necesidades educativas especiales (NEE) y talentos excepcionales matriculados en educaciones educativas. Contratar los servicios de apoyo y formación docente para la atención de la población NEE y población con talentos excepcionales.</t>
  </si>
  <si>
    <t>VERIFICADO
861415
861215</t>
  </si>
  <si>
    <t xml:space="preserve">El / La Representante legal Wilson Jaimes Martinez  con cédula 13.808.560, se compromete en caso de ser adjudicado el contrato a asignar dentro de los terminos establecidos el personal en cantidad y con los requisitos de formación y experiencia previsto por el pliego de condiciones  </t>
  </si>
  <si>
    <t xml:space="preserve">El / La Representante SANDRA LILIANA TRILLOS PEREZ con cédula 65764831, se compromete en caso de ser adjudicado el contrato a asignar dentro de los terminos establecidos el personal en cantidad y con los requisitos de formación y experiencia previsto por el pliego de condiciones  </t>
  </si>
  <si>
    <t>UT- MODELOS EDUCATIVOS 2018</t>
  </si>
  <si>
    <t>ASCUN</t>
  </si>
  <si>
    <t>No entregó información relacionada con este grupo.</t>
  </si>
  <si>
    <t xml:space="preserve">El / La Representante XXXXXXXXXXX se compromete en caso de ser adjudicado el contrato a asignar dentro de los terminos establecidos el personal en cantidad y con los requisitos de formación y experiencia previsto por el pliego de condiciones  </t>
  </si>
  <si>
    <t xml:space="preserve">CORPORACION DE INFANCIA Y DESARROLLO </t>
  </si>
  <si>
    <t>UT MEF GRUPO 2</t>
  </si>
  <si>
    <t>UT EDUCACIÓN FLEXIBLE POR COLOMBIA</t>
  </si>
  <si>
    <t>COMPUTADORES PARA EDUCAR CONTRATO 53-16</t>
  </si>
  <si>
    <t>Prestar de forma idónea y oportuna, ejecutar a nivel nacional la estrategia etic@ para cualificación de formaicón de 39.074 docentes de áreas obligatorias  y fundamentales, 17.149 directivos y 7.777 docentes del área  de tecnología e informática, para un total de 64.000 docentes y directivos  docentes en el territorio nacional, así como la capacitación a 200.000padres de familia en 2016, de acuerdo con lo exigido en el pliego de condiciones, en adendas, así como en la propuesta presentada por Etraining S.A.S., los cuales hacen parte integral del presente contrato.</t>
  </si>
  <si>
    <t>861415
861018
861215</t>
  </si>
  <si>
    <t>Secretaría de Educación del Valle del Cauca
Contrato 1166-2015</t>
  </si>
  <si>
    <t>Aunar esfuerzos para ofertar programas de cualificación pertinente y permanente para los docentes en servicio a instituciones educativas oficiales de municipios no certificados del Valle del Cauca</t>
  </si>
  <si>
    <t>861018
861215</t>
  </si>
  <si>
    <t>DISTRITO ESPECIAL, INDUSTRIAL Y PORTUARIO DE BARRANQUILLA
CONTRATO 0105-2013</t>
  </si>
  <si>
    <t>Prestación de servicios profesionales para el desarrollo de competencias del siglo XXI apoyados en tenologías con énfasis en lenguaje y matemáticas.</t>
  </si>
  <si>
    <t>861415</t>
  </si>
  <si>
    <t>Municipio de Tuluá
039-2013</t>
  </si>
  <si>
    <t>Talleres de formación con énfasis en gobiernos escolares dirigido a los  directivos, docentes, personal administrativo y alumnos de las instituciones educativas sede principal concentración La Mariana, La Moralia y San Rafael del municipio de Tuluá.</t>
  </si>
  <si>
    <t>CAJA DE COMPENSACIÓN FAMILIAR DEL CESAR - CONFACESAR</t>
  </si>
  <si>
    <t>Realizar el suministro, instalación y puesta en funcionamiento de nuevos ambientes escolares para el proceso educativo en el departamento del Cesar, desarrollo de competencias para promover  el acceso, uso y apropiación masiva de las TIC a niños, niñas, jóvenes y adolescentes del departamento del Cesar, centros especializados y capacitación a docentes en diseño de nuevas didácticas, procesos pedagógicos, practicas evaluativas, actualización y gestión del cambio apoyado en TIC, en el marco del convenio especialde cooperación N°0478-2013, que pone en marcha la iniciativa "vive digital regional", proyecto "Cesar vive digital"</t>
  </si>
  <si>
    <t>Departamento del Valle del Cauca - Secretaría de Educación
Contrato 0837-2015</t>
  </si>
  <si>
    <t>Aunar esfuerzos entre la gobernación departamental del Valle del Cauca - Secretaría de Educación departamental y una persona jurídica de derecho privado sin ánimo de lucro para el desarrollo del proyecto denominado "Fortalecimiento de los proyectos obligatorios transversales en los establecimientos ofiales de los municipios no certificados del Valle del Cauca"</t>
  </si>
  <si>
    <t>METROPOLITANA DE COMUNICACIONES SOCIEDAD ANÓNIMA EMPRESA DE SERVICIOS PÚBLICOS</t>
  </si>
  <si>
    <t>Dotar, adecuar e implementar centros de desarrollo de material digital especializados y centros de servicio y red social  comunitaria que promueva el intercambio comercial y la divulgación de servicios en el departamento de  La Guajira.</t>
  </si>
  <si>
    <t>Gobernación Valle del Cauca
Contrato 1065-2016</t>
  </si>
  <si>
    <t>Aunar esfuerzos entre el departamento del Valle del Cauca y la Fundación  Nuevo Horizonte para promover acciones que estimulen  la permanencia de los estudiantes en las instituciones educativas oficiales rurales en los municipios no certificados del Valle del Cauca brindando apoyo a los proyectos pedagógicos productivos inactivos o insuficientes  de las 127 instituciones educativas para motivar la permanencia de los estusiantes  al momento del quehacer de las practicas acorde a su especialidad técnica. Todo esto en el desarrollo  del proyecto  denominado "apoyo educativo a la poblaicón rural de los municipios no certificados del Valle del Cauca".</t>
  </si>
  <si>
    <t>ALCALDÍA MUNICIPAL DE CHÍA
2010-CT510</t>
  </si>
  <si>
    <t>Compra de aulas de aprendizaje  móviles para las IED oficiales del municipio de Chía y capacitación en uso de las TIC. Contenidos temáticos de educación para la paz, la convicencia escolar y la ciudadanía.</t>
  </si>
  <si>
    <t>Secretaría de Educación del Valle del Cauca
Contrato 3016-2017</t>
  </si>
  <si>
    <t>Prestación de servicios para el apoyo y mejoramiento de la oferta educativa rural a través de de la implementación de modelos educativos  flexibles, dotación de canastas y apoyo de proyectos pedagógicos productivos en  los establecimientos  educativos oficiales de los municipios no certificados  del Valle del Cauca.</t>
  </si>
  <si>
    <t>UNIVERSIDAD COOPERATIVA DE COLOMBIA</t>
  </si>
  <si>
    <t>Servicio de capacitación intensiva en idioma inglés para 47 entre docentes y alumnos de la Universidad Cooperativa de Colombia, en un instituto ubicado en la ciudad de Vancouver-Canadá durante un mes en le año 2016.</t>
  </si>
  <si>
    <t>861115</t>
  </si>
  <si>
    <t>Departamento del Valle del Cauca - Secretaría de Educación y Cultura
Contrato 1611-2017</t>
  </si>
  <si>
    <t>Contratar la prestación de servicios de apoyo pedagógico especializado requerido  por estudiantes con discapacidad  y/o talentos excepcionales  que favorezcan la atención  educativa de esta población en los municipios no certificados del Valle del Cauca</t>
  </si>
  <si>
    <t>LICEOS DEL EJÉRCITO 
316-CELIC-2017</t>
  </si>
  <si>
    <t xml:space="preserve">Contratar la adquisición de servicios de capacitación en inglés en la ciudad de Vancouver-Canadá para los docentes de los liceos del </t>
  </si>
  <si>
    <t>Departamento del Valle del Cauca - Secretaría de Educación 
Contrato 2900-2017</t>
  </si>
  <si>
    <t>Contratar la prestación de servicios profesionales para apoyar  el fomento de la cultura de emprendimiento que permita el desarrollo de competencias emprendedoras y empresariales  en los establecimientos educativos  de los 34 municipios no certificados del Valle del Cauca.</t>
  </si>
  <si>
    <t>861018</t>
  </si>
  <si>
    <t>LICEOS DEL EJÉRCITO 
311-CELIC-2016</t>
  </si>
  <si>
    <t>Contratar el servicio de capacitación de docentes en preparación del exámen  IELTS en un instituto ubicado en la ciudad de Vancouver-Canadá durante un mes del año 2016</t>
  </si>
  <si>
    <t>Departamento del Valle del Cauca
Contrato 1066 - 2016</t>
  </si>
  <si>
    <t>Aunar esfuerzos entre el departamento del Valle del Cauca y la Fundación Ave Fénix con el fin de "Fortalecer las acciones que promuevan  la cualificación de directivos docentes , docentes y estudiantes en el desarrollo de las competencias ciudadanas y la democratización  de la vida escolar, en instituciones educativas oficiales  de 20 municipios no certificados del Valle del Cauca".</t>
  </si>
  <si>
    <t>BERLITZ COLOMBIA S.A.</t>
  </si>
  <si>
    <t>Cooperación en la capacitación en idioma inglés para 75 docentes, para llevarlos hasta los niveles B1 y C1 del MCERL</t>
  </si>
  <si>
    <t xml:space="preserve">El / La Representante Carlos Julio Parra Castro con cédula de ciudadanía N° 19,499,736 de Bogotá se compromete en caso de ser adjudicado el contrato a asignar dentro de los terminos establecidos el personal en cantidad y con los requisitos de formación y experiencia previsto por el pliego de condiciones  </t>
  </si>
  <si>
    <t xml:space="preserve">El / La Representante Diego Mauricio Pasmín Forero con cédula de ciudadanía N° 94,536,430 de Cali  se compromete en caso de ser adjudicado el contrato a asignar dentro de los terminos establecidos el personal en cantidad y con los requisitos de formación y experiencia previsto por el pliego de condiciones  </t>
  </si>
  <si>
    <t>La CID cumple con las condiciones previstas en el pliego</t>
  </si>
  <si>
    <t>Verificado
861018
861215</t>
  </si>
  <si>
    <t>PONDERACION ECONOMICA GRUPO 2</t>
  </si>
  <si>
    <t>TRM (01/JUNIO/2017)=$2809,92 SE TOMA EL VALOR DE ,92 PARA DEFINIR EL METODO DE PONDERACION ECONÓMICA SIENDO EL METODO No 4 O DE MENOR VALOR.</t>
  </si>
  <si>
    <t>OBJETO: PRESTAR SERVICIOS PARA FORTALECER LA PERMANENCIA DE LOS ESTUDIANTES EN EL SISTEMA EDUCATIVO A TRAVÉS DE LA IMPLEMENTACIÓN DE MODELOS EDUCATIVOS FLEXIBLES Y DOTACIÓN DE LA CANASTA EDUCATIVA PROPIA DE CADA MODELO, EN LAS ENTIDADES TERRITORIALES CERTIFICADAS CON MUNICIPIOS FOCALIZADOS POR EL POSCONFLICTO Y ENTIDADES TERRITORIALES CON POBLACIÓN VULNERABLE Y VÍCTIMA DE LA ZONA RURAL, CON FORMACIÓN Y ASISTENCIA TÉCNICA A DOCENTES, DIRECTIVOS DOCENTES Y PROFESIONALES DE LAS SECRETARIAS DE EDUCACIÓN</t>
  </si>
  <si>
    <t>Menor Valor</t>
  </si>
  <si>
    <t>FUNDACIÓN INTERNACIONAL DE PEDAGOGÍA CONCEPTUAL ALBERTO MERANI</t>
  </si>
  <si>
    <t>CORPORACION INFANCIA Y DESARROLLO – LA CID</t>
  </si>
  <si>
    <t>OFERTA DE MENOR VALOR</t>
  </si>
  <si>
    <t>RECHAZADO</t>
  </si>
  <si>
    <t xml:space="preserve">
La UT CORPOSOS anexa Formato N.º 4.1, en el que se relaciona la experiencia aportada por la Corporación Escuela Tecnológica del Oriente e incluye tres (3) actas de liquidación.
El Ministerio de Educación se permite aclarar que en las actas de liquidación allegadas, las dos primeras en sus objetos contractuales no se evidencian ninguno de los requisitos técnicos solicitados en el pliego de condiciones definitivo, toda vez que se hace referencia a la “formación de la población en situación de vulnerabilidad de los estratos 1, 2 y 3”, el pliego solicita experiencia en formación docente, por lo que no se aceptan esos dos contratos. 
Frente al documento:  Acta de liquidación del contrato: C-5211357/12-057-14, el Ministerio de Educación Nacional se permite aclarar que, aunque en la forma de pago del contrato se menciona la “capacitación a facilitadores”, no se logra identificar una metodología, ni intensidad horaria, ni temática que le permita a la entidad evidenciar un proceso de formación docente, tal como se establece en el pliego de condiciones definitivo. Por lo anterior, teniendo en cuenta que, cuando se presenten en unión temporal o consorcio, los integrantes de los mismos, deberán acreditar experiencia, en por lo menos uno de los requisitos exigidos para los proponentes singurales, el MEN mantiene el resultado de la evaluación inicialmente dada a este proponente el cual NO CUMPLE.
</t>
  </si>
  <si>
    <t>Durante el traslado del informe de evaluación, el proponente allegó RUP emitido por la Cámara de Comercio de Ibagué para el integrante de la UT Modelos Educativos 2018, GAIA-AQUA, donde CERTIFICA como fecha de la última inscripción en el registro de proponentes el 09 de mayo de 2018, fecha en la que quedó publicado en el RUE. Por tanto, la firmeza de este la obtendrá 10 días hábiles posteriores a su publicación, es decir el 24 de mayo de 2018, fecha posterior a la del cierre del proceso de selección y del traslado del informe de evaluación.
Ahora, igualmente, Durante el traslado del informe de evaluación el proponente allegó el RUP emitido por la Cámara de Comercio de Valledupar para el integrante de la UT Modelos Educativos 2018, UNIVERSIDAD POPULAR DEL CESAR, donde CERTIFICA como fecha de la última inscripción en el registro de proponentes el 10 de mayo de 2018, fecha en la que quedó publicado en el RUE; firmeza que obtendrá 10 días hábiles posteriores a su publicación, es decir el 25 de mayo de 2018, fecha posterior a la fecha de cierre del proceso de selección y del traslado del informe de evaluación. 
Por lo anteriormente expuesto, el Ministerio de Educación Nacional procederá aplicar la causal de rechazo correspondiente para el proponente UT Modelos Educativos 2018, según pliego de condiciones, verificación de los requisitos habilitantes, página 30.</t>
  </si>
  <si>
    <t>INRED</t>
  </si>
  <si>
    <r>
      <t xml:space="preserve">El propone allega una certificación del Contrato 859 de 2017, el 28 de mayo de 2018, a través del SECOP II, en la cual el MINTIC certifica que:
“En cumplimiento de estas dos obligaciones contractuales me permito certificar que dentro de las actividades del contrato en mención INRED </t>
    </r>
    <r>
      <rPr>
        <u/>
        <sz val="10"/>
        <color theme="1"/>
        <rFont val="Arial"/>
        <family val="2"/>
      </rPr>
      <t>capacitó a 1.152 docentes de Instituciones Educativas urbanas y rurales del país</t>
    </r>
    <r>
      <rPr>
        <sz val="10"/>
        <color theme="1"/>
        <rFont val="Arial"/>
        <family val="2"/>
      </rPr>
      <t xml:space="preserve"> en el uso y apropiación de las TIC para la reducción de la brecha digital y la generación de nuevas oportunidades de inclusión a nivel nacional, lo cual busca contribuir al mejoramiento de competencias profesionales de los educadores, mediante la adquisición de metodologías y técnicas que apoyen el cumplimiento de sus funciones como docentes de personas con discapacidad visual.”
(Subrayado fuera del texto).
El Ministerio de Educación Nacional evidencia, en esta certificación que, efectivamente, en el marco de las obligaciones 4 y 10 del contrato en mención, el proponente INRED cumple con la experiencia en Formación Docente, tal como se solicita en el pliego de condiciones definitivo.  
Por lo anterior, se modifica el informe de evaluación.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</si>
</sst>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3" formatCode="_-* #,##0.00_-;\-* #,##0.00_-;_-* &quot;-&quot;??_-;_-@_-"/>
    <numFmt numFmtId="164" formatCode="_(&quot;$&quot;\ * #,##0.00_);_(&quot;$&quot;\ * \(#,##0.00\);_(&quot;$&quot;\ * &quot;-&quot;??_);_(@_)"/>
    <numFmt numFmtId="165" formatCode="_(* #,##0.00_);_(* \(#,##0.00\);_(* &quot;-&quot;??_);_(@_)"/>
    <numFmt numFmtId="166" formatCode="dd/mm/yyyy;@"/>
    <numFmt numFmtId="167" formatCode="_(&quot;$&quot;\ * #,##0_);_(&quot;$&quot;\ * \(#,##0\);_(&quot;$&quot;\ * &quot;-&quot;??_);_(@_)"/>
    <numFmt numFmtId="168" formatCode="[$$-240A]\ #,##0.00"/>
    <numFmt numFmtId="169" formatCode="&quot;GRUPO N°&quot;\ 0"/>
    <numFmt numFmtId="170" formatCode="&quot;METODO N°&quot;\ 0"/>
    <numFmt numFmtId="171" formatCode="0\ \ &quot;PUNTOS&quot;"/>
    <numFmt numFmtId="172" formatCode="_(* #,##0_);_(* \(#,##0\);_(* &quot;-&quot;??_);_(@_)"/>
    <numFmt numFmtId="173" formatCode="_-&quot;$&quot;* #,##0.00_-;\-&quot;$&quot;* #,##0.00_-;_-&quot;$&quot;* &quot;-&quot;_-;_-@_-"/>
    <numFmt numFmtId="174" formatCode="_-[$$-240A]\ * #,##0.00_-;\-[$$-240A]\ * #,##0.00_-;_-[$$-240A]\ * &quot;-&quot;??_-;_-@_-"/>
  </numFmts>
  <fonts count="24" x14ac:knownFonts="1">
    <font>
      <sz val="10"/>
      <color theme="1"/>
      <name val="Arial"/>
      <family val="2"/>
    </font>
    <font>
      <sz val="10"/>
      <color theme="1"/>
      <name val="Arial"/>
      <family val="2"/>
    </font>
    <font>
      <b/>
      <sz val="10"/>
      <color theme="1"/>
      <name val="Arial"/>
      <family val="2"/>
    </font>
    <font>
      <b/>
      <sz val="10"/>
      <name val="Arial"/>
      <family val="2"/>
    </font>
    <font>
      <b/>
      <sz val="12"/>
      <name val="Arial"/>
      <family val="2"/>
    </font>
    <font>
      <b/>
      <sz val="16"/>
      <name val="Arial"/>
      <family val="2"/>
    </font>
    <font>
      <b/>
      <sz val="11"/>
      <name val="Arial"/>
      <family val="2"/>
    </font>
    <font>
      <b/>
      <sz val="7"/>
      <name val="Arial"/>
      <family val="2"/>
    </font>
    <font>
      <b/>
      <sz val="11"/>
      <color rgb="FFFF0000"/>
      <name val="Arial"/>
      <family val="2"/>
    </font>
    <font>
      <sz val="10"/>
      <name val="Arial"/>
      <family val="2"/>
    </font>
    <font>
      <sz val="10"/>
      <color rgb="FFFF0000"/>
      <name val="Arial"/>
      <family val="2"/>
    </font>
    <font>
      <sz val="11"/>
      <name val="Arial"/>
      <family val="2"/>
    </font>
    <font>
      <sz val="7"/>
      <name val="Arial"/>
      <family val="2"/>
    </font>
    <font>
      <b/>
      <sz val="16"/>
      <color theme="1"/>
      <name val="Arial"/>
      <family val="2"/>
    </font>
    <font>
      <sz val="16"/>
      <color theme="1"/>
      <name val="Arial"/>
      <family val="2"/>
    </font>
    <font>
      <b/>
      <sz val="10"/>
      <color rgb="FFFF0000"/>
      <name val="Arial"/>
      <family val="2"/>
    </font>
    <font>
      <b/>
      <sz val="18"/>
      <color theme="0"/>
      <name val="Arial"/>
      <family val="2"/>
    </font>
    <font>
      <sz val="12"/>
      <color theme="1"/>
      <name val="Arial"/>
      <family val="2"/>
    </font>
    <font>
      <sz val="18"/>
      <color rgb="FF7030A0"/>
      <name val="Arial"/>
      <family val="2"/>
    </font>
    <font>
      <sz val="12"/>
      <name val="Arial"/>
      <family val="2"/>
    </font>
    <font>
      <sz val="14"/>
      <color theme="1"/>
      <name val="Arial"/>
      <family val="2"/>
    </font>
    <font>
      <sz val="8"/>
      <color rgb="FF000000"/>
      <name val="Arial"/>
      <family val="2"/>
    </font>
    <font>
      <b/>
      <sz val="18"/>
      <color rgb="FF7030A0"/>
      <name val="Arial"/>
      <family val="2"/>
    </font>
    <font>
      <u/>
      <sz val="10"/>
      <color theme="1"/>
      <name val="Arial"/>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0070C0"/>
        <bgColor indexed="64"/>
      </patternFill>
    </fill>
    <fill>
      <patternFill patternType="solid">
        <fgColor theme="9" tint="0.59999389629810485"/>
        <bgColor indexed="64"/>
      </patternFill>
    </fill>
    <fill>
      <patternFill patternType="solid">
        <fgColor theme="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style="medium">
        <color indexed="64"/>
      </left>
      <right/>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cellStyleXfs>
  <cellXfs count="78">
    <xf numFmtId="0" fontId="0" fillId="0" borderId="0" xfId="0"/>
    <xf numFmtId="0" fontId="2" fillId="3" borderId="0" xfId="0" applyFont="1" applyFill="1" applyAlignment="1" applyProtection="1">
      <alignment vertical="center"/>
      <protection locked="0"/>
    </xf>
    <xf numFmtId="0" fontId="0" fillId="3" borderId="0" xfId="0" applyFill="1" applyAlignment="1" applyProtection="1">
      <alignment vertical="center"/>
      <protection locked="0"/>
    </xf>
    <xf numFmtId="37" fontId="1" fillId="2" borderId="1" xfId="1" applyNumberFormat="1" applyFont="1" applyFill="1" applyBorder="1" applyAlignment="1">
      <alignment vertical="center"/>
    </xf>
    <xf numFmtId="168" fontId="11" fillId="0" borderId="0" xfId="0" applyNumberFormat="1" applyFont="1" applyFill="1" applyAlignment="1">
      <alignment horizontal="center" vertical="center" wrapText="1"/>
    </xf>
    <xf numFmtId="168" fontId="12" fillId="0" borderId="0" xfId="0" applyNumberFormat="1" applyFont="1" applyAlignment="1">
      <alignment horizontal="center" vertical="center" wrapText="1"/>
    </xf>
    <xf numFmtId="172" fontId="0" fillId="0" borderId="0" xfId="0" applyNumberFormat="1"/>
    <xf numFmtId="165" fontId="0" fillId="0" borderId="0" xfId="0" applyNumberFormat="1"/>
    <xf numFmtId="0" fontId="0" fillId="0" borderId="1" xfId="0" applyBorder="1" applyAlignment="1">
      <alignment vertical="center"/>
    </xf>
    <xf numFmtId="168" fontId="3" fillId="5"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4" fontId="9" fillId="0" borderId="1" xfId="3" applyNumberFormat="1" applyFont="1" applyBorder="1" applyAlignment="1">
      <alignment vertical="center" wrapText="1"/>
    </xf>
    <xf numFmtId="168" fontId="11" fillId="0" borderId="1" xfId="0" applyNumberFormat="1" applyFont="1" applyFill="1" applyBorder="1" applyAlignment="1">
      <alignment horizontal="center" vertical="center" wrapText="1"/>
    </xf>
    <xf numFmtId="168" fontId="12" fillId="0" borderId="1" xfId="0" applyNumberFormat="1" applyFont="1" applyBorder="1" applyAlignment="1">
      <alignment horizontal="center" vertical="center" wrapText="1"/>
    </xf>
    <xf numFmtId="168" fontId="12" fillId="3" borderId="1" xfId="0" applyNumberFormat="1" applyFont="1" applyFill="1" applyBorder="1" applyAlignment="1">
      <alignment horizontal="center" vertical="center" wrapText="1"/>
    </xf>
    <xf numFmtId="168" fontId="11" fillId="3" borderId="1" xfId="0" applyNumberFormat="1" applyFont="1" applyFill="1" applyBorder="1" applyAlignment="1">
      <alignment horizontal="center" vertical="center" wrapText="1"/>
    </xf>
    <xf numFmtId="164" fontId="2" fillId="3" borderId="1" xfId="1" applyFont="1" applyFill="1" applyBorder="1" applyAlignment="1">
      <alignment vertical="center"/>
    </xf>
    <xf numFmtId="170" fontId="10" fillId="3" borderId="1" xfId="0" applyNumberFormat="1" applyFont="1" applyFill="1" applyBorder="1" applyAlignment="1">
      <alignment horizontal="center" vertical="center" wrapText="1"/>
    </xf>
    <xf numFmtId="2" fontId="4" fillId="3" borderId="1" xfId="0" applyNumberFormat="1" applyFont="1" applyFill="1" applyBorder="1" applyAlignment="1">
      <alignment vertical="center" wrapText="1"/>
    </xf>
    <xf numFmtId="170" fontId="8" fillId="5" borderId="1" xfId="0" applyNumberFormat="1" applyFont="1" applyFill="1" applyBorder="1" applyAlignment="1">
      <alignment horizontal="center" vertical="center" wrapText="1"/>
    </xf>
    <xf numFmtId="168" fontId="7" fillId="4" borderId="1" xfId="0" applyNumberFormat="1" applyFont="1" applyFill="1" applyBorder="1" applyAlignment="1">
      <alignment horizontal="center" vertical="center" wrapText="1"/>
    </xf>
    <xf numFmtId="168" fontId="6" fillId="4" borderId="1" xfId="0" applyNumberFormat="1" applyFont="1" applyFill="1" applyBorder="1" applyAlignment="1">
      <alignment horizontal="center" vertical="center" wrapText="1"/>
    </xf>
    <xf numFmtId="168" fontId="3" fillId="9" borderId="1" xfId="0" applyNumberFormat="1" applyFont="1" applyFill="1" applyBorder="1" applyAlignment="1">
      <alignment horizontal="center" vertical="center" wrapText="1"/>
    </xf>
    <xf numFmtId="168" fontId="3" fillId="9" borderId="1" xfId="3" applyNumberFormat="1" applyFont="1" applyFill="1" applyBorder="1" applyAlignment="1">
      <alignment horizontal="center" vertical="center" wrapText="1"/>
    </xf>
    <xf numFmtId="170" fontId="15" fillId="9" borderId="1" xfId="0" applyNumberFormat="1" applyFont="1" applyFill="1" applyBorder="1" applyAlignment="1">
      <alignment horizontal="center" vertical="center" wrapText="1"/>
    </xf>
    <xf numFmtId="168" fontId="6" fillId="8" borderId="1" xfId="0" applyNumberFormat="1" applyFont="1" applyFill="1" applyBorder="1" applyAlignment="1">
      <alignment horizontal="center" vertical="center" wrapText="1"/>
    </xf>
    <xf numFmtId="172" fontId="6" fillId="8" borderId="1" xfId="3" applyNumberFormat="1" applyFont="1" applyFill="1" applyBorder="1" applyAlignment="1">
      <alignment horizontal="distributed" vertical="center" wrapText="1"/>
    </xf>
    <xf numFmtId="49" fontId="0" fillId="0" borderId="1" xfId="0" applyNumberFormat="1" applyFont="1" applyFill="1" applyBorder="1" applyAlignment="1" applyProtection="1">
      <alignment horizontal="center" vertical="center" wrapText="1"/>
      <protection locked="0"/>
    </xf>
    <xf numFmtId="166" fontId="0" fillId="0" borderId="1" xfId="0" applyNumberFormat="1" applyFont="1" applyFill="1" applyBorder="1" applyAlignment="1" applyProtection="1">
      <alignment horizontal="center" vertical="center"/>
      <protection locked="0"/>
    </xf>
    <xf numFmtId="164" fontId="1" fillId="0" borderId="1" xfId="1" applyNumberFormat="1" applyFont="1" applyFill="1" applyBorder="1" applyAlignment="1" applyProtection="1">
      <alignment horizontal="right" vertical="center"/>
      <protection locked="0"/>
    </xf>
    <xf numFmtId="164" fontId="1" fillId="0" borderId="1" xfId="1" applyFont="1" applyFill="1" applyBorder="1" applyAlignment="1" applyProtection="1">
      <alignment vertical="center"/>
    </xf>
    <xf numFmtId="0" fontId="18" fillId="0" borderId="1" xfId="0" applyFont="1" applyFill="1" applyBorder="1" applyAlignment="1" applyProtection="1">
      <alignment horizontal="center" vertical="center"/>
    </xf>
    <xf numFmtId="0" fontId="19" fillId="0" borderId="1" xfId="0" applyFont="1" applyFill="1" applyBorder="1" applyAlignment="1" applyProtection="1">
      <alignment horizontal="center" vertical="center" wrapText="1"/>
      <protection hidden="1"/>
    </xf>
    <xf numFmtId="167" fontId="1" fillId="0" borderId="1" xfId="1" applyNumberFormat="1" applyFont="1" applyFill="1" applyBorder="1" applyAlignment="1" applyProtection="1">
      <alignment horizontal="right" vertical="center"/>
      <protection locked="0"/>
    </xf>
    <xf numFmtId="0" fontId="0" fillId="0" borderId="1" xfId="0" applyFont="1" applyFill="1" applyBorder="1" applyAlignment="1" applyProtection="1">
      <alignment vertical="center"/>
    </xf>
    <xf numFmtId="42" fontId="1" fillId="0" borderId="1" xfId="4" applyFont="1" applyFill="1" applyBorder="1" applyAlignment="1" applyProtection="1">
      <alignment vertical="center"/>
    </xf>
    <xf numFmtId="173" fontId="1" fillId="0" borderId="1" xfId="4" applyNumberFormat="1" applyFont="1" applyFill="1" applyBorder="1" applyAlignment="1" applyProtection="1">
      <alignment vertical="center"/>
    </xf>
    <xf numFmtId="49" fontId="0" fillId="0" borderId="1" xfId="0" applyNumberFormat="1" applyFont="1" applyFill="1" applyBorder="1" applyAlignment="1" applyProtection="1">
      <alignment vertical="center" wrapText="1"/>
      <protection locked="0"/>
    </xf>
    <xf numFmtId="49" fontId="0" fillId="0" borderId="1" xfId="0" applyNumberFormat="1" applyFont="1" applyFill="1" applyBorder="1" applyAlignment="1" applyProtection="1">
      <alignment horizontal="justify" vertical="center" wrapText="1"/>
      <protection locked="0"/>
    </xf>
    <xf numFmtId="174" fontId="0" fillId="0" borderId="1" xfId="0" applyNumberFormat="1" applyFont="1" applyFill="1" applyBorder="1" applyAlignment="1" applyProtection="1">
      <alignment horizontal="justify" vertical="center" wrapText="1"/>
      <protection locked="0"/>
    </xf>
    <xf numFmtId="42" fontId="1" fillId="0" borderId="1" xfId="4" applyFont="1" applyFill="1" applyBorder="1" applyAlignment="1" applyProtection="1">
      <alignment horizontal="justify" vertical="center" wrapText="1"/>
      <protection locked="0"/>
    </xf>
    <xf numFmtId="0" fontId="17" fillId="0" borderId="1" xfId="0" applyFont="1" applyFill="1" applyBorder="1" applyAlignment="1" applyProtection="1">
      <alignment vertical="center"/>
    </xf>
    <xf numFmtId="0" fontId="0" fillId="0" borderId="1" xfId="0" applyFont="1" applyFill="1" applyBorder="1" applyAlignment="1" applyProtection="1">
      <alignment horizontal="center" vertical="center" wrapText="1"/>
    </xf>
    <xf numFmtId="49" fontId="0" fillId="0" borderId="1" xfId="0" applyNumberFormat="1" applyFont="1" applyFill="1" applyBorder="1" applyAlignment="1" applyProtection="1">
      <alignment horizontal="left" vertical="center" wrapText="1"/>
      <protection locked="0"/>
    </xf>
    <xf numFmtId="0" fontId="0" fillId="0" borderId="1" xfId="0" applyFont="1" applyFill="1" applyBorder="1" applyAlignment="1" applyProtection="1">
      <alignment horizontal="justify" vertical="center" wrapText="1"/>
    </xf>
    <xf numFmtId="0" fontId="17" fillId="0" borderId="1" xfId="0" applyFont="1" applyFill="1" applyBorder="1" applyAlignment="1" applyProtection="1">
      <alignment horizontal="center" vertical="center"/>
    </xf>
    <xf numFmtId="0" fontId="18" fillId="0" borderId="1" xfId="0" applyFont="1" applyFill="1" applyBorder="1" applyAlignment="1" applyProtection="1">
      <alignment horizontal="center" vertical="center" wrapText="1"/>
    </xf>
    <xf numFmtId="0" fontId="21" fillId="0" borderId="1" xfId="0" applyFont="1" applyBorder="1" applyAlignment="1">
      <alignment vertical="center" wrapText="1"/>
    </xf>
    <xf numFmtId="2" fontId="9" fillId="2" borderId="1" xfId="3" applyNumberFormat="1" applyFont="1" applyFill="1" applyBorder="1" applyAlignment="1">
      <alignment vertical="center" wrapText="1"/>
    </xf>
    <xf numFmtId="4" fontId="1" fillId="0" borderId="1" xfId="1" applyNumberFormat="1" applyFont="1" applyFill="1" applyBorder="1" applyAlignment="1" applyProtection="1">
      <alignment vertical="center"/>
    </xf>
    <xf numFmtId="0" fontId="13" fillId="6" borderId="2" xfId="0" applyFont="1" applyFill="1" applyBorder="1" applyAlignment="1" applyProtection="1">
      <alignment horizontal="center" vertical="center"/>
    </xf>
    <xf numFmtId="0" fontId="13" fillId="6" borderId="0" xfId="0" applyFont="1" applyFill="1" applyBorder="1" applyAlignment="1" applyProtection="1">
      <alignment horizontal="center" vertical="center"/>
    </xf>
    <xf numFmtId="49" fontId="1" fillId="0" borderId="1" xfId="2" applyNumberFormat="1" applyFont="1" applyFill="1" applyBorder="1" applyAlignment="1" applyProtection="1">
      <alignment horizontal="center" vertical="center" wrapText="1"/>
      <protection locked="0"/>
    </xf>
    <xf numFmtId="0" fontId="0" fillId="0" borderId="1" xfId="0" applyNumberFormat="1" applyFont="1" applyFill="1" applyBorder="1" applyAlignment="1" applyProtection="1">
      <alignment horizontal="center" vertical="center"/>
      <protection locked="0"/>
    </xf>
    <xf numFmtId="0" fontId="14" fillId="0" borderId="1" xfId="0" applyFont="1" applyFill="1" applyBorder="1" applyAlignment="1" applyProtection="1">
      <alignment horizontal="center" vertical="center"/>
    </xf>
    <xf numFmtId="49" fontId="0" fillId="0" borderId="1" xfId="0" applyNumberFormat="1" applyFont="1" applyFill="1" applyBorder="1" applyAlignment="1" applyProtection="1">
      <alignment horizontal="left" vertical="center" wrapText="1"/>
      <protection locked="0"/>
    </xf>
    <xf numFmtId="0" fontId="0" fillId="0" borderId="1" xfId="0" applyFont="1" applyFill="1" applyBorder="1" applyAlignment="1" applyProtection="1">
      <alignment horizontal="center" vertical="center" wrapText="1"/>
    </xf>
    <xf numFmtId="49" fontId="0" fillId="0" borderId="1" xfId="0" applyNumberFormat="1" applyFont="1" applyFill="1" applyBorder="1" applyAlignment="1" applyProtection="1">
      <alignment horizontal="center" vertical="center"/>
      <protection locked="0"/>
    </xf>
    <xf numFmtId="0" fontId="0" fillId="0" borderId="1" xfId="0" applyFont="1" applyFill="1" applyBorder="1" applyAlignment="1" applyProtection="1">
      <alignment horizontal="justify" vertical="center"/>
    </xf>
    <xf numFmtId="0" fontId="18" fillId="0" borderId="1" xfId="0" applyFont="1" applyFill="1" applyBorder="1" applyAlignment="1" applyProtection="1">
      <alignment horizontal="center" vertical="center"/>
      <protection locked="0"/>
    </xf>
    <xf numFmtId="0" fontId="0" fillId="0" borderId="1" xfId="0" applyFont="1" applyFill="1" applyBorder="1" applyAlignment="1" applyProtection="1">
      <alignment horizontal="justify" vertical="center" wrapText="1"/>
    </xf>
    <xf numFmtId="0" fontId="18" fillId="0" borderId="1" xfId="0" applyFont="1" applyFill="1" applyBorder="1" applyAlignment="1" applyProtection="1">
      <alignment horizontal="center" vertical="center" wrapText="1"/>
      <protection locked="0"/>
    </xf>
    <xf numFmtId="0" fontId="22" fillId="0" borderId="1" xfId="2" applyNumberFormat="1" applyFont="1" applyFill="1" applyBorder="1" applyAlignment="1" applyProtection="1">
      <alignment horizontal="center" vertical="center"/>
      <protection hidden="1"/>
    </xf>
    <xf numFmtId="0" fontId="18" fillId="0" borderId="1" xfId="2" applyNumberFormat="1" applyFont="1" applyFill="1" applyBorder="1" applyAlignment="1" applyProtection="1">
      <alignment horizontal="center" vertical="center"/>
      <protection hidden="1"/>
    </xf>
    <xf numFmtId="49" fontId="0" fillId="2" borderId="1" xfId="0" applyNumberFormat="1" applyFont="1" applyFill="1" applyBorder="1" applyAlignment="1" applyProtection="1">
      <alignment horizontal="left" vertical="center" wrapText="1"/>
      <protection locked="0"/>
    </xf>
    <xf numFmtId="0" fontId="0" fillId="0" borderId="1" xfId="0" applyFont="1" applyFill="1" applyBorder="1" applyAlignment="1" applyProtection="1">
      <alignment horizontal="center" vertical="center"/>
    </xf>
    <xf numFmtId="0" fontId="0" fillId="0" borderId="1" xfId="0" applyFont="1" applyFill="1" applyBorder="1" applyAlignment="1" applyProtection="1">
      <alignment horizontal="left" vertical="center"/>
    </xf>
    <xf numFmtId="0" fontId="17" fillId="0" borderId="1" xfId="0" applyFont="1" applyFill="1" applyBorder="1" applyAlignment="1" applyProtection="1">
      <alignment horizontal="center" vertical="center"/>
    </xf>
    <xf numFmtId="0" fontId="20" fillId="0" borderId="1" xfId="0" applyFont="1" applyFill="1" applyBorder="1" applyAlignment="1" applyProtection="1">
      <alignment horizontal="center" vertical="center" wrapText="1"/>
    </xf>
    <xf numFmtId="0" fontId="16" fillId="7" borderId="4" xfId="0" applyNumberFormat="1" applyFont="1" applyFill="1" applyBorder="1" applyAlignment="1" applyProtection="1">
      <alignment horizontal="center" vertical="center"/>
    </xf>
    <xf numFmtId="0" fontId="16" fillId="7" borderId="3" xfId="0" applyNumberFormat="1" applyFont="1" applyFill="1" applyBorder="1" applyAlignment="1" applyProtection="1">
      <alignment horizontal="center" vertical="center"/>
    </xf>
    <xf numFmtId="0" fontId="0" fillId="0" borderId="0" xfId="0" applyAlignment="1">
      <alignment horizontal="left" wrapText="1"/>
    </xf>
    <xf numFmtId="0" fontId="0" fillId="0" borderId="0" xfId="0" applyAlignment="1">
      <alignment wrapText="1"/>
    </xf>
    <xf numFmtId="168" fontId="5" fillId="4" borderId="1" xfId="0" applyNumberFormat="1" applyFont="1" applyFill="1" applyBorder="1" applyAlignment="1">
      <alignment horizontal="center" vertical="center" wrapText="1"/>
    </xf>
    <xf numFmtId="169" fontId="6" fillId="4" borderId="1" xfId="0" applyNumberFormat="1" applyFont="1" applyFill="1" applyBorder="1" applyAlignment="1">
      <alignment horizontal="center" vertical="center" wrapText="1"/>
    </xf>
    <xf numFmtId="168" fontId="6" fillId="4" borderId="1" xfId="0" applyNumberFormat="1" applyFont="1" applyFill="1" applyBorder="1" applyAlignment="1">
      <alignment horizontal="left" vertical="center" wrapText="1"/>
    </xf>
    <xf numFmtId="171" fontId="8" fillId="5" borderId="1" xfId="0" applyNumberFormat="1" applyFont="1" applyFill="1" applyBorder="1" applyAlignment="1">
      <alignment horizontal="center" vertical="center" wrapText="1"/>
    </xf>
    <xf numFmtId="0" fontId="0" fillId="0" borderId="0" xfId="0" applyAlignment="1">
      <alignment horizontal="left"/>
    </xf>
  </cellXfs>
  <cellStyles count="5">
    <cellStyle name="Millares" xfId="3" builtinId="3"/>
    <cellStyle name="Moneda" xfId="1" builtinId="4"/>
    <cellStyle name="Moneda [0]" xfId="4" builtinId="7"/>
    <cellStyle name="Normal" xfId="0" builtinId="0"/>
    <cellStyle name="Porcentaje" xfId="2" builtinId="5"/>
  </cellStyles>
  <dxfs count="6">
    <dxf>
      <fill>
        <patternFill>
          <bgColor rgb="FFFF0000"/>
        </patternFill>
      </fill>
    </dxf>
    <dxf>
      <fill>
        <patternFill>
          <bgColor rgb="FFCCFF33"/>
        </patternFill>
      </fill>
    </dxf>
    <dxf>
      <font>
        <color rgb="FF9C0006"/>
      </font>
      <fill>
        <patternFill>
          <bgColor rgb="FFFFC7CE"/>
        </patternFill>
      </fill>
    </dxf>
    <dxf>
      <font>
        <color rgb="FF9C0006"/>
      </font>
      <fill>
        <patternFill>
          <bgColor rgb="FFFFC7CE"/>
        </patternFill>
      </fill>
    </dxf>
    <dxf>
      <font>
        <b/>
        <i val="0"/>
      </font>
      <fill>
        <patternFill>
          <bgColor rgb="FF00CC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9</xdr:col>
      <xdr:colOff>523875</xdr:colOff>
      <xdr:row>0</xdr:row>
      <xdr:rowOff>1</xdr:rowOff>
    </xdr:from>
    <xdr:to>
      <xdr:col>14</xdr:col>
      <xdr:colOff>117214</xdr:colOff>
      <xdr:row>8</xdr:row>
      <xdr:rowOff>66675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1" r="67444" b="27907"/>
        <a:stretch/>
      </xdr:blipFill>
      <xdr:spPr>
        <a:xfrm>
          <a:off x="11430000" y="1"/>
          <a:ext cx="3403339" cy="4552949"/>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342900</xdr:colOff>
          <xdr:row>11</xdr:row>
          <xdr:rowOff>66675</xdr:rowOff>
        </xdr:from>
        <xdr:to>
          <xdr:col>2</xdr:col>
          <xdr:colOff>57150</xdr:colOff>
          <xdr:row>15</xdr:row>
          <xdr:rowOff>114300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CCFF99"/>
            </a:solidFill>
            <a:ln w="9525">
              <a:solidFill>
                <a:srgbClr val="000000"/>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24"/>
  <sheetViews>
    <sheetView topLeftCell="K16" zoomScale="80" zoomScaleNormal="80" workbookViewId="0">
      <selection activeCell="P17" sqref="P17:S17"/>
    </sheetView>
  </sheetViews>
  <sheetFormatPr baseColWidth="10" defaultColWidth="11.42578125" defaultRowHeight="12.75" x14ac:dyDescent="0.2"/>
  <cols>
    <col min="1" max="1" width="49.7109375" style="2" customWidth="1"/>
    <col min="2" max="2" width="26.42578125" style="2" customWidth="1"/>
    <col min="3" max="3" width="49" style="2" customWidth="1"/>
    <col min="4" max="4" width="19.140625" style="2" customWidth="1"/>
    <col min="5" max="5" width="11.5703125" style="2" customWidth="1"/>
    <col min="6" max="6" width="12.140625" style="2" customWidth="1"/>
    <col min="7" max="7" width="14.28515625" style="2" customWidth="1"/>
    <col min="8" max="8" width="21.28515625" style="2" customWidth="1"/>
    <col min="9" max="9" width="16.42578125" style="2" customWidth="1"/>
    <col min="10" max="10" width="46.42578125" style="2" customWidth="1"/>
    <col min="11" max="11" width="15.7109375" style="2" customWidth="1"/>
    <col min="12" max="12" width="11.5703125" style="2" customWidth="1"/>
    <col min="13" max="13" width="12.140625" style="2" customWidth="1"/>
    <col min="14" max="14" width="17" style="2" customWidth="1"/>
    <col min="15" max="15" width="19.7109375" style="2" customWidth="1"/>
    <col min="16" max="16" width="35.85546875" style="2" customWidth="1"/>
    <col min="17" max="17" width="46.28515625" style="2" customWidth="1"/>
    <col min="18" max="18" width="16.28515625" style="2" customWidth="1"/>
    <col min="19" max="19" width="11.5703125" style="2" customWidth="1"/>
    <col min="20" max="20" width="12.140625" style="2" customWidth="1"/>
    <col min="21" max="21" width="18.42578125" style="2" customWidth="1"/>
    <col min="22" max="22" width="19.7109375" style="2" customWidth="1"/>
    <col min="23" max="23" width="25.7109375" style="2" customWidth="1"/>
    <col min="24" max="24" width="45.7109375" style="2" customWidth="1"/>
    <col min="25" max="25" width="16.140625" style="2" customWidth="1"/>
    <col min="26" max="26" width="11.5703125" style="2" customWidth="1"/>
    <col min="27" max="27" width="12.140625" style="2" customWidth="1"/>
    <col min="28" max="28" width="16" style="2" customWidth="1"/>
    <col min="29" max="29" width="17.28515625" style="2" customWidth="1"/>
    <col min="30" max="30" width="26" style="2" customWidth="1"/>
    <col min="31" max="31" width="46" style="2" customWidth="1"/>
    <col min="32" max="32" width="17.5703125" style="2" customWidth="1"/>
    <col min="33" max="33" width="20.140625" style="2" customWidth="1"/>
    <col min="34" max="34" width="12.85546875" style="2" customWidth="1"/>
    <col min="35" max="35" width="19.140625" style="2" customWidth="1"/>
    <col min="36" max="36" width="16.5703125" style="2" customWidth="1"/>
    <col min="37" max="37" width="25" style="2" customWidth="1"/>
    <col min="38" max="38" width="41.140625" style="2" customWidth="1"/>
    <col min="39" max="39" width="18.42578125" style="2" customWidth="1"/>
    <col min="40" max="40" width="20.140625" style="2" customWidth="1"/>
    <col min="41" max="41" width="12.85546875" style="2" customWidth="1"/>
    <col min="42" max="42" width="23" style="2" customWidth="1"/>
    <col min="43" max="43" width="30.85546875" style="2" customWidth="1"/>
    <col min="44" max="44" width="23" style="2" customWidth="1"/>
    <col min="45" max="45" width="46.7109375" style="2" customWidth="1"/>
    <col min="46" max="48" width="11.42578125" style="2" customWidth="1"/>
    <col min="49" max="49" width="16.42578125" style="2" customWidth="1"/>
    <col min="50" max="50" width="20.85546875" style="2" customWidth="1"/>
    <col min="51" max="51" width="22.7109375" style="2" customWidth="1"/>
    <col min="52" max="52" width="49.140625" style="2" customWidth="1"/>
    <col min="53" max="55" width="11.42578125" style="2"/>
    <col min="56" max="56" width="14.85546875" style="2" customWidth="1"/>
    <col min="57" max="57" width="15.85546875" style="2" customWidth="1"/>
    <col min="58" max="16384" width="11.42578125" style="2"/>
  </cols>
  <sheetData>
    <row r="1" spans="1:57" s="1" customFormat="1" ht="38.25" customHeight="1" x14ac:dyDescent="0.2">
      <c r="A1" s="50" t="s">
        <v>18</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row>
    <row r="2" spans="1:57" ht="42" customHeight="1" x14ac:dyDescent="0.2">
      <c r="A2" s="69" t="s">
        <v>9</v>
      </c>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c r="BE2" s="70"/>
    </row>
    <row r="3" spans="1:57" s="1" customFormat="1" ht="36.75" customHeight="1" x14ac:dyDescent="0.2">
      <c r="A3" s="67" t="s">
        <v>4</v>
      </c>
      <c r="B3" s="54" t="s">
        <v>118</v>
      </c>
      <c r="C3" s="54"/>
      <c r="D3" s="54"/>
      <c r="E3" s="54"/>
      <c r="F3" s="54"/>
      <c r="G3" s="54"/>
      <c r="H3" s="54"/>
      <c r="I3" s="68" t="s">
        <v>43</v>
      </c>
      <c r="J3" s="68"/>
      <c r="K3" s="68"/>
      <c r="L3" s="68"/>
      <c r="M3" s="68"/>
      <c r="N3" s="68"/>
      <c r="O3" s="68"/>
      <c r="P3" s="54" t="s">
        <v>80</v>
      </c>
      <c r="Q3" s="54"/>
      <c r="R3" s="54"/>
      <c r="S3" s="54"/>
      <c r="T3" s="54"/>
      <c r="U3" s="54"/>
      <c r="V3" s="54"/>
      <c r="W3" s="54" t="s">
        <v>81</v>
      </c>
      <c r="X3" s="54"/>
      <c r="Y3" s="54"/>
      <c r="Z3" s="54"/>
      <c r="AA3" s="54"/>
      <c r="AB3" s="54"/>
      <c r="AC3" s="54"/>
      <c r="AD3" s="54" t="s">
        <v>114</v>
      </c>
      <c r="AE3" s="54"/>
      <c r="AF3" s="54"/>
      <c r="AG3" s="54"/>
      <c r="AH3" s="54"/>
      <c r="AI3" s="54"/>
      <c r="AJ3" s="54"/>
      <c r="AK3" s="54" t="s">
        <v>115</v>
      </c>
      <c r="AL3" s="54"/>
      <c r="AM3" s="54"/>
      <c r="AN3" s="54"/>
      <c r="AO3" s="54"/>
      <c r="AP3" s="54"/>
      <c r="AQ3" s="54"/>
      <c r="AR3" s="54" t="s">
        <v>119</v>
      </c>
      <c r="AS3" s="54"/>
      <c r="AT3" s="54"/>
      <c r="AU3" s="54"/>
      <c r="AV3" s="54"/>
      <c r="AW3" s="54"/>
      <c r="AX3" s="54"/>
      <c r="AY3" s="54" t="s">
        <v>120</v>
      </c>
      <c r="AZ3" s="54"/>
      <c r="BA3" s="54"/>
      <c r="BB3" s="54"/>
      <c r="BC3" s="54"/>
      <c r="BD3" s="54"/>
      <c r="BE3" s="54"/>
    </row>
    <row r="4" spans="1:57" ht="87" customHeight="1" x14ac:dyDescent="0.2">
      <c r="A4" s="67"/>
      <c r="B4" s="42" t="s">
        <v>11</v>
      </c>
      <c r="C4" s="42" t="s">
        <v>10</v>
      </c>
      <c r="D4" s="42" t="s">
        <v>8</v>
      </c>
      <c r="E4" s="42" t="s">
        <v>0</v>
      </c>
      <c r="F4" s="42" t="s">
        <v>1</v>
      </c>
      <c r="G4" s="42" t="s">
        <v>19</v>
      </c>
      <c r="H4" s="42" t="s">
        <v>12</v>
      </c>
      <c r="I4" s="42" t="s">
        <v>11</v>
      </c>
      <c r="J4" s="42" t="s">
        <v>10</v>
      </c>
      <c r="K4" s="42" t="s">
        <v>8</v>
      </c>
      <c r="L4" s="42" t="s">
        <v>0</v>
      </c>
      <c r="M4" s="42" t="s">
        <v>1</v>
      </c>
      <c r="N4" s="42" t="s">
        <v>19</v>
      </c>
      <c r="O4" s="42" t="s">
        <v>12</v>
      </c>
      <c r="P4" s="42" t="s">
        <v>11</v>
      </c>
      <c r="Q4" s="42" t="s">
        <v>10</v>
      </c>
      <c r="R4" s="42" t="s">
        <v>8</v>
      </c>
      <c r="S4" s="42" t="s">
        <v>0</v>
      </c>
      <c r="T4" s="42" t="s">
        <v>1</v>
      </c>
      <c r="U4" s="42" t="s">
        <v>19</v>
      </c>
      <c r="V4" s="42" t="s">
        <v>12</v>
      </c>
      <c r="W4" s="42" t="s">
        <v>11</v>
      </c>
      <c r="X4" s="42" t="s">
        <v>10</v>
      </c>
      <c r="Y4" s="42" t="s">
        <v>8</v>
      </c>
      <c r="Z4" s="42" t="s">
        <v>0</v>
      </c>
      <c r="AA4" s="42" t="s">
        <v>1</v>
      </c>
      <c r="AB4" s="42" t="s">
        <v>19</v>
      </c>
      <c r="AC4" s="42" t="s">
        <v>12</v>
      </c>
      <c r="AD4" s="42" t="s">
        <v>11</v>
      </c>
      <c r="AE4" s="42" t="s">
        <v>10</v>
      </c>
      <c r="AF4" s="42" t="s">
        <v>8</v>
      </c>
      <c r="AG4" s="42" t="s">
        <v>0</v>
      </c>
      <c r="AH4" s="42" t="s">
        <v>1</v>
      </c>
      <c r="AI4" s="42" t="s">
        <v>19</v>
      </c>
      <c r="AJ4" s="42" t="s">
        <v>12</v>
      </c>
      <c r="AK4" s="42" t="s">
        <v>11</v>
      </c>
      <c r="AL4" s="42" t="s">
        <v>10</v>
      </c>
      <c r="AM4" s="42" t="s">
        <v>8</v>
      </c>
      <c r="AN4" s="42" t="s">
        <v>0</v>
      </c>
      <c r="AO4" s="42" t="s">
        <v>1</v>
      </c>
      <c r="AP4" s="42" t="s">
        <v>19</v>
      </c>
      <c r="AQ4" s="42" t="s">
        <v>12</v>
      </c>
      <c r="AR4" s="42" t="s">
        <v>11</v>
      </c>
      <c r="AS4" s="42" t="s">
        <v>10</v>
      </c>
      <c r="AT4" s="42" t="s">
        <v>8</v>
      </c>
      <c r="AU4" s="42" t="s">
        <v>0</v>
      </c>
      <c r="AV4" s="42" t="s">
        <v>1</v>
      </c>
      <c r="AW4" s="42" t="s">
        <v>19</v>
      </c>
      <c r="AX4" s="42" t="s">
        <v>12</v>
      </c>
      <c r="AY4" s="42" t="s">
        <v>11</v>
      </c>
      <c r="AZ4" s="42" t="s">
        <v>10</v>
      </c>
      <c r="BA4" s="42" t="s">
        <v>8</v>
      </c>
      <c r="BB4" s="42" t="s">
        <v>0</v>
      </c>
      <c r="BC4" s="42" t="s">
        <v>1</v>
      </c>
      <c r="BD4" s="42" t="s">
        <v>19</v>
      </c>
      <c r="BE4" s="42" t="s">
        <v>12</v>
      </c>
    </row>
    <row r="5" spans="1:57" ht="162.75" customHeight="1" x14ac:dyDescent="0.2">
      <c r="A5" s="60" t="s">
        <v>26</v>
      </c>
      <c r="B5" s="27" t="s">
        <v>32</v>
      </c>
      <c r="C5" s="43" t="s">
        <v>33</v>
      </c>
      <c r="D5" s="27" t="s">
        <v>34</v>
      </c>
      <c r="E5" s="28">
        <v>41815</v>
      </c>
      <c r="F5" s="28">
        <v>41988</v>
      </c>
      <c r="G5" s="29">
        <v>8713.99</v>
      </c>
      <c r="H5" s="59" t="s">
        <v>2</v>
      </c>
      <c r="I5" s="27" t="s">
        <v>44</v>
      </c>
      <c r="J5" s="43" t="s">
        <v>45</v>
      </c>
      <c r="K5" s="27" t="s">
        <v>46</v>
      </c>
      <c r="L5" s="28">
        <v>41249</v>
      </c>
      <c r="M5" s="28">
        <v>41598</v>
      </c>
      <c r="N5" s="29">
        <v>960.51</v>
      </c>
      <c r="O5" s="59" t="s">
        <v>2</v>
      </c>
      <c r="P5" s="27" t="s">
        <v>65</v>
      </c>
      <c r="Q5" s="43" t="s">
        <v>66</v>
      </c>
      <c r="R5" s="27" t="s">
        <v>67</v>
      </c>
      <c r="S5" s="28">
        <v>41799</v>
      </c>
      <c r="T5" s="28">
        <v>42094</v>
      </c>
      <c r="U5" s="29">
        <v>4627.55</v>
      </c>
      <c r="V5" s="61" t="s">
        <v>2</v>
      </c>
      <c r="W5" s="27" t="s">
        <v>82</v>
      </c>
      <c r="X5" s="43" t="s">
        <v>83</v>
      </c>
      <c r="Y5" s="27" t="s">
        <v>84</v>
      </c>
      <c r="Z5" s="28">
        <v>42191</v>
      </c>
      <c r="AA5" s="28">
        <v>42466</v>
      </c>
      <c r="AB5" s="29">
        <v>6560</v>
      </c>
      <c r="AC5" s="61" t="s">
        <v>3</v>
      </c>
      <c r="AD5" s="27" t="s">
        <v>85</v>
      </c>
      <c r="AE5" s="37" t="s">
        <v>86</v>
      </c>
      <c r="AF5" s="27" t="s">
        <v>87</v>
      </c>
      <c r="AG5" s="28">
        <v>42193</v>
      </c>
      <c r="AH5" s="28">
        <v>42353</v>
      </c>
      <c r="AI5" s="29">
        <v>4141.99</v>
      </c>
      <c r="AJ5" s="61" t="s">
        <v>3</v>
      </c>
      <c r="AK5" s="27"/>
      <c r="AL5" s="37"/>
      <c r="AM5" s="27"/>
      <c r="AN5" s="28"/>
      <c r="AO5" s="28"/>
      <c r="AP5" s="29"/>
      <c r="AQ5" s="59" t="s">
        <v>3</v>
      </c>
      <c r="AR5" s="27" t="s">
        <v>121</v>
      </c>
      <c r="AS5" s="38" t="s">
        <v>122</v>
      </c>
      <c r="AT5" s="38" t="s">
        <v>123</v>
      </c>
      <c r="AU5" s="38">
        <v>42558</v>
      </c>
      <c r="AV5" s="38">
        <v>43069</v>
      </c>
      <c r="AW5" s="39">
        <v>10548</v>
      </c>
      <c r="AX5" s="59" t="s">
        <v>2</v>
      </c>
      <c r="AY5" s="27" t="s">
        <v>124</v>
      </c>
      <c r="AZ5" s="38" t="s">
        <v>125</v>
      </c>
      <c r="BA5" s="38" t="s">
        <v>126</v>
      </c>
      <c r="BB5" s="38">
        <v>42179</v>
      </c>
      <c r="BC5" s="38">
        <v>41638</v>
      </c>
      <c r="BD5" s="40">
        <v>3650</v>
      </c>
      <c r="BE5" s="59" t="s">
        <v>2</v>
      </c>
    </row>
    <row r="6" spans="1:57" ht="195.75" customHeight="1" x14ac:dyDescent="0.2">
      <c r="A6" s="60"/>
      <c r="B6" s="27" t="s">
        <v>35</v>
      </c>
      <c r="C6" s="43" t="s">
        <v>36</v>
      </c>
      <c r="D6" s="27" t="s">
        <v>34</v>
      </c>
      <c r="E6" s="28">
        <v>41799</v>
      </c>
      <c r="F6" s="28">
        <v>42216</v>
      </c>
      <c r="G6" s="29">
        <v>9461.69</v>
      </c>
      <c r="H6" s="59"/>
      <c r="I6" s="27" t="s">
        <v>47</v>
      </c>
      <c r="J6" s="43" t="s">
        <v>48</v>
      </c>
      <c r="K6" s="27" t="s">
        <v>49</v>
      </c>
      <c r="L6" s="28">
        <v>39427</v>
      </c>
      <c r="M6" s="28">
        <v>39813</v>
      </c>
      <c r="N6" s="29">
        <v>8948.73</v>
      </c>
      <c r="O6" s="59"/>
      <c r="P6" s="27" t="s">
        <v>68</v>
      </c>
      <c r="Q6" s="43" t="s">
        <v>69</v>
      </c>
      <c r="R6" s="27" t="s">
        <v>163</v>
      </c>
      <c r="S6" s="27" t="s">
        <v>70</v>
      </c>
      <c r="T6" s="28">
        <v>42405</v>
      </c>
      <c r="U6" s="33">
        <v>0</v>
      </c>
      <c r="V6" s="61"/>
      <c r="W6" s="27" t="s">
        <v>88</v>
      </c>
      <c r="X6" s="43" t="s">
        <v>89</v>
      </c>
      <c r="Y6" s="27" t="s">
        <v>90</v>
      </c>
      <c r="Z6" s="28">
        <v>41026</v>
      </c>
      <c r="AA6" s="28">
        <v>41270</v>
      </c>
      <c r="AB6" s="29">
        <v>4520.0200000000004</v>
      </c>
      <c r="AC6" s="61"/>
      <c r="AD6" s="27" t="s">
        <v>91</v>
      </c>
      <c r="AE6" s="37" t="s">
        <v>86</v>
      </c>
      <c r="AF6" s="27" t="s">
        <v>87</v>
      </c>
      <c r="AG6" s="28">
        <v>41810</v>
      </c>
      <c r="AH6" s="28">
        <v>41988</v>
      </c>
      <c r="AI6" s="29">
        <v>3459.14</v>
      </c>
      <c r="AJ6" s="61"/>
      <c r="AK6" s="27"/>
      <c r="AL6" s="37"/>
      <c r="AM6" s="27"/>
      <c r="AN6" s="28"/>
      <c r="AO6" s="28"/>
      <c r="AP6" s="29"/>
      <c r="AQ6" s="59"/>
      <c r="AR6" s="27" t="s">
        <v>127</v>
      </c>
      <c r="AS6" s="38" t="s">
        <v>128</v>
      </c>
      <c r="AT6" s="38" t="s">
        <v>129</v>
      </c>
      <c r="AU6" s="38">
        <v>41369</v>
      </c>
      <c r="AV6" s="38">
        <v>41542</v>
      </c>
      <c r="AW6" s="39">
        <v>1983</v>
      </c>
      <c r="AX6" s="59"/>
      <c r="AY6" s="27" t="s">
        <v>130</v>
      </c>
      <c r="AZ6" s="38" t="s">
        <v>131</v>
      </c>
      <c r="BA6" s="38" t="s">
        <v>129</v>
      </c>
      <c r="BB6" s="38">
        <v>41569</v>
      </c>
      <c r="BC6" s="38">
        <v>41639</v>
      </c>
      <c r="BD6" s="40">
        <v>42.49</v>
      </c>
      <c r="BE6" s="59"/>
    </row>
    <row r="7" spans="1:57" ht="198" customHeight="1" x14ac:dyDescent="0.2">
      <c r="A7" s="60"/>
      <c r="B7" s="27" t="s">
        <v>37</v>
      </c>
      <c r="C7" s="43" t="s">
        <v>38</v>
      </c>
      <c r="D7" s="27" t="s">
        <v>34</v>
      </c>
      <c r="E7" s="28">
        <v>41799</v>
      </c>
      <c r="F7" s="28">
        <v>42216</v>
      </c>
      <c r="G7" s="29">
        <v>9235.1299999999992</v>
      </c>
      <c r="H7" s="59"/>
      <c r="I7" s="27" t="s">
        <v>50</v>
      </c>
      <c r="J7" s="43" t="s">
        <v>51</v>
      </c>
      <c r="K7" s="27" t="s">
        <v>52</v>
      </c>
      <c r="L7" s="28">
        <v>40205</v>
      </c>
      <c r="M7" s="28">
        <v>40481</v>
      </c>
      <c r="N7" s="29">
        <v>1164.94</v>
      </c>
      <c r="O7" s="59"/>
      <c r="P7" s="27" t="s">
        <v>71</v>
      </c>
      <c r="Q7" s="43" t="s">
        <v>72</v>
      </c>
      <c r="R7" s="27" t="s">
        <v>73</v>
      </c>
      <c r="S7" s="28">
        <v>39502</v>
      </c>
      <c r="T7" s="28">
        <v>39793</v>
      </c>
      <c r="U7" s="29">
        <v>3110.01</v>
      </c>
      <c r="V7" s="61"/>
      <c r="W7" s="27" t="s">
        <v>92</v>
      </c>
      <c r="X7" s="43" t="s">
        <v>93</v>
      </c>
      <c r="Y7" s="27" t="s">
        <v>90</v>
      </c>
      <c r="Z7" s="28">
        <v>40575</v>
      </c>
      <c r="AA7" s="28">
        <v>40878</v>
      </c>
      <c r="AB7" s="29">
        <v>4698.59</v>
      </c>
      <c r="AC7" s="61"/>
      <c r="AD7" s="27" t="s">
        <v>94</v>
      </c>
      <c r="AE7" s="37" t="s">
        <v>95</v>
      </c>
      <c r="AF7" s="27" t="s">
        <v>87</v>
      </c>
      <c r="AG7" s="28">
        <v>41471</v>
      </c>
      <c r="AH7" s="28">
        <v>41624</v>
      </c>
      <c r="AI7" s="29">
        <v>2798.98</v>
      </c>
      <c r="AJ7" s="61"/>
      <c r="AK7" s="27"/>
      <c r="AL7" s="37"/>
      <c r="AM7" s="27"/>
      <c r="AN7" s="28"/>
      <c r="AO7" s="28"/>
      <c r="AP7" s="29"/>
      <c r="AQ7" s="59"/>
      <c r="AR7" s="27" t="s">
        <v>132</v>
      </c>
      <c r="AS7" s="38" t="s">
        <v>133</v>
      </c>
      <c r="AT7" s="38" t="s">
        <v>129</v>
      </c>
      <c r="AU7" s="38">
        <v>41767</v>
      </c>
      <c r="AV7" s="38">
        <v>41981</v>
      </c>
      <c r="AW7" s="39">
        <v>629974</v>
      </c>
      <c r="AX7" s="59"/>
      <c r="AY7" s="27" t="s">
        <v>134</v>
      </c>
      <c r="AZ7" s="38" t="s">
        <v>135</v>
      </c>
      <c r="BA7" s="38" t="s">
        <v>129</v>
      </c>
      <c r="BB7" s="38">
        <v>42152</v>
      </c>
      <c r="BC7" s="38">
        <v>42368</v>
      </c>
      <c r="BD7" s="40">
        <v>1651.6</v>
      </c>
      <c r="BE7" s="59"/>
    </row>
    <row r="8" spans="1:57" ht="175.5" customHeight="1" x14ac:dyDescent="0.2">
      <c r="A8" s="60"/>
      <c r="B8" s="27" t="s">
        <v>39</v>
      </c>
      <c r="C8" s="43" t="s">
        <v>40</v>
      </c>
      <c r="D8" s="27" t="s">
        <v>41</v>
      </c>
      <c r="E8" s="28">
        <v>41274</v>
      </c>
      <c r="F8" s="28">
        <v>41639</v>
      </c>
      <c r="G8" s="29">
        <v>3915.78</v>
      </c>
      <c r="H8" s="59"/>
      <c r="I8" s="27" t="s">
        <v>53</v>
      </c>
      <c r="J8" s="43" t="s">
        <v>54</v>
      </c>
      <c r="K8" s="27" t="s">
        <v>55</v>
      </c>
      <c r="L8" s="27" t="s">
        <v>56</v>
      </c>
      <c r="M8" s="28">
        <v>41274</v>
      </c>
      <c r="N8" s="29">
        <v>9542.65</v>
      </c>
      <c r="O8" s="59"/>
      <c r="P8" s="27" t="s">
        <v>74</v>
      </c>
      <c r="Q8" s="43" t="s">
        <v>72</v>
      </c>
      <c r="R8" s="27" t="s">
        <v>75</v>
      </c>
      <c r="S8" s="28">
        <v>39502</v>
      </c>
      <c r="T8" s="28">
        <v>39793</v>
      </c>
      <c r="U8" s="29">
        <v>3408.82</v>
      </c>
      <c r="V8" s="61"/>
      <c r="W8" s="27"/>
      <c r="X8" s="27"/>
      <c r="Y8" s="27"/>
      <c r="Z8" s="28"/>
      <c r="AA8" s="28"/>
      <c r="AB8" s="33"/>
      <c r="AC8" s="61"/>
      <c r="AD8" s="27" t="s">
        <v>96</v>
      </c>
      <c r="AE8" s="37" t="s">
        <v>97</v>
      </c>
      <c r="AF8" s="27" t="s">
        <v>98</v>
      </c>
      <c r="AG8" s="28">
        <v>42053</v>
      </c>
      <c r="AH8" s="28" t="s">
        <v>99</v>
      </c>
      <c r="AI8" s="29">
        <v>3685.88</v>
      </c>
      <c r="AJ8" s="61"/>
      <c r="AK8" s="27"/>
      <c r="AL8" s="37"/>
      <c r="AM8" s="27"/>
      <c r="AN8" s="28"/>
      <c r="AO8" s="28"/>
      <c r="AP8" s="29"/>
      <c r="AQ8" s="59"/>
      <c r="AR8" s="27" t="s">
        <v>136</v>
      </c>
      <c r="AS8" s="38" t="s">
        <v>137</v>
      </c>
      <c r="AT8" s="38" t="s">
        <v>129</v>
      </c>
      <c r="AU8" s="38">
        <v>41767</v>
      </c>
      <c r="AV8" s="38">
        <v>41981</v>
      </c>
      <c r="AW8" s="39">
        <v>6299.74</v>
      </c>
      <c r="AX8" s="59"/>
      <c r="AY8" s="27" t="s">
        <v>138</v>
      </c>
      <c r="AZ8" s="38" t="s">
        <v>139</v>
      </c>
      <c r="BA8" s="38" t="s">
        <v>41</v>
      </c>
      <c r="BB8" s="38">
        <v>42524</v>
      </c>
      <c r="BC8" s="38">
        <v>42735</v>
      </c>
      <c r="BD8" s="40">
        <v>848.79</v>
      </c>
      <c r="BE8" s="59"/>
    </row>
    <row r="9" spans="1:57" ht="149.25" customHeight="1" x14ac:dyDescent="0.2">
      <c r="A9" s="60"/>
      <c r="B9" s="27" t="s">
        <v>28</v>
      </c>
      <c r="C9" s="43" t="s">
        <v>27</v>
      </c>
      <c r="D9" s="27" t="s">
        <v>31</v>
      </c>
      <c r="E9" s="28">
        <v>40016</v>
      </c>
      <c r="F9" s="28">
        <v>40543</v>
      </c>
      <c r="G9" s="29">
        <v>7967.38</v>
      </c>
      <c r="H9" s="59"/>
      <c r="I9" s="27" t="s">
        <v>57</v>
      </c>
      <c r="J9" s="43" t="s">
        <v>58</v>
      </c>
      <c r="K9" s="27" t="s">
        <v>59</v>
      </c>
      <c r="L9" s="28">
        <v>41270</v>
      </c>
      <c r="M9" s="28">
        <v>41635</v>
      </c>
      <c r="N9" s="29">
        <v>2198.9899999999998</v>
      </c>
      <c r="O9" s="59"/>
      <c r="P9" s="27" t="s">
        <v>76</v>
      </c>
      <c r="Q9" s="43" t="s">
        <v>77</v>
      </c>
      <c r="R9" s="27" t="s">
        <v>78</v>
      </c>
      <c r="S9" s="28">
        <v>42865</v>
      </c>
      <c r="T9" s="28">
        <v>43100</v>
      </c>
      <c r="U9" s="29">
        <v>3494.9</v>
      </c>
      <c r="V9" s="61"/>
      <c r="W9" s="27"/>
      <c r="X9" s="27"/>
      <c r="Y9" s="27"/>
      <c r="Z9" s="28"/>
      <c r="AA9" s="28"/>
      <c r="AB9" s="33"/>
      <c r="AC9" s="61"/>
      <c r="AD9" s="27" t="s">
        <v>100</v>
      </c>
      <c r="AE9" s="37" t="s">
        <v>101</v>
      </c>
      <c r="AF9" s="27" t="s">
        <v>102</v>
      </c>
      <c r="AG9" s="27" t="s">
        <v>103</v>
      </c>
      <c r="AH9" s="28">
        <v>43100</v>
      </c>
      <c r="AI9" s="33"/>
      <c r="AJ9" s="61"/>
      <c r="AK9" s="27"/>
      <c r="AL9" s="37"/>
      <c r="AM9" s="27"/>
      <c r="AN9" s="27"/>
      <c r="AO9" s="28"/>
      <c r="AP9" s="33"/>
      <c r="AQ9" s="59"/>
      <c r="AR9" s="27" t="s">
        <v>140</v>
      </c>
      <c r="AS9" s="38" t="s">
        <v>141</v>
      </c>
      <c r="AT9" s="38" t="s">
        <v>129</v>
      </c>
      <c r="AU9" s="38">
        <v>40539</v>
      </c>
      <c r="AV9" s="38">
        <v>40751</v>
      </c>
      <c r="AW9" s="39">
        <v>572.52</v>
      </c>
      <c r="AX9" s="59"/>
      <c r="AY9" s="27" t="s">
        <v>142</v>
      </c>
      <c r="AZ9" s="38" t="s">
        <v>143</v>
      </c>
      <c r="BA9" s="38" t="s">
        <v>41</v>
      </c>
      <c r="BB9" s="38">
        <v>42962</v>
      </c>
      <c r="BC9" s="38">
        <v>43099</v>
      </c>
      <c r="BD9" s="40">
        <v>1916.96</v>
      </c>
      <c r="BE9" s="59"/>
    </row>
    <row r="10" spans="1:57" ht="93" customHeight="1" x14ac:dyDescent="0.2">
      <c r="A10" s="60"/>
      <c r="B10" s="27" t="s">
        <v>29</v>
      </c>
      <c r="C10" s="43" t="s">
        <v>27</v>
      </c>
      <c r="D10" s="27" t="s">
        <v>30</v>
      </c>
      <c r="E10" s="28">
        <v>40016</v>
      </c>
      <c r="F10" s="28">
        <v>40543</v>
      </c>
      <c r="G10" s="29">
        <v>11822.91</v>
      </c>
      <c r="H10" s="59"/>
      <c r="I10" s="27" t="s">
        <v>60</v>
      </c>
      <c r="J10" s="43" t="s">
        <v>61</v>
      </c>
      <c r="K10" s="27" t="s">
        <v>62</v>
      </c>
      <c r="L10" s="28">
        <v>42558</v>
      </c>
      <c r="M10" s="28">
        <v>42734</v>
      </c>
      <c r="N10" s="29">
        <v>1612.18</v>
      </c>
      <c r="O10" s="59"/>
      <c r="P10" s="27"/>
      <c r="Q10" s="27"/>
      <c r="R10" s="27"/>
      <c r="S10" s="28"/>
      <c r="T10" s="28"/>
      <c r="U10" s="33"/>
      <c r="V10" s="61"/>
      <c r="W10" s="27"/>
      <c r="X10" s="27"/>
      <c r="Y10" s="27"/>
      <c r="Z10" s="28"/>
      <c r="AA10" s="28"/>
      <c r="AB10" s="33"/>
      <c r="AC10" s="61"/>
      <c r="AD10" s="27" t="s">
        <v>104</v>
      </c>
      <c r="AE10" s="37" t="s">
        <v>105</v>
      </c>
      <c r="AF10" s="27" t="s">
        <v>106</v>
      </c>
      <c r="AG10" s="28">
        <v>42172</v>
      </c>
      <c r="AH10" s="28">
        <v>42294</v>
      </c>
      <c r="AI10" s="33"/>
      <c r="AJ10" s="61"/>
      <c r="AK10" s="27"/>
      <c r="AL10" s="37"/>
      <c r="AM10" s="27"/>
      <c r="AN10" s="28"/>
      <c r="AO10" s="28"/>
      <c r="AP10" s="33"/>
      <c r="AQ10" s="59"/>
      <c r="AR10" s="27" t="s">
        <v>144</v>
      </c>
      <c r="AS10" s="38" t="s">
        <v>145</v>
      </c>
      <c r="AT10" s="38" t="s">
        <v>146</v>
      </c>
      <c r="AU10" s="38">
        <v>42554</v>
      </c>
      <c r="AV10" s="38">
        <v>42585</v>
      </c>
      <c r="AW10" s="39">
        <v>558.12</v>
      </c>
      <c r="AX10" s="59"/>
      <c r="AY10" s="27" t="s">
        <v>147</v>
      </c>
      <c r="AZ10" s="38" t="s">
        <v>148</v>
      </c>
      <c r="BA10" s="38" t="s">
        <v>41</v>
      </c>
      <c r="BB10" s="38">
        <v>43004</v>
      </c>
      <c r="BC10" s="38">
        <v>43189</v>
      </c>
      <c r="BD10" s="40">
        <v>1688.8</v>
      </c>
      <c r="BE10" s="59"/>
    </row>
    <row r="11" spans="1:57" ht="98.25" customHeight="1" x14ac:dyDescent="0.2">
      <c r="A11" s="60"/>
      <c r="B11" s="27"/>
      <c r="C11" s="27"/>
      <c r="D11" s="27"/>
      <c r="E11" s="27"/>
      <c r="F11" s="27"/>
      <c r="G11" s="27"/>
      <c r="H11" s="59"/>
      <c r="I11" s="27"/>
      <c r="J11" s="27"/>
      <c r="K11" s="27"/>
      <c r="L11" s="28"/>
      <c r="M11" s="28"/>
      <c r="N11" s="29"/>
      <c r="O11" s="59"/>
      <c r="P11" s="27"/>
      <c r="Q11" s="27"/>
      <c r="R11" s="27"/>
      <c r="S11" s="28"/>
      <c r="T11" s="28"/>
      <c r="U11" s="33"/>
      <c r="V11" s="61"/>
      <c r="W11" s="27"/>
      <c r="X11" s="27"/>
      <c r="Y11" s="27"/>
      <c r="Z11" s="28"/>
      <c r="AA11" s="28"/>
      <c r="AB11" s="33"/>
      <c r="AC11" s="61"/>
      <c r="AD11" s="27" t="s">
        <v>107</v>
      </c>
      <c r="AE11" s="37" t="s">
        <v>108</v>
      </c>
      <c r="AF11" s="27" t="s">
        <v>87</v>
      </c>
      <c r="AG11" s="28">
        <v>42439</v>
      </c>
      <c r="AH11" s="28">
        <v>42896</v>
      </c>
      <c r="AI11" s="29">
        <v>7199.08</v>
      </c>
      <c r="AJ11" s="61"/>
      <c r="AK11" s="27"/>
      <c r="AL11" s="37"/>
      <c r="AM11" s="27"/>
      <c r="AN11" s="28"/>
      <c r="AO11" s="28"/>
      <c r="AP11" s="29"/>
      <c r="AQ11" s="59"/>
      <c r="AR11" s="27" t="s">
        <v>149</v>
      </c>
      <c r="AS11" s="38" t="s">
        <v>150</v>
      </c>
      <c r="AT11" s="38" t="s">
        <v>129</v>
      </c>
      <c r="AU11" s="38">
        <v>42879</v>
      </c>
      <c r="AV11" s="38">
        <v>42947</v>
      </c>
      <c r="AW11" s="39">
        <v>365.99</v>
      </c>
      <c r="AX11" s="59"/>
      <c r="AY11" s="27" t="s">
        <v>151</v>
      </c>
      <c r="AZ11" s="38" t="s">
        <v>152</v>
      </c>
      <c r="BA11" s="38" t="s">
        <v>153</v>
      </c>
      <c r="BB11" s="38">
        <v>42955</v>
      </c>
      <c r="BC11" s="38">
        <v>43100</v>
      </c>
      <c r="BD11" s="40">
        <v>2101.21</v>
      </c>
      <c r="BE11" s="59"/>
    </row>
    <row r="12" spans="1:57" ht="123" customHeight="1" x14ac:dyDescent="0.2">
      <c r="A12" s="60"/>
      <c r="B12" s="27"/>
      <c r="C12" s="27"/>
      <c r="D12" s="27"/>
      <c r="E12" s="27"/>
      <c r="F12" s="27"/>
      <c r="G12" s="27"/>
      <c r="H12" s="59"/>
      <c r="I12" s="27"/>
      <c r="J12" s="27"/>
      <c r="K12" s="27"/>
      <c r="L12" s="28"/>
      <c r="M12" s="28"/>
      <c r="N12" s="29"/>
      <c r="O12" s="59"/>
      <c r="P12" s="27"/>
      <c r="Q12" s="27"/>
      <c r="R12" s="27"/>
      <c r="S12" s="28"/>
      <c r="T12" s="28"/>
      <c r="U12" s="33"/>
      <c r="V12" s="61"/>
      <c r="W12" s="27"/>
      <c r="X12" s="27"/>
      <c r="Y12" s="27"/>
      <c r="Z12" s="28"/>
      <c r="AA12" s="28"/>
      <c r="AB12" s="33"/>
      <c r="AC12" s="61"/>
      <c r="AD12" s="27" t="s">
        <v>109</v>
      </c>
      <c r="AE12" s="37" t="s">
        <v>110</v>
      </c>
      <c r="AF12" s="27" t="s">
        <v>111</v>
      </c>
      <c r="AG12" s="28">
        <v>42177</v>
      </c>
      <c r="AH12" s="28">
        <v>42277</v>
      </c>
      <c r="AI12" s="29">
        <v>861.03</v>
      </c>
      <c r="AJ12" s="61"/>
      <c r="AK12" s="27"/>
      <c r="AL12" s="37"/>
      <c r="AM12" s="27"/>
      <c r="AN12" s="28"/>
      <c r="AO12" s="28"/>
      <c r="AP12" s="29"/>
      <c r="AQ12" s="59"/>
      <c r="AR12" s="27" t="s">
        <v>154</v>
      </c>
      <c r="AS12" s="38" t="s">
        <v>155</v>
      </c>
      <c r="AT12" s="38" t="s">
        <v>129</v>
      </c>
      <c r="AU12" s="38">
        <v>42479</v>
      </c>
      <c r="AV12" s="38">
        <v>42583</v>
      </c>
      <c r="AW12" s="39">
        <v>137.75</v>
      </c>
      <c r="AX12" s="59"/>
      <c r="AY12" s="27" t="s">
        <v>156</v>
      </c>
      <c r="AZ12" s="38" t="s">
        <v>157</v>
      </c>
      <c r="BA12" s="38" t="s">
        <v>41</v>
      </c>
      <c r="BB12" s="38">
        <v>42524</v>
      </c>
      <c r="BC12" s="38">
        <v>42735</v>
      </c>
      <c r="BD12" s="40">
        <v>1453.57</v>
      </c>
      <c r="BE12" s="59"/>
    </row>
    <row r="13" spans="1:57" ht="63.75" customHeight="1" x14ac:dyDescent="0.2">
      <c r="A13" s="60"/>
      <c r="B13" s="60" t="s">
        <v>23</v>
      </c>
      <c r="C13" s="58"/>
      <c r="D13" s="58"/>
      <c r="E13" s="58"/>
      <c r="F13" s="58"/>
      <c r="G13" s="30">
        <f>SUM(G5:G12)</f>
        <v>51116.87999999999</v>
      </c>
      <c r="H13" s="59"/>
      <c r="I13" s="60" t="s">
        <v>23</v>
      </c>
      <c r="J13" s="58"/>
      <c r="K13" s="58"/>
      <c r="L13" s="58"/>
      <c r="M13" s="58"/>
      <c r="N13" s="30">
        <f>SUM(N5:N12)</f>
        <v>24428</v>
      </c>
      <c r="O13" s="59"/>
      <c r="P13" s="60" t="s">
        <v>23</v>
      </c>
      <c r="Q13" s="58"/>
      <c r="R13" s="58"/>
      <c r="S13" s="58"/>
      <c r="T13" s="58"/>
      <c r="U13" s="30">
        <f>SUM(U5:U9)</f>
        <v>14641.28</v>
      </c>
      <c r="V13" s="61"/>
      <c r="W13" s="60" t="s">
        <v>23</v>
      </c>
      <c r="X13" s="58"/>
      <c r="Y13" s="58"/>
      <c r="Z13" s="58"/>
      <c r="AA13" s="58"/>
      <c r="AB13" s="30">
        <f>SUM(AB5:AB12)</f>
        <v>15778.61</v>
      </c>
      <c r="AC13" s="61"/>
      <c r="AD13" s="60" t="s">
        <v>23</v>
      </c>
      <c r="AE13" s="58"/>
      <c r="AF13" s="58"/>
      <c r="AG13" s="58"/>
      <c r="AH13" s="58"/>
      <c r="AI13" s="30">
        <f>SUM(AI5:AI12)</f>
        <v>22146.1</v>
      </c>
      <c r="AJ13" s="61"/>
      <c r="AK13" s="60" t="s">
        <v>23</v>
      </c>
      <c r="AL13" s="58"/>
      <c r="AM13" s="58"/>
      <c r="AN13" s="58"/>
      <c r="AO13" s="58"/>
      <c r="AP13" s="30">
        <f>SUM(AP5:AP12)</f>
        <v>0</v>
      </c>
      <c r="AQ13" s="59"/>
      <c r="AR13" s="27" t="s">
        <v>158</v>
      </c>
      <c r="AS13" s="38" t="s">
        <v>159</v>
      </c>
      <c r="AT13" s="38" t="s">
        <v>129</v>
      </c>
      <c r="AU13" s="38">
        <v>42688</v>
      </c>
      <c r="AV13" s="38">
        <v>42877</v>
      </c>
      <c r="AW13" s="39">
        <v>463.99</v>
      </c>
      <c r="AX13" s="59"/>
      <c r="AY13" s="27"/>
      <c r="AZ13" s="38"/>
      <c r="BA13" s="38"/>
      <c r="BB13" s="38"/>
      <c r="BC13" s="38"/>
      <c r="BD13" s="40"/>
      <c r="BE13" s="59"/>
    </row>
    <row r="14" spans="1:57" ht="19.5" customHeight="1" x14ac:dyDescent="0.2">
      <c r="A14" s="60"/>
      <c r="B14" s="66" t="s">
        <v>25</v>
      </c>
      <c r="C14" s="66"/>
      <c r="D14" s="66"/>
      <c r="E14" s="66"/>
      <c r="F14" s="66"/>
      <c r="G14" s="30">
        <v>12876.89</v>
      </c>
      <c r="H14" s="59"/>
      <c r="I14" s="65" t="s">
        <v>25</v>
      </c>
      <c r="J14" s="65"/>
      <c r="K14" s="65"/>
      <c r="L14" s="65"/>
      <c r="M14" s="65"/>
      <c r="N14" s="30">
        <v>12876.89</v>
      </c>
      <c r="O14" s="59"/>
      <c r="P14" s="34" t="s">
        <v>25</v>
      </c>
      <c r="Q14" s="34"/>
      <c r="R14" s="35"/>
      <c r="S14" s="36"/>
      <c r="T14" s="34"/>
      <c r="U14" s="30">
        <v>12876.89</v>
      </c>
      <c r="V14" s="61"/>
      <c r="W14" s="34" t="s">
        <v>25</v>
      </c>
      <c r="X14" s="34"/>
      <c r="Y14" s="35"/>
      <c r="Z14" s="36"/>
      <c r="AA14" s="34"/>
      <c r="AB14" s="30">
        <v>12876.89</v>
      </c>
      <c r="AC14" s="61"/>
      <c r="AD14" s="34" t="s">
        <v>25</v>
      </c>
      <c r="AE14" s="34"/>
      <c r="AF14" s="35"/>
      <c r="AG14" s="36"/>
      <c r="AH14" s="34"/>
      <c r="AI14" s="30">
        <v>12876.89</v>
      </c>
      <c r="AJ14" s="61"/>
      <c r="AK14" s="34" t="s">
        <v>25</v>
      </c>
      <c r="AL14" s="34"/>
      <c r="AM14" s="35"/>
      <c r="AN14" s="36"/>
      <c r="AO14" s="34"/>
      <c r="AP14" s="30">
        <v>12876.89</v>
      </c>
      <c r="AQ14" s="59"/>
      <c r="AR14" s="60" t="s">
        <v>23</v>
      </c>
      <c r="AS14" s="58"/>
      <c r="AT14" s="58"/>
      <c r="AU14" s="58"/>
      <c r="AV14" s="58"/>
      <c r="AW14" s="49">
        <f>SUM(AW5:AW13)</f>
        <v>650903.11</v>
      </c>
      <c r="AX14" s="59"/>
      <c r="AY14" s="60" t="s">
        <v>23</v>
      </c>
      <c r="AZ14" s="58"/>
      <c r="BA14" s="58"/>
      <c r="BB14" s="58"/>
      <c r="BC14" s="58"/>
      <c r="BD14" s="35">
        <f>SUM(BD5:BD13)</f>
        <v>13353.419999999998</v>
      </c>
      <c r="BE14" s="59"/>
    </row>
    <row r="15" spans="1:57" ht="57" customHeight="1" x14ac:dyDescent="0.2">
      <c r="A15" s="60"/>
      <c r="B15" s="58" t="s">
        <v>24</v>
      </c>
      <c r="C15" s="58"/>
      <c r="D15" s="58"/>
      <c r="E15" s="58"/>
      <c r="F15" s="58"/>
      <c r="G15" s="31" t="str">
        <f>+IF(G13&gt;=G14,"CUMPLE","NO CUMPLE")</f>
        <v>CUMPLE</v>
      </c>
      <c r="H15" s="59"/>
      <c r="I15" s="58" t="s">
        <v>24</v>
      </c>
      <c r="J15" s="58"/>
      <c r="K15" s="58"/>
      <c r="L15" s="58"/>
      <c r="M15" s="58"/>
      <c r="N15" s="31" t="str">
        <f>+IF(N13&gt;=N14,"CUMPLE","NO CUMPLE")</f>
        <v>CUMPLE</v>
      </c>
      <c r="O15" s="59"/>
      <c r="P15" s="58" t="s">
        <v>24</v>
      </c>
      <c r="Q15" s="58"/>
      <c r="R15" s="58"/>
      <c r="S15" s="58"/>
      <c r="T15" s="58"/>
      <c r="U15" s="46" t="str">
        <f>+IF(U13&gt;=U14,"CUMPLE","NO CUMPLE")</f>
        <v>CUMPLE</v>
      </c>
      <c r="V15" s="61"/>
      <c r="W15" s="58" t="s">
        <v>24</v>
      </c>
      <c r="X15" s="58"/>
      <c r="Y15" s="58"/>
      <c r="Z15" s="58"/>
      <c r="AA15" s="58"/>
      <c r="AB15" s="31" t="str">
        <f>+IF(AB13&gt;=AB14,"CUMPLE","NO CUMPLE")</f>
        <v>CUMPLE</v>
      </c>
      <c r="AC15" s="61"/>
      <c r="AD15" s="58" t="s">
        <v>24</v>
      </c>
      <c r="AE15" s="58"/>
      <c r="AF15" s="58"/>
      <c r="AG15" s="58"/>
      <c r="AH15" s="58"/>
      <c r="AI15" s="31" t="str">
        <f>+IF(AI13&gt;=AI14,"CUMPLE","NO CUMPLE")</f>
        <v>CUMPLE</v>
      </c>
      <c r="AJ15" s="61"/>
      <c r="AK15" s="58" t="s">
        <v>24</v>
      </c>
      <c r="AL15" s="58"/>
      <c r="AM15" s="58"/>
      <c r="AN15" s="58"/>
      <c r="AO15" s="58"/>
      <c r="AP15" s="31" t="str">
        <f>+IF(AP13&gt;=AP14,"CUMPLE","NO CUMPLE")</f>
        <v>NO CUMPLE</v>
      </c>
      <c r="AQ15" s="59"/>
      <c r="AR15" s="34" t="s">
        <v>25</v>
      </c>
      <c r="AS15" s="34"/>
      <c r="AT15" s="35"/>
      <c r="AU15" s="36"/>
      <c r="AV15" s="34"/>
      <c r="AW15" s="30">
        <v>12876.89</v>
      </c>
      <c r="AX15" s="59"/>
      <c r="AY15" s="34" t="s">
        <v>25</v>
      </c>
      <c r="AZ15" s="34"/>
      <c r="BA15" s="35"/>
      <c r="BB15" s="36"/>
      <c r="BC15" s="34"/>
      <c r="BD15" s="35">
        <v>12876.89</v>
      </c>
      <c r="BE15" s="59"/>
    </row>
    <row r="16" spans="1:57" ht="204" customHeight="1" x14ac:dyDescent="0.2">
      <c r="A16" s="45" t="s">
        <v>5</v>
      </c>
      <c r="B16" s="55" t="s">
        <v>162</v>
      </c>
      <c r="C16" s="55"/>
      <c r="D16" s="55"/>
      <c r="E16" s="55"/>
      <c r="F16" s="55"/>
      <c r="G16" s="55"/>
      <c r="H16" s="55"/>
      <c r="I16" s="55" t="s">
        <v>63</v>
      </c>
      <c r="J16" s="55"/>
      <c r="K16" s="55"/>
      <c r="L16" s="55"/>
      <c r="M16" s="55"/>
      <c r="N16" s="55"/>
      <c r="O16" s="55"/>
      <c r="P16" s="64" t="s">
        <v>175</v>
      </c>
      <c r="Q16" s="64"/>
      <c r="R16" s="64"/>
      <c r="S16" s="64"/>
      <c r="T16" s="64"/>
      <c r="U16" s="64"/>
      <c r="V16" s="64"/>
      <c r="W16" s="55" t="s">
        <v>172</v>
      </c>
      <c r="X16" s="55"/>
      <c r="Y16" s="55"/>
      <c r="Z16" s="55"/>
      <c r="AA16" s="55"/>
      <c r="AB16" s="55"/>
      <c r="AC16" s="55"/>
      <c r="AD16" s="55" t="s">
        <v>173</v>
      </c>
      <c r="AE16" s="55"/>
      <c r="AF16" s="55"/>
      <c r="AG16" s="55"/>
      <c r="AH16" s="55"/>
      <c r="AI16" s="55"/>
      <c r="AJ16" s="55"/>
      <c r="AK16" s="55" t="s">
        <v>116</v>
      </c>
      <c r="AL16" s="55"/>
      <c r="AM16" s="55"/>
      <c r="AN16" s="55"/>
      <c r="AO16" s="55"/>
      <c r="AP16" s="55"/>
      <c r="AQ16" s="55"/>
      <c r="AR16" s="58" t="s">
        <v>24</v>
      </c>
      <c r="AS16" s="58"/>
      <c r="AT16" s="58"/>
      <c r="AU16" s="58"/>
      <c r="AV16" s="58"/>
      <c r="AW16" s="31" t="str">
        <f>+IF(AW14&gt;=AW15,"CUMPLE","NO CUMPLE")</f>
        <v>CUMPLE</v>
      </c>
      <c r="AX16" s="59"/>
      <c r="AY16" s="58" t="s">
        <v>24</v>
      </c>
      <c r="AZ16" s="58"/>
      <c r="BA16" s="58"/>
      <c r="BB16" s="58"/>
      <c r="BC16" s="58"/>
      <c r="BD16" s="31" t="str">
        <f>+IF(BD14&gt;=BD15,"CUMPLE","NO CUMPLE")</f>
        <v>CUMPLE</v>
      </c>
      <c r="BE16" s="59"/>
    </row>
    <row r="17" spans="1:57" ht="69" customHeight="1" x14ac:dyDescent="0.2">
      <c r="A17" s="41" t="s">
        <v>4</v>
      </c>
      <c r="B17" s="56" t="s">
        <v>7</v>
      </c>
      <c r="C17" s="56"/>
      <c r="D17" s="56"/>
      <c r="E17" s="56"/>
      <c r="F17" s="56" t="s">
        <v>13</v>
      </c>
      <c r="G17" s="56"/>
      <c r="H17" s="42" t="s">
        <v>6</v>
      </c>
      <c r="I17" s="56" t="s">
        <v>7</v>
      </c>
      <c r="J17" s="56"/>
      <c r="K17" s="56"/>
      <c r="L17" s="56"/>
      <c r="M17" s="56" t="s">
        <v>13</v>
      </c>
      <c r="N17" s="56"/>
      <c r="O17" s="42" t="s">
        <v>6</v>
      </c>
      <c r="P17" s="56" t="s">
        <v>7</v>
      </c>
      <c r="Q17" s="56"/>
      <c r="R17" s="56"/>
      <c r="S17" s="56"/>
      <c r="T17" s="56" t="s">
        <v>13</v>
      </c>
      <c r="U17" s="56"/>
      <c r="V17" s="42" t="s">
        <v>6</v>
      </c>
      <c r="W17" s="56" t="s">
        <v>7</v>
      </c>
      <c r="X17" s="56"/>
      <c r="Y17" s="56"/>
      <c r="Z17" s="56"/>
      <c r="AA17" s="56" t="s">
        <v>13</v>
      </c>
      <c r="AB17" s="56"/>
      <c r="AC17" s="42" t="s">
        <v>6</v>
      </c>
      <c r="AD17" s="56" t="s">
        <v>7</v>
      </c>
      <c r="AE17" s="56"/>
      <c r="AF17" s="56"/>
      <c r="AG17" s="56"/>
      <c r="AH17" s="56" t="s">
        <v>13</v>
      </c>
      <c r="AI17" s="56"/>
      <c r="AJ17" s="42" t="s">
        <v>6</v>
      </c>
      <c r="AK17" s="56" t="s">
        <v>7</v>
      </c>
      <c r="AL17" s="56"/>
      <c r="AM17" s="56"/>
      <c r="AN17" s="56"/>
      <c r="AO17" s="56" t="s">
        <v>13</v>
      </c>
      <c r="AP17" s="56"/>
      <c r="AQ17" s="42" t="s">
        <v>6</v>
      </c>
      <c r="AR17" s="56" t="s">
        <v>7</v>
      </c>
      <c r="AS17" s="56"/>
      <c r="AT17" s="56"/>
      <c r="AU17" s="56"/>
      <c r="AV17" s="56" t="s">
        <v>13</v>
      </c>
      <c r="AW17" s="56"/>
      <c r="AX17" s="42" t="s">
        <v>6</v>
      </c>
      <c r="AY17" s="56" t="s">
        <v>7</v>
      </c>
      <c r="AZ17" s="56"/>
      <c r="BA17" s="56"/>
      <c r="BB17" s="56"/>
      <c r="BC17" s="56" t="s">
        <v>13</v>
      </c>
      <c r="BD17" s="56"/>
      <c r="BE17" s="42" t="s">
        <v>6</v>
      </c>
    </row>
    <row r="18" spans="1:57" ht="60.75" customHeight="1" x14ac:dyDescent="0.2">
      <c r="A18" s="44" t="s">
        <v>20</v>
      </c>
      <c r="B18" s="52" t="s">
        <v>42</v>
      </c>
      <c r="C18" s="52"/>
      <c r="D18" s="52"/>
      <c r="E18" s="52"/>
      <c r="F18" s="53">
        <v>1</v>
      </c>
      <c r="G18" s="57"/>
      <c r="H18" s="31" t="s">
        <v>2</v>
      </c>
      <c r="I18" s="52" t="s">
        <v>64</v>
      </c>
      <c r="J18" s="52"/>
      <c r="K18" s="52"/>
      <c r="L18" s="52"/>
      <c r="M18" s="53">
        <v>1</v>
      </c>
      <c r="N18" s="57"/>
      <c r="O18" s="31" t="s">
        <v>2</v>
      </c>
      <c r="P18" s="52" t="s">
        <v>79</v>
      </c>
      <c r="Q18" s="52"/>
      <c r="R18" s="52"/>
      <c r="S18" s="52"/>
      <c r="T18" s="53">
        <v>1</v>
      </c>
      <c r="U18" s="57"/>
      <c r="V18" s="31" t="s">
        <v>2</v>
      </c>
      <c r="W18" s="52" t="s">
        <v>112</v>
      </c>
      <c r="X18" s="52"/>
      <c r="Y18" s="52"/>
      <c r="Z18" s="52"/>
      <c r="AA18" s="53">
        <v>1</v>
      </c>
      <c r="AB18" s="57"/>
      <c r="AC18" s="31" t="s">
        <v>2</v>
      </c>
      <c r="AD18" s="52" t="s">
        <v>113</v>
      </c>
      <c r="AE18" s="52"/>
      <c r="AF18" s="52"/>
      <c r="AG18" s="52"/>
      <c r="AH18" s="53">
        <v>1</v>
      </c>
      <c r="AI18" s="57"/>
      <c r="AJ18" s="31" t="s">
        <v>2</v>
      </c>
      <c r="AK18" s="52" t="s">
        <v>117</v>
      </c>
      <c r="AL18" s="52"/>
      <c r="AM18" s="52"/>
      <c r="AN18" s="52"/>
      <c r="AO18" s="53">
        <v>1</v>
      </c>
      <c r="AP18" s="57"/>
      <c r="AQ18" s="31" t="s">
        <v>3</v>
      </c>
      <c r="AR18" s="52" t="s">
        <v>160</v>
      </c>
      <c r="AS18" s="52"/>
      <c r="AT18" s="52"/>
      <c r="AU18" s="52"/>
      <c r="AV18" s="53">
        <v>1</v>
      </c>
      <c r="AW18" s="57"/>
      <c r="AX18" s="31" t="s">
        <v>2</v>
      </c>
      <c r="AY18" s="52" t="s">
        <v>161</v>
      </c>
      <c r="AZ18" s="52"/>
      <c r="BA18" s="52"/>
      <c r="BB18" s="52"/>
      <c r="BC18" s="53">
        <v>1</v>
      </c>
      <c r="BD18" s="53"/>
      <c r="BE18" s="31" t="s">
        <v>2</v>
      </c>
    </row>
    <row r="19" spans="1:57" ht="51" customHeight="1" x14ac:dyDescent="0.2">
      <c r="A19" s="32" t="s">
        <v>22</v>
      </c>
      <c r="B19" s="62" t="str">
        <f>+H18</f>
        <v>CUMPLE</v>
      </c>
      <c r="C19" s="62"/>
      <c r="D19" s="62"/>
      <c r="E19" s="62"/>
      <c r="F19" s="62"/>
      <c r="G19" s="62"/>
      <c r="H19" s="62"/>
      <c r="I19" s="62" t="str">
        <f>+O18</f>
        <v>CUMPLE</v>
      </c>
      <c r="J19" s="62"/>
      <c r="K19" s="62"/>
      <c r="L19" s="62"/>
      <c r="M19" s="62"/>
      <c r="N19" s="62"/>
      <c r="O19" s="62"/>
      <c r="P19" s="62" t="s">
        <v>2</v>
      </c>
      <c r="Q19" s="63"/>
      <c r="R19" s="63"/>
      <c r="S19" s="63"/>
      <c r="T19" s="63"/>
      <c r="U19" s="63"/>
      <c r="V19" s="63"/>
      <c r="W19" s="62" t="s">
        <v>171</v>
      </c>
      <c r="X19" s="63"/>
      <c r="Y19" s="63"/>
      <c r="Z19" s="63"/>
      <c r="AA19" s="63"/>
      <c r="AB19" s="63"/>
      <c r="AC19" s="63"/>
      <c r="AD19" s="62" t="s">
        <v>171</v>
      </c>
      <c r="AE19" s="63"/>
      <c r="AF19" s="63"/>
      <c r="AG19" s="63"/>
      <c r="AH19" s="63"/>
      <c r="AI19" s="63"/>
      <c r="AJ19" s="63"/>
      <c r="AK19" s="62" t="s">
        <v>171</v>
      </c>
      <c r="AL19" s="63"/>
      <c r="AM19" s="63"/>
      <c r="AN19" s="63"/>
      <c r="AO19" s="63"/>
      <c r="AP19" s="63"/>
      <c r="AQ19" s="63"/>
      <c r="AR19" s="62" t="str">
        <f>+AX18</f>
        <v>CUMPLE</v>
      </c>
      <c r="AS19" s="62"/>
      <c r="AT19" s="62"/>
      <c r="AU19" s="62"/>
      <c r="AV19" s="62"/>
      <c r="AW19" s="62"/>
      <c r="AX19" s="62"/>
      <c r="AY19" s="62" t="str">
        <f>+BE18</f>
        <v>CUMPLE</v>
      </c>
      <c r="AZ19" s="62"/>
      <c r="BA19" s="62"/>
      <c r="BB19" s="62"/>
      <c r="BC19" s="62"/>
      <c r="BD19" s="62"/>
      <c r="BE19" s="62"/>
    </row>
    <row r="24" spans="1:57" x14ac:dyDescent="0.2">
      <c r="Q24" s="2">
        <v>14641.28</v>
      </c>
      <c r="R24" s="2">
        <v>3494.9</v>
      </c>
      <c r="S24" s="2">
        <f>+Q24-R24</f>
        <v>11146.380000000001</v>
      </c>
    </row>
  </sheetData>
  <mergeCells count="84">
    <mergeCell ref="AR19:AX19"/>
    <mergeCell ref="AY17:BB17"/>
    <mergeCell ref="BC17:BD17"/>
    <mergeCell ref="AY19:BE19"/>
    <mergeCell ref="A2:BE2"/>
    <mergeCell ref="AK19:AQ19"/>
    <mergeCell ref="T17:U17"/>
    <mergeCell ref="AD3:AJ3"/>
    <mergeCell ref="AD16:AJ16"/>
    <mergeCell ref="AD18:AG18"/>
    <mergeCell ref="AD19:AJ19"/>
    <mergeCell ref="AJ5:AJ15"/>
    <mergeCell ref="AD13:AH13"/>
    <mergeCell ref="AD15:AH15"/>
    <mergeCell ref="AK3:AQ3"/>
    <mergeCell ref="AQ5:AQ15"/>
    <mergeCell ref="AK13:AO13"/>
    <mergeCell ref="V5:V15"/>
    <mergeCell ref="P13:T13"/>
    <mergeCell ref="B13:F13"/>
    <mergeCell ref="A3:A4"/>
    <mergeCell ref="I3:O3"/>
    <mergeCell ref="P3:V3"/>
    <mergeCell ref="B16:H16"/>
    <mergeCell ref="A5:A15"/>
    <mergeCell ref="B3:H3"/>
    <mergeCell ref="H5:H15"/>
    <mergeCell ref="B15:F15"/>
    <mergeCell ref="B14:F14"/>
    <mergeCell ref="I17:L17"/>
    <mergeCell ref="O5:O15"/>
    <mergeCell ref="M17:N17"/>
    <mergeCell ref="P17:S17"/>
    <mergeCell ref="I13:M13"/>
    <mergeCell ref="I14:M14"/>
    <mergeCell ref="P15:T15"/>
    <mergeCell ref="AK15:AO15"/>
    <mergeCell ref="AK16:AQ16"/>
    <mergeCell ref="I15:M15"/>
    <mergeCell ref="I16:O16"/>
    <mergeCell ref="P16:V16"/>
    <mergeCell ref="AD17:AG17"/>
    <mergeCell ref="AH17:AI17"/>
    <mergeCell ref="W17:Z17"/>
    <mergeCell ref="AA17:AB17"/>
    <mergeCell ref="B19:H19"/>
    <mergeCell ref="I19:O19"/>
    <mergeCell ref="P19:V19"/>
    <mergeCell ref="W19:AC19"/>
    <mergeCell ref="P18:S18"/>
    <mergeCell ref="T18:U18"/>
    <mergeCell ref="F18:G18"/>
    <mergeCell ref="I18:L18"/>
    <mergeCell ref="B18:E18"/>
    <mergeCell ref="M18:N18"/>
    <mergeCell ref="B17:E17"/>
    <mergeCell ref="F17:G17"/>
    <mergeCell ref="W3:AC3"/>
    <mergeCell ref="AC5:AC15"/>
    <mergeCell ref="W13:AA13"/>
    <mergeCell ref="W15:AA15"/>
    <mergeCell ref="W18:Z18"/>
    <mergeCell ref="AA18:AB18"/>
    <mergeCell ref="AY14:BC14"/>
    <mergeCell ref="AR17:AU17"/>
    <mergeCell ref="AV17:AW17"/>
    <mergeCell ref="AH18:AI18"/>
    <mergeCell ref="AK17:AN17"/>
    <mergeCell ref="A1:BE1"/>
    <mergeCell ref="AY18:BB18"/>
    <mergeCell ref="BC18:BD18"/>
    <mergeCell ref="AR3:AX3"/>
    <mergeCell ref="AY3:BE3"/>
    <mergeCell ref="W16:AC16"/>
    <mergeCell ref="AO17:AP17"/>
    <mergeCell ref="AK18:AN18"/>
    <mergeCell ref="AO18:AP18"/>
    <mergeCell ref="AR18:AU18"/>
    <mergeCell ref="AV18:AW18"/>
    <mergeCell ref="AR16:AV16"/>
    <mergeCell ref="AY16:BC16"/>
    <mergeCell ref="AX5:AX16"/>
    <mergeCell ref="BE5:BE16"/>
    <mergeCell ref="AR14:AV14"/>
  </mergeCells>
  <dataValidations count="1">
    <dataValidation type="list" allowBlank="1" showInputMessage="1" showErrorMessage="1" sqref="H5:H15 H18 O5:O15 O18 V18 V5:V15 AC5:AC15 AJ5:AJ15 AJ18 AC18 AQ5:AQ15 AQ18 AX5:AX16 BE5:BE16 AX18 BE18" xr:uid="{00000000-0002-0000-0000-000000000000}">
      <formula1>"CUMPLE,NO CUMPLE"</formula1>
    </dataValidation>
  </dataValidations>
  <printOptions horizontalCentered="1" verticalCentered="1"/>
  <pageMargins left="0.11811023622047245" right="0.11811023622047245" top="0.19685039370078741" bottom="0.19685039370078741" header="0.31496062992125984" footer="0.31496062992125984"/>
  <pageSetup paperSize="5" scale="40" fitToHeight="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A4477-9E15-4013-85C7-B48B4EA1AB3C}">
  <dimension ref="A1:H14"/>
  <sheetViews>
    <sheetView tabSelected="1" workbookViewId="0">
      <selection activeCell="B10" sqref="B10:F10"/>
    </sheetView>
  </sheetViews>
  <sheetFormatPr baseColWidth="10" defaultRowHeight="12.75" x14ac:dyDescent="0.2"/>
  <cols>
    <col min="1" max="1" width="17.85546875" customWidth="1"/>
    <col min="2" max="2" width="31.42578125" customWidth="1"/>
    <col min="4" max="4" width="24.85546875" customWidth="1"/>
    <col min="5" max="5" width="15.5703125" customWidth="1"/>
    <col min="6" max="6" width="13.5703125" hidden="1" customWidth="1"/>
    <col min="7" max="7" width="18" hidden="1" customWidth="1"/>
    <col min="8" max="8" width="51" customWidth="1"/>
  </cols>
  <sheetData>
    <row r="1" spans="1:8" ht="20.25" x14ac:dyDescent="0.2">
      <c r="A1" s="73" t="s">
        <v>164</v>
      </c>
      <c r="B1" s="73"/>
      <c r="C1" s="73"/>
      <c r="D1" s="73"/>
      <c r="E1" s="73"/>
      <c r="F1" s="73"/>
      <c r="G1" s="73"/>
      <c r="H1" s="73"/>
    </row>
    <row r="2" spans="1:8" ht="170.25" customHeight="1" x14ac:dyDescent="0.2">
      <c r="A2" s="74" t="s">
        <v>165</v>
      </c>
      <c r="B2" s="74"/>
      <c r="C2" s="20"/>
      <c r="D2" s="19">
        <v>4</v>
      </c>
      <c r="E2" s="75" t="s">
        <v>166</v>
      </c>
      <c r="F2" s="75"/>
      <c r="G2" s="75"/>
      <c r="H2" s="75"/>
    </row>
    <row r="3" spans="1:8" ht="49.5" customHeight="1" x14ac:dyDescent="0.2">
      <c r="A3" s="74"/>
      <c r="B3" s="74"/>
      <c r="C3" s="20"/>
      <c r="D3" s="19" t="s">
        <v>167</v>
      </c>
      <c r="E3" s="76">
        <v>40</v>
      </c>
      <c r="F3" s="76"/>
      <c r="G3" s="76"/>
      <c r="H3" s="21"/>
    </row>
    <row r="4" spans="1:8" ht="25.5" x14ac:dyDescent="0.2">
      <c r="A4" s="22" t="s">
        <v>14</v>
      </c>
      <c r="B4" s="22" t="s">
        <v>15</v>
      </c>
      <c r="C4" s="22" t="s">
        <v>21</v>
      </c>
      <c r="D4" s="23" t="s">
        <v>16</v>
      </c>
      <c r="E4" s="24">
        <v>1</v>
      </c>
      <c r="F4" s="17"/>
      <c r="G4" s="17"/>
      <c r="H4" s="9" t="s">
        <v>17</v>
      </c>
    </row>
    <row r="5" spans="1:8" ht="33.75" x14ac:dyDescent="0.2">
      <c r="A5" s="10">
        <v>1</v>
      </c>
      <c r="B5" s="47" t="s">
        <v>168</v>
      </c>
      <c r="C5" s="3"/>
      <c r="D5" s="16">
        <v>9549479795</v>
      </c>
      <c r="E5" s="48">
        <f>($D$9*40)/D5</f>
        <v>40</v>
      </c>
      <c r="F5" s="8"/>
      <c r="G5" s="11"/>
      <c r="H5" s="18">
        <f>E5</f>
        <v>40</v>
      </c>
    </row>
    <row r="6" spans="1:8" ht="15.75" x14ac:dyDescent="0.2">
      <c r="A6" s="10">
        <v>2</v>
      </c>
      <c r="B6" s="47" t="s">
        <v>174</v>
      </c>
      <c r="C6" s="3"/>
      <c r="D6" s="16">
        <v>9626752336</v>
      </c>
      <c r="E6" s="48">
        <f>($D$9*40)/D6</f>
        <v>39.678925817127201</v>
      </c>
      <c r="F6" s="8"/>
      <c r="G6" s="11"/>
      <c r="H6" s="18">
        <f>E6</f>
        <v>39.678925817127201</v>
      </c>
    </row>
    <row r="7" spans="1:8" ht="22.5" x14ac:dyDescent="0.2">
      <c r="A7" s="10">
        <v>4</v>
      </c>
      <c r="B7" s="47" t="s">
        <v>169</v>
      </c>
      <c r="C7" s="3"/>
      <c r="D7" s="16">
        <v>9680793656</v>
      </c>
      <c r="E7" s="48">
        <f>($D$9*40)/D7</f>
        <v>39.457425224971658</v>
      </c>
      <c r="F7" s="8"/>
      <c r="G7" s="11"/>
      <c r="H7" s="18">
        <f t="shared" ref="H7:H8" si="0">E7</f>
        <v>39.457425224971658</v>
      </c>
    </row>
    <row r="8" spans="1:8" ht="15.75" x14ac:dyDescent="0.2">
      <c r="A8" s="10">
        <v>3</v>
      </c>
      <c r="B8" s="47" t="s">
        <v>119</v>
      </c>
      <c r="C8" s="3"/>
      <c r="D8" s="16">
        <v>9659396653</v>
      </c>
      <c r="E8" s="48">
        <f>($D$9*40)/D8</f>
        <v>39.544829301669218</v>
      </c>
      <c r="F8" s="8"/>
      <c r="G8" s="11"/>
      <c r="H8" s="18">
        <f t="shared" si="0"/>
        <v>39.544829301669218</v>
      </c>
    </row>
    <row r="9" spans="1:8" ht="15" x14ac:dyDescent="0.2">
      <c r="A9" s="12"/>
      <c r="B9" s="25" t="s">
        <v>170</v>
      </c>
      <c r="C9" s="25"/>
      <c r="D9" s="26">
        <f>MIN(D5:D8)</f>
        <v>9549479795</v>
      </c>
      <c r="E9" s="13"/>
      <c r="F9" s="14"/>
      <c r="G9" s="14"/>
      <c r="H9" s="15"/>
    </row>
    <row r="10" spans="1:8" ht="14.25" x14ac:dyDescent="0.2">
      <c r="A10" s="4"/>
      <c r="B10" s="77"/>
      <c r="C10" s="77"/>
      <c r="D10" s="77"/>
      <c r="E10" s="77"/>
      <c r="F10" s="77"/>
      <c r="G10" s="5"/>
      <c r="H10" s="5"/>
    </row>
    <row r="11" spans="1:8" x14ac:dyDescent="0.2">
      <c r="A11" s="71"/>
      <c r="B11" s="72"/>
      <c r="C11" s="72"/>
      <c r="D11" s="72"/>
      <c r="E11" s="72"/>
      <c r="F11" s="72"/>
    </row>
    <row r="12" spans="1:8" ht="12.75" customHeight="1" x14ac:dyDescent="0.2">
      <c r="A12" s="72"/>
      <c r="B12" s="72"/>
      <c r="C12" s="72"/>
      <c r="D12" s="72"/>
      <c r="E12" s="72"/>
      <c r="F12" s="72"/>
    </row>
    <row r="13" spans="1:8" x14ac:dyDescent="0.2">
      <c r="F13" s="6"/>
    </row>
    <row r="14" spans="1:8" x14ac:dyDescent="0.2">
      <c r="F14" s="7"/>
    </row>
  </sheetData>
  <mergeCells count="6">
    <mergeCell ref="A11:F12"/>
    <mergeCell ref="A1:H1"/>
    <mergeCell ref="A2:B3"/>
    <mergeCell ref="E2:H2"/>
    <mergeCell ref="E3:G3"/>
    <mergeCell ref="B10:F10"/>
  </mergeCells>
  <conditionalFormatting sqref="A2 A1:H1 C2:H3 A10 G10:H10 A9:H9 A4:H4 A5:A8 G5:H8 C5:E8">
    <cfRule type="cellIs" dxfId="5" priority="1" operator="equal">
      <formula>"CUMPLE"</formula>
    </cfRule>
  </conditionalFormatting>
  <conditionalFormatting sqref="C5:C8">
    <cfRule type="cellIs" dxfId="4" priority="2" operator="equal">
      <formula>1</formula>
    </cfRule>
  </conditionalFormatting>
  <conditionalFormatting sqref="C5:C8 H5:H8">
    <cfRule type="cellIs" dxfId="3" priority="3" operator="equal">
      <formula>#REF!</formula>
    </cfRule>
  </conditionalFormatting>
  <conditionalFormatting sqref="G5:G8 E5:E8">
    <cfRule type="cellIs" dxfId="2" priority="4" operator="lessThan">
      <formula>#REF!</formula>
    </cfRule>
  </conditionalFormatting>
  <conditionalFormatting sqref="D5:D8">
    <cfRule type="colorScale" priority="8">
      <colorScale>
        <cfvo type="min"/>
        <cfvo type="percentile" val="50"/>
        <cfvo type="max"/>
        <color rgb="FFF8696B"/>
        <color rgb="FFFCFCFF"/>
        <color rgb="FF63BE7B"/>
      </colorScale>
    </cfRule>
    <cfRule type="cellIs" dxfId="1" priority="9" operator="lessThan">
      <formula>#REF!</formula>
    </cfRule>
    <cfRule type="cellIs" dxfId="0" priority="10" operator="greaterThan">
      <formula>#REF!</formula>
    </cfRule>
  </conditionalFormatting>
  <pageMargins left="0.7" right="0.7" top="0.75" bottom="0.75" header="0.3" footer="0.3"/>
  <drawing r:id="rId1"/>
  <legacyDrawing r:id="rId2"/>
  <oleObjects>
    <mc:AlternateContent xmlns:mc="http://schemas.openxmlformats.org/markup-compatibility/2006">
      <mc:Choice Requires="x14">
        <oleObject shapeId="7169" r:id="rId3">
          <objectPr defaultSize="0" autoPict="0" r:id="rId4">
            <anchor moveWithCells="1" sizeWithCells="1">
              <from>
                <xdr:col>1</xdr:col>
                <xdr:colOff>342900</xdr:colOff>
                <xdr:row>11</xdr:row>
                <xdr:rowOff>66675</xdr:rowOff>
              </from>
              <to>
                <xdr:col>2</xdr:col>
                <xdr:colOff>57150</xdr:colOff>
                <xdr:row>15</xdr:row>
                <xdr:rowOff>114300</xdr:rowOff>
              </to>
            </anchor>
          </objectPr>
        </oleObject>
      </mc:Choice>
      <mc:Fallback>
        <oleObject shapeId="7169" r:id="rId3"/>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EXPERIENCIA_MÍNIMA_HABILITANTE</vt:lpstr>
      <vt:lpstr>PONDERACION ECONOMICA G2</vt:lpstr>
      <vt:lpstr>EXPERIENCIA_MÍNIMA_HABILITANTE!Área_de_impresión</vt:lpstr>
      <vt:lpstr>EXPERIENCIA_MÍNIMA_HABILITANTE!Títulos_a_imprimir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Hernán Rodriguez Ariza</dc:creator>
  <cp:lastModifiedBy>Clara Helena Agudelo Quintero</cp:lastModifiedBy>
  <cp:lastPrinted>2017-06-06T22:43:10Z</cp:lastPrinted>
  <dcterms:created xsi:type="dcterms:W3CDTF">2014-03-10T14:19:39Z</dcterms:created>
  <dcterms:modified xsi:type="dcterms:W3CDTF">2018-05-29T23:27:21Z</dcterms:modified>
</cp:coreProperties>
</file>