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tables/table1.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hidePivotFieldList="1" defaultThemeVersion="166925"/>
  <mc:AlternateContent xmlns:mc="http://schemas.openxmlformats.org/markup-compatibility/2006">
    <mc:Choice Requires="x15">
      <x15ac:absPath xmlns:x15ac="http://schemas.microsoft.com/office/spreadsheetml/2010/11/ac" url="C:\Users\User\Desktop\CONTRATOS EN CONSTRUCCION\2022\MOBILIARIO\ENVIAR\ANEXOS\"/>
    </mc:Choice>
  </mc:AlternateContent>
  <xr:revisionPtr revIDLastSave="0" documentId="8_{59D5327C-70BA-4E93-B290-B166EF0368E5}" xr6:coauthVersionLast="36" xr6:coauthVersionMax="36" xr10:uidLastSave="{00000000-0000-0000-0000-000000000000}"/>
  <bookViews>
    <workbookView xWindow="0" yWindow="0" windowWidth="23040" windowHeight="9060" tabRatio="755" firstSheet="3" activeTab="3" xr2:uid="{00000000-000D-0000-FFFF-FFFF00000000}"/>
  </bookViews>
  <sheets>
    <sheet name="Presentacion " sheetId="10" r:id="rId1"/>
    <sheet name="Contexto" sheetId="22" r:id="rId2"/>
    <sheet name="Estrategias" sheetId="15" r:id="rId3"/>
    <sheet name="Mapa Final" sheetId="1" r:id="rId4"/>
    <sheet name="Instructivo" sheetId="3" r:id="rId5"/>
    <sheet name="Clasificación Riesgo" sheetId="4" r:id="rId6"/>
    <sheet name="Tabla probabilidad" sheetId="5" r:id="rId7"/>
    <sheet name="Tabla Impacto" sheetId="6" r:id="rId8"/>
    <sheet name="Tabla Valoración de Controles" sheetId="7" r:id="rId9"/>
    <sheet name="Matriz de Calor" sheetId="21" r:id="rId10"/>
    <sheet name="Hoja1" sheetId="13" state="hidden" r:id="rId11"/>
    <sheet name="LISTA" sheetId="2" state="hidden" r:id="rId12"/>
    <sheet name="Seguimiento 1 Trimestre" sheetId="18" r:id="rId13"/>
    <sheet name="Seguimiento 2 Trimestre" sheetId="17" r:id="rId14"/>
    <sheet name="Seguimiento 3 Trimestre " sheetId="19" r:id="rId15"/>
    <sheet name="Seguimiento 4 Trimestre " sheetId="20" r:id="rId16"/>
  </sheets>
  <externalReferences>
    <externalReference r:id="rId17"/>
    <externalReference r:id="rId18"/>
  </externalReferences>
  <definedNames>
    <definedName name="_xlnm._FilterDatabase" localSheetId="3" hidden="1">'Mapa Final'!$A$9:$KL$196</definedName>
    <definedName name="Data">'[1]Tabla de Valoración'!$I$2:$L$5</definedName>
    <definedName name="Diseño">'[1]Tabla de Valoración'!$I$2:$I$5</definedName>
    <definedName name="Ejecución">'[1]Tabla de Valoración'!$I$2:$L$2</definedName>
    <definedName name="Posibilidad" localSheetId="2">[2]Hoja2!$H$3:$H$7</definedName>
    <definedName name="Posibilidad">[2]Hoja2!$H$3:$H$7</definedName>
  </definedNames>
  <calcPr calcId="191028"/>
  <pivotCaches>
    <pivotCache cacheId="0" r:id="rId1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145" i="1" l="1"/>
  <c r="Q145" i="1"/>
  <c r="T144" i="1"/>
  <c r="Q144" i="1"/>
  <c r="T143" i="1"/>
  <c r="Q143" i="1"/>
  <c r="T142" i="1"/>
  <c r="Q142" i="1"/>
  <c r="T139" i="1"/>
  <c r="Q139" i="1"/>
  <c r="T138" i="1"/>
  <c r="Q138" i="1"/>
  <c r="T160" i="1"/>
  <c r="Q160" i="1"/>
  <c r="T159" i="1"/>
  <c r="Q159" i="1"/>
  <c r="T157" i="1"/>
  <c r="Q157" i="1"/>
  <c r="T156" i="1"/>
  <c r="Q156" i="1"/>
  <c r="T155" i="1"/>
  <c r="Q155" i="1"/>
  <c r="T154" i="1"/>
  <c r="Q154" i="1"/>
  <c r="T153" i="1"/>
  <c r="Q153" i="1"/>
  <c r="T152" i="1"/>
  <c r="Q152" i="1"/>
  <c r="T151" i="1"/>
  <c r="Q151" i="1"/>
  <c r="T150" i="1"/>
  <c r="Q150" i="1"/>
  <c r="T149" i="1"/>
  <c r="Q149" i="1"/>
  <c r="T148" i="1"/>
  <c r="Q148" i="1"/>
  <c r="T147" i="1"/>
  <c r="Q147" i="1"/>
  <c r="T146" i="1"/>
  <c r="Q146" i="1"/>
  <c r="T135" i="1"/>
  <c r="Q135" i="1"/>
  <c r="T134" i="1"/>
  <c r="Q134" i="1"/>
  <c r="T133" i="1"/>
  <c r="Q133" i="1"/>
  <c r="T132" i="1"/>
  <c r="Q132" i="1"/>
  <c r="T131" i="1"/>
  <c r="Q131" i="1"/>
  <c r="T130" i="1"/>
  <c r="Q130" i="1"/>
  <c r="T129" i="1"/>
  <c r="Q129" i="1"/>
  <c r="T128" i="1"/>
  <c r="Q128" i="1"/>
  <c r="T127" i="1"/>
  <c r="Q127" i="1"/>
  <c r="T126" i="1"/>
  <c r="Q126" i="1"/>
  <c r="T125" i="1"/>
  <c r="Q125" i="1"/>
  <c r="T124" i="1"/>
  <c r="Q124" i="1"/>
  <c r="T122" i="1"/>
  <c r="Q122" i="1"/>
  <c r="T121" i="1"/>
  <c r="Q121" i="1"/>
  <c r="T120" i="1"/>
  <c r="Q120" i="1"/>
  <c r="T119" i="1"/>
  <c r="Q119" i="1"/>
  <c r="T118" i="1"/>
  <c r="Q118" i="1"/>
  <c r="T117" i="1"/>
  <c r="Q117" i="1"/>
  <c r="T116" i="1"/>
  <c r="Q116" i="1"/>
  <c r="T115" i="1"/>
  <c r="Q115" i="1"/>
  <c r="T114" i="1"/>
  <c r="Q114" i="1"/>
  <c r="T113" i="1"/>
  <c r="Q113" i="1"/>
  <c r="T112" i="1"/>
  <c r="Q112" i="1"/>
  <c r="T111" i="1"/>
  <c r="Q111" i="1"/>
  <c r="T110" i="1"/>
  <c r="Q110" i="1"/>
  <c r="T109" i="1"/>
  <c r="Q109" i="1"/>
  <c r="T108" i="1"/>
  <c r="Q108" i="1"/>
  <c r="T107" i="1"/>
  <c r="Q107" i="1"/>
  <c r="T106" i="1"/>
  <c r="Q106" i="1"/>
  <c r="T105" i="1"/>
  <c r="Q105" i="1"/>
  <c r="T104" i="1"/>
  <c r="Q104" i="1"/>
  <c r="T103" i="1"/>
  <c r="Q103" i="1"/>
  <c r="T102" i="1"/>
  <c r="Q102" i="1"/>
  <c r="T101" i="1"/>
  <c r="Q101" i="1"/>
  <c r="T100" i="1"/>
  <c r="Q100" i="1"/>
  <c r="T99" i="1"/>
  <c r="Q99" i="1"/>
  <c r="T98" i="1"/>
  <c r="Q98" i="1"/>
  <c r="T97" i="1"/>
  <c r="Q97" i="1"/>
  <c r="T189" i="1"/>
  <c r="Q189" i="1"/>
  <c r="T188" i="1"/>
  <c r="Q188" i="1"/>
  <c r="T187" i="1"/>
  <c r="Q187" i="1"/>
  <c r="T186" i="1"/>
  <c r="Q186" i="1"/>
  <c r="T96" i="1"/>
  <c r="Q96" i="1"/>
  <c r="T95" i="1"/>
  <c r="Q95" i="1"/>
  <c r="T94" i="1"/>
  <c r="Q94" i="1"/>
  <c r="T93" i="1"/>
  <c r="Q93" i="1"/>
  <c r="T92" i="1"/>
  <c r="Q92" i="1"/>
  <c r="T91" i="1"/>
  <c r="Q91" i="1"/>
  <c r="T90" i="1"/>
  <c r="Q90" i="1"/>
  <c r="T89" i="1"/>
  <c r="Q89" i="1"/>
  <c r="T88" i="1"/>
  <c r="Q88" i="1"/>
  <c r="T87" i="1"/>
  <c r="Q87" i="1"/>
  <c r="T193" i="1"/>
  <c r="Q193" i="1"/>
  <c r="T192" i="1"/>
  <c r="Q192" i="1"/>
  <c r="T191" i="1"/>
  <c r="Q191" i="1"/>
  <c r="T190" i="1"/>
  <c r="Q190" i="1"/>
  <c r="T86" i="1"/>
  <c r="Q86" i="1"/>
  <c r="T85" i="1"/>
  <c r="Q85" i="1"/>
  <c r="T84" i="1"/>
  <c r="Q84" i="1"/>
  <c r="T83" i="1"/>
  <c r="Q83" i="1"/>
  <c r="T82" i="1"/>
  <c r="Q82" i="1"/>
  <c r="T81" i="1"/>
  <c r="Q81" i="1"/>
  <c r="T80" i="1"/>
  <c r="T79" i="1"/>
  <c r="Q79" i="1"/>
  <c r="T78" i="1"/>
  <c r="Q78" i="1"/>
  <c r="T77" i="1"/>
  <c r="T76" i="1"/>
  <c r="T75" i="1"/>
  <c r="T74" i="1"/>
  <c r="T73" i="1"/>
  <c r="T72" i="1"/>
  <c r="T71" i="1"/>
  <c r="Q185" i="1"/>
  <c r="T185" i="1"/>
  <c r="T184" i="1"/>
  <c r="Q184" i="1"/>
  <c r="T183" i="1"/>
  <c r="Q183" i="1"/>
  <c r="T69" i="1"/>
  <c r="Q69" i="1"/>
  <c r="T68" i="1"/>
  <c r="Q68" i="1"/>
  <c r="T67" i="1"/>
  <c r="Q67" i="1"/>
  <c r="T66" i="1"/>
  <c r="Q66" i="1"/>
  <c r="T65" i="1"/>
  <c r="Q65" i="1"/>
  <c r="T64" i="1"/>
  <c r="Q64" i="1"/>
  <c r="T63" i="1"/>
  <c r="Q63" i="1"/>
  <c r="T62" i="1"/>
  <c r="Q62" i="1"/>
  <c r="T182" i="1"/>
  <c r="Q182" i="1"/>
  <c r="T61" i="1"/>
  <c r="Q61" i="1"/>
  <c r="T60" i="1"/>
  <c r="Q60" i="1"/>
  <c r="T35" i="1"/>
  <c r="Q35" i="1"/>
  <c r="T34" i="1"/>
  <c r="Q34" i="1"/>
  <c r="T58" i="1"/>
  <c r="Q58" i="1"/>
  <c r="T19" i="1"/>
  <c r="Q19" i="1"/>
  <c r="T18" i="1"/>
  <c r="Q18" i="1"/>
  <c r="T55" i="1"/>
  <c r="Q55" i="1"/>
  <c r="T54" i="1"/>
  <c r="Q54" i="1"/>
  <c r="T52" i="1"/>
  <c r="T51" i="1"/>
  <c r="T175" i="1"/>
  <c r="Q175" i="1"/>
  <c r="T174" i="1"/>
  <c r="Q174" i="1"/>
  <c r="T16" i="1"/>
  <c r="Q16" i="1"/>
  <c r="T15" i="1"/>
  <c r="Q15" i="1"/>
  <c r="T43" i="1"/>
  <c r="Q43" i="1"/>
  <c r="T42" i="1"/>
  <c r="Q42" i="1"/>
  <c r="T41" i="1"/>
  <c r="Q41" i="1"/>
  <c r="T39" i="1"/>
  <c r="T38" i="1"/>
  <c r="T37" i="1"/>
  <c r="M142" i="1"/>
  <c r="L142" i="1"/>
  <c r="J142" i="1"/>
  <c r="I142" i="1"/>
  <c r="Z141" i="1"/>
  <c r="Y141" i="1" s="1"/>
  <c r="T141" i="1"/>
  <c r="Q141" i="1"/>
  <c r="AD141" i="1" s="1"/>
  <c r="AC141" i="1" s="1"/>
  <c r="Z140" i="1"/>
  <c r="Y140" i="1" s="1"/>
  <c r="T140" i="1"/>
  <c r="Q140" i="1"/>
  <c r="X140" i="1" s="1"/>
  <c r="M138" i="1"/>
  <c r="L138" i="1"/>
  <c r="J138" i="1"/>
  <c r="I138" i="1"/>
  <c r="Z162" i="1"/>
  <c r="Y162" i="1" s="1"/>
  <c r="T162" i="1"/>
  <c r="Q162" i="1"/>
  <c r="AD162" i="1" s="1"/>
  <c r="AC162" i="1" s="1"/>
  <c r="Z161" i="1"/>
  <c r="Y161" i="1" s="1"/>
  <c r="T161" i="1"/>
  <c r="Q161" i="1"/>
  <c r="X161" i="1" s="1"/>
  <c r="M159" i="1"/>
  <c r="L159" i="1"/>
  <c r="J159" i="1"/>
  <c r="I159" i="1"/>
  <c r="Z158" i="1"/>
  <c r="Y158" i="1" s="1"/>
  <c r="T158" i="1"/>
  <c r="Q158" i="1"/>
  <c r="X158" i="1" s="1"/>
  <c r="M154" i="1"/>
  <c r="L154" i="1"/>
  <c r="J154" i="1"/>
  <c r="I154" i="1"/>
  <c r="M151" i="1"/>
  <c r="L151" i="1"/>
  <c r="J151" i="1"/>
  <c r="Z153" i="1" s="1"/>
  <c r="Y153" i="1" s="1"/>
  <c r="I151" i="1"/>
  <c r="M146" i="1"/>
  <c r="L146" i="1"/>
  <c r="J146" i="1"/>
  <c r="I146" i="1"/>
  <c r="Z137" i="1"/>
  <c r="Y137" i="1" s="1"/>
  <c r="T137" i="1"/>
  <c r="Q137" i="1"/>
  <c r="AD137" i="1" s="1"/>
  <c r="AC137" i="1" s="1"/>
  <c r="Z136" i="1"/>
  <c r="Y136" i="1" s="1"/>
  <c r="T136" i="1"/>
  <c r="Q136" i="1"/>
  <c r="AD136" i="1" s="1"/>
  <c r="AC136" i="1" s="1"/>
  <c r="M133" i="1"/>
  <c r="L133" i="1"/>
  <c r="J133" i="1"/>
  <c r="I133" i="1"/>
  <c r="M130" i="1"/>
  <c r="L130" i="1"/>
  <c r="J130" i="1"/>
  <c r="I130" i="1"/>
  <c r="M126" i="1"/>
  <c r="L126" i="1"/>
  <c r="J126" i="1"/>
  <c r="I126" i="1"/>
  <c r="M124" i="1"/>
  <c r="L124" i="1"/>
  <c r="J124" i="1"/>
  <c r="I124" i="1"/>
  <c r="Z123" i="1"/>
  <c r="Y123" i="1" s="1"/>
  <c r="T123" i="1"/>
  <c r="Q123" i="1"/>
  <c r="X123" i="1" s="1"/>
  <c r="M120" i="1"/>
  <c r="L120" i="1"/>
  <c r="J120" i="1"/>
  <c r="I120" i="1"/>
  <c r="M115" i="1"/>
  <c r="L115" i="1"/>
  <c r="J115" i="1"/>
  <c r="I115" i="1"/>
  <c r="M111" i="1"/>
  <c r="L111" i="1"/>
  <c r="J111" i="1"/>
  <c r="I111" i="1"/>
  <c r="M109" i="1"/>
  <c r="L109" i="1"/>
  <c r="J109" i="1"/>
  <c r="I109" i="1"/>
  <c r="M107" i="1"/>
  <c r="L107" i="1"/>
  <c r="J107" i="1"/>
  <c r="I107" i="1"/>
  <c r="M105" i="1"/>
  <c r="L105" i="1"/>
  <c r="J105" i="1"/>
  <c r="I105" i="1"/>
  <c r="M102" i="1"/>
  <c r="L102" i="1"/>
  <c r="J102" i="1"/>
  <c r="I102" i="1"/>
  <c r="M100" i="1"/>
  <c r="L100" i="1"/>
  <c r="J100" i="1"/>
  <c r="I100" i="1"/>
  <c r="M97" i="1"/>
  <c r="L97" i="1"/>
  <c r="J97" i="1"/>
  <c r="I97" i="1"/>
  <c r="M188" i="1"/>
  <c r="L188" i="1"/>
  <c r="J188" i="1"/>
  <c r="I188" i="1"/>
  <c r="M186" i="1"/>
  <c r="L186" i="1"/>
  <c r="J186" i="1"/>
  <c r="I186" i="1"/>
  <c r="M95" i="1"/>
  <c r="L95" i="1"/>
  <c r="J95" i="1"/>
  <c r="I95" i="1"/>
  <c r="M93" i="1"/>
  <c r="L93" i="1"/>
  <c r="J93" i="1"/>
  <c r="I93" i="1"/>
  <c r="M90" i="1"/>
  <c r="L90" i="1"/>
  <c r="J90" i="1"/>
  <c r="I90" i="1"/>
  <c r="M87" i="1"/>
  <c r="L87" i="1"/>
  <c r="J87" i="1"/>
  <c r="I87" i="1"/>
  <c r="M190" i="1"/>
  <c r="L190" i="1"/>
  <c r="J190" i="1"/>
  <c r="I190" i="1"/>
  <c r="M84" i="1"/>
  <c r="L84" i="1"/>
  <c r="J84" i="1"/>
  <c r="I84" i="1"/>
  <c r="M81" i="1"/>
  <c r="L81" i="1"/>
  <c r="J81" i="1"/>
  <c r="I81" i="1"/>
  <c r="AD80" i="1"/>
  <c r="AC80" i="1" s="1"/>
  <c r="M78" i="1"/>
  <c r="L78" i="1"/>
  <c r="J78" i="1"/>
  <c r="I78" i="1"/>
  <c r="Q77" i="1"/>
  <c r="Q76" i="1"/>
  <c r="M76" i="1"/>
  <c r="L76" i="1"/>
  <c r="J76" i="1"/>
  <c r="I76" i="1"/>
  <c r="Q75" i="1"/>
  <c r="Q74" i="1"/>
  <c r="M74" i="1"/>
  <c r="L74" i="1"/>
  <c r="J74" i="1"/>
  <c r="I74" i="1"/>
  <c r="Q73" i="1"/>
  <c r="Q72" i="1"/>
  <c r="M72" i="1"/>
  <c r="L72" i="1"/>
  <c r="J72" i="1"/>
  <c r="I72" i="1"/>
  <c r="Q71" i="1"/>
  <c r="T70" i="1"/>
  <c r="Q70" i="1"/>
  <c r="M70" i="1"/>
  <c r="L70" i="1"/>
  <c r="J70" i="1"/>
  <c r="I70" i="1"/>
  <c r="M183" i="1"/>
  <c r="L183" i="1"/>
  <c r="J183" i="1"/>
  <c r="I183" i="1"/>
  <c r="M66" i="1"/>
  <c r="L66" i="1"/>
  <c r="J66" i="1"/>
  <c r="I66" i="1"/>
  <c r="M62" i="1"/>
  <c r="L62" i="1"/>
  <c r="J62" i="1"/>
  <c r="I62" i="1"/>
  <c r="T181" i="1"/>
  <c r="Q181" i="1"/>
  <c r="M181" i="1"/>
  <c r="L181" i="1"/>
  <c r="J181" i="1"/>
  <c r="I181" i="1"/>
  <c r="T180" i="1"/>
  <c r="Q180" i="1"/>
  <c r="X180" i="1" s="1"/>
  <c r="T179" i="1"/>
  <c r="Q179" i="1"/>
  <c r="M179" i="1"/>
  <c r="L179" i="1"/>
  <c r="J179" i="1"/>
  <c r="Z180" i="1" s="1"/>
  <c r="Y180" i="1" s="1"/>
  <c r="I179" i="1"/>
  <c r="T59" i="1"/>
  <c r="Q59" i="1"/>
  <c r="M59" i="1"/>
  <c r="L59" i="1"/>
  <c r="J59" i="1"/>
  <c r="I59" i="1"/>
  <c r="T33" i="1"/>
  <c r="Q33" i="1"/>
  <c r="M33" i="1"/>
  <c r="L33" i="1"/>
  <c r="J33" i="1"/>
  <c r="I33" i="1"/>
  <c r="T27" i="1"/>
  <c r="T28" i="1"/>
  <c r="Q32" i="1"/>
  <c r="Q27" i="1"/>
  <c r="Q28" i="1"/>
  <c r="T178" i="1"/>
  <c r="T177" i="1"/>
  <c r="T57" i="1"/>
  <c r="Q57" i="1"/>
  <c r="T56" i="1"/>
  <c r="Q56" i="1"/>
  <c r="M56" i="1"/>
  <c r="L56" i="1"/>
  <c r="J56" i="1"/>
  <c r="I56" i="1"/>
  <c r="T17" i="1"/>
  <c r="Q17" i="1"/>
  <c r="M17" i="1"/>
  <c r="L17" i="1"/>
  <c r="J17" i="1"/>
  <c r="I17" i="1"/>
  <c r="T45" i="1"/>
  <c r="Q45" i="1"/>
  <c r="Z125" i="1" l="1"/>
  <c r="Y125" i="1" s="1"/>
  <c r="Z130" i="1"/>
  <c r="Y130" i="1" s="1"/>
  <c r="Z133" i="1"/>
  <c r="Y133" i="1" s="1"/>
  <c r="Z155" i="1"/>
  <c r="Y155" i="1" s="1"/>
  <c r="Z144" i="1"/>
  <c r="Y144" i="1" s="1"/>
  <c r="Z129" i="1"/>
  <c r="Y129" i="1" s="1"/>
  <c r="Z147" i="1"/>
  <c r="Y147" i="1" s="1"/>
  <c r="Z138" i="1"/>
  <c r="Y138" i="1" s="1"/>
  <c r="Z192" i="1"/>
  <c r="Y192" i="1" s="1"/>
  <c r="Z120" i="1"/>
  <c r="Y120" i="1" s="1"/>
  <c r="Z86" i="1"/>
  <c r="Y86" i="1" s="1"/>
  <c r="Z91" i="1"/>
  <c r="Y91" i="1" s="1"/>
  <c r="Z188" i="1"/>
  <c r="Y188" i="1" s="1"/>
  <c r="Z104" i="1"/>
  <c r="Y104" i="1" s="1"/>
  <c r="Z109" i="1"/>
  <c r="Y109" i="1" s="1"/>
  <c r="Z187" i="1"/>
  <c r="Y187" i="1" s="1"/>
  <c r="Z101" i="1"/>
  <c r="Y101" i="1" s="1"/>
  <c r="Z107" i="1"/>
  <c r="Y107" i="1" s="1"/>
  <c r="Z115" i="1"/>
  <c r="Y115" i="1" s="1"/>
  <c r="Z160" i="1"/>
  <c r="Y160" i="1" s="1"/>
  <c r="Z145" i="1"/>
  <c r="Y145" i="1" s="1"/>
  <c r="Z81" i="1"/>
  <c r="Y81" i="1" s="1"/>
  <c r="Z87" i="1"/>
  <c r="Y87" i="1" s="1"/>
  <c r="Z95" i="1"/>
  <c r="Y95" i="1" s="1"/>
  <c r="Z98" i="1"/>
  <c r="Y98" i="1" s="1"/>
  <c r="Z106" i="1"/>
  <c r="Y106" i="1" s="1"/>
  <c r="Z113" i="1"/>
  <c r="Y113" i="1" s="1"/>
  <c r="Z154" i="1"/>
  <c r="Y154" i="1" s="1"/>
  <c r="Z139" i="1"/>
  <c r="Y139" i="1" s="1"/>
  <c r="Z93" i="1"/>
  <c r="Y93" i="1" s="1"/>
  <c r="Z143" i="1"/>
  <c r="Y143" i="1" s="1"/>
  <c r="Z156" i="1"/>
  <c r="Y156" i="1" s="1"/>
  <c r="Z142" i="1"/>
  <c r="Y142" i="1" s="1"/>
  <c r="Z148" i="1"/>
  <c r="Y148" i="1" s="1"/>
  <c r="Z159" i="1"/>
  <c r="Y159" i="1" s="1"/>
  <c r="Z134" i="1"/>
  <c r="Y134" i="1" s="1"/>
  <c r="Z151" i="1"/>
  <c r="Y151" i="1" s="1"/>
  <c r="Z152" i="1"/>
  <c r="Y152" i="1" s="1"/>
  <c r="Z157" i="1"/>
  <c r="Y157" i="1" s="1"/>
  <c r="Z135" i="1"/>
  <c r="Y135" i="1" s="1"/>
  <c r="Z150" i="1"/>
  <c r="Y150" i="1" s="1"/>
  <c r="Z146" i="1"/>
  <c r="Y146" i="1" s="1"/>
  <c r="Z149" i="1"/>
  <c r="Y149" i="1" s="1"/>
  <c r="Z132" i="1"/>
  <c r="Y132" i="1" s="1"/>
  <c r="Z111" i="1"/>
  <c r="Y111" i="1" s="1"/>
  <c r="Z127" i="1"/>
  <c r="Y127" i="1" s="1"/>
  <c r="Z128" i="1"/>
  <c r="Y128" i="1" s="1"/>
  <c r="Z121" i="1"/>
  <c r="Y121" i="1" s="1"/>
  <c r="Z126" i="1"/>
  <c r="Y126" i="1" s="1"/>
  <c r="Z124" i="1"/>
  <c r="Y124" i="1" s="1"/>
  <c r="Z118" i="1"/>
  <c r="Y118" i="1" s="1"/>
  <c r="Z119" i="1"/>
  <c r="Y119" i="1" s="1"/>
  <c r="Z112" i="1"/>
  <c r="Y112" i="1" s="1"/>
  <c r="Z116" i="1"/>
  <c r="Y116" i="1" s="1"/>
  <c r="Z122" i="1"/>
  <c r="Y122" i="1" s="1"/>
  <c r="Z117" i="1"/>
  <c r="Y117" i="1" s="1"/>
  <c r="Z114" i="1"/>
  <c r="Y114" i="1" s="1"/>
  <c r="Z110" i="1"/>
  <c r="Y110" i="1" s="1"/>
  <c r="Z108" i="1"/>
  <c r="Y108" i="1" s="1"/>
  <c r="Z105" i="1"/>
  <c r="Y105" i="1" s="1"/>
  <c r="Z102" i="1"/>
  <c r="Y102" i="1" s="1"/>
  <c r="Z103" i="1"/>
  <c r="Y103" i="1" s="1"/>
  <c r="Z100" i="1"/>
  <c r="Y100" i="1" s="1"/>
  <c r="Z99" i="1"/>
  <c r="Y99" i="1" s="1"/>
  <c r="Z97" i="1"/>
  <c r="Y97" i="1" s="1"/>
  <c r="Z79" i="1"/>
  <c r="Y79" i="1" s="1"/>
  <c r="Z191" i="1"/>
  <c r="Y191" i="1" s="1"/>
  <c r="Z189" i="1"/>
  <c r="Y189" i="1" s="1"/>
  <c r="Z186" i="1"/>
  <c r="Y186" i="1" s="1"/>
  <c r="Z96" i="1"/>
  <c r="Y96" i="1" s="1"/>
  <c r="Z94" i="1"/>
  <c r="Y94" i="1" s="1"/>
  <c r="Z90" i="1"/>
  <c r="Y90" i="1" s="1"/>
  <c r="Z92" i="1"/>
  <c r="Y92" i="1" s="1"/>
  <c r="Z88" i="1"/>
  <c r="Y88" i="1" s="1"/>
  <c r="Z89" i="1"/>
  <c r="Y89" i="1" s="1"/>
  <c r="Z193" i="1"/>
  <c r="Y193" i="1" s="1"/>
  <c r="Z73" i="1"/>
  <c r="Y73" i="1" s="1"/>
  <c r="Z84" i="1"/>
  <c r="Y84" i="1" s="1"/>
  <c r="Z83" i="1"/>
  <c r="Y83" i="1" s="1"/>
  <c r="Z82" i="1"/>
  <c r="Y82" i="1" s="1"/>
  <c r="Z190" i="1"/>
  <c r="Y190" i="1" s="1"/>
  <c r="Z85" i="1"/>
  <c r="Y85" i="1" s="1"/>
  <c r="Z80" i="1"/>
  <c r="Y80" i="1" s="1"/>
  <c r="Z76" i="1"/>
  <c r="Y76" i="1" s="1"/>
  <c r="Z77" i="1"/>
  <c r="Y77" i="1" s="1"/>
  <c r="Z75" i="1"/>
  <c r="Y75" i="1" s="1"/>
  <c r="Z78" i="1"/>
  <c r="Y78" i="1" s="1"/>
  <c r="Z72" i="1"/>
  <c r="Y72" i="1" s="1"/>
  <c r="Z71" i="1"/>
  <c r="Y71" i="1" s="1"/>
  <c r="Z74" i="1"/>
  <c r="Y74" i="1" s="1"/>
  <c r="Z60" i="1"/>
  <c r="Y60" i="1" s="1"/>
  <c r="Z65" i="1"/>
  <c r="Y65" i="1" s="1"/>
  <c r="Z69" i="1"/>
  <c r="Y69" i="1" s="1"/>
  <c r="Z35" i="1"/>
  <c r="Y35" i="1" s="1"/>
  <c r="Z58" i="1"/>
  <c r="Y58" i="1" s="1"/>
  <c r="Z183" i="1"/>
  <c r="Y183" i="1" s="1"/>
  <c r="Z70" i="1"/>
  <c r="Y70" i="1" s="1"/>
  <c r="Z19" i="1"/>
  <c r="Y19" i="1" s="1"/>
  <c r="Z182" i="1"/>
  <c r="Y182" i="1" s="1"/>
  <c r="Z184" i="1"/>
  <c r="Y184" i="1" s="1"/>
  <c r="Z185" i="1"/>
  <c r="Y185" i="1" s="1"/>
  <c r="Z64" i="1"/>
  <c r="Y64" i="1" s="1"/>
  <c r="Z62" i="1"/>
  <c r="Y62" i="1" s="1"/>
  <c r="Z63" i="1"/>
  <c r="Y63" i="1" s="1"/>
  <c r="Z67" i="1"/>
  <c r="Y67" i="1" s="1"/>
  <c r="Z66" i="1"/>
  <c r="Y66" i="1" s="1"/>
  <c r="Z68" i="1"/>
  <c r="Y68" i="1" s="1"/>
  <c r="Z181" i="1"/>
  <c r="Y181" i="1" s="1"/>
  <c r="Z61" i="1"/>
  <c r="Y61" i="1" s="1"/>
  <c r="Z179" i="1"/>
  <c r="Y179" i="1" s="1"/>
  <c r="Z59" i="1"/>
  <c r="Y59" i="1" s="1"/>
  <c r="Z56" i="1"/>
  <c r="Y56" i="1" s="1"/>
  <c r="Z34" i="1"/>
  <c r="Y34" i="1" s="1"/>
  <c r="Z18" i="1"/>
  <c r="Y18" i="1" s="1"/>
  <c r="Z33" i="1"/>
  <c r="Y33" i="1" s="1"/>
  <c r="Z57" i="1"/>
  <c r="Y57" i="1" s="1"/>
  <c r="Z17" i="1"/>
  <c r="Y17" i="1" s="1"/>
  <c r="X136" i="1"/>
  <c r="N133" i="1"/>
  <c r="N105" i="1"/>
  <c r="N138" i="1"/>
  <c r="N142" i="1"/>
  <c r="N102" i="1"/>
  <c r="N111" i="1"/>
  <c r="N159" i="1"/>
  <c r="N188" i="1"/>
  <c r="N115" i="1"/>
  <c r="N154" i="1"/>
  <c r="AD161" i="1"/>
  <c r="AC161" i="1" s="1"/>
  <c r="N97" i="1"/>
  <c r="N100" i="1"/>
  <c r="N146" i="1"/>
  <c r="N33" i="1"/>
  <c r="N70" i="1"/>
  <c r="N186" i="1"/>
  <c r="N95" i="1"/>
  <c r="AD123" i="1"/>
  <c r="AC123" i="1" s="1"/>
  <c r="N107" i="1"/>
  <c r="N120" i="1"/>
  <c r="N126" i="1"/>
  <c r="N151" i="1"/>
  <c r="X141" i="1"/>
  <c r="AD158" i="1"/>
  <c r="AC158" i="1" s="1"/>
  <c r="AD140" i="1"/>
  <c r="AC140" i="1" s="1"/>
  <c r="N109" i="1"/>
  <c r="N124" i="1"/>
  <c r="N130" i="1"/>
  <c r="X162" i="1"/>
  <c r="X137" i="1"/>
  <c r="N93" i="1"/>
  <c r="N62" i="1"/>
  <c r="N66" i="1"/>
  <c r="N190" i="1"/>
  <c r="N72" i="1"/>
  <c r="N78" i="1"/>
  <c r="N84" i="1"/>
  <c r="N81" i="1"/>
  <c r="N179" i="1"/>
  <c r="N181" i="1"/>
  <c r="N76" i="1"/>
  <c r="N90" i="1"/>
  <c r="N59" i="1"/>
  <c r="N183" i="1"/>
  <c r="N74" i="1"/>
  <c r="N87" i="1"/>
  <c r="X80" i="1"/>
  <c r="N56" i="1"/>
  <c r="N17" i="1"/>
  <c r="Q178" i="1"/>
  <c r="Q177" i="1"/>
  <c r="T176" i="1"/>
  <c r="Q176" i="1"/>
  <c r="M176" i="1"/>
  <c r="L176" i="1"/>
  <c r="J176" i="1"/>
  <c r="Z178" i="1" s="1"/>
  <c r="Y178" i="1" s="1"/>
  <c r="I176" i="1"/>
  <c r="T53" i="1"/>
  <c r="Q53" i="1"/>
  <c r="M53" i="1"/>
  <c r="L53" i="1"/>
  <c r="J53" i="1"/>
  <c r="Z54" i="1" s="1"/>
  <c r="Y54" i="1" s="1"/>
  <c r="I53" i="1"/>
  <c r="Q52" i="1"/>
  <c r="Q51" i="1"/>
  <c r="T50" i="1"/>
  <c r="Q50" i="1"/>
  <c r="M50" i="1"/>
  <c r="L50" i="1"/>
  <c r="J50" i="1"/>
  <c r="Z52" i="1" s="1"/>
  <c r="Y52" i="1" s="1"/>
  <c r="I50" i="1"/>
  <c r="T49" i="1"/>
  <c r="Q49" i="1"/>
  <c r="T48" i="1"/>
  <c r="Q48" i="1"/>
  <c r="M48" i="1"/>
  <c r="L48" i="1"/>
  <c r="J48" i="1"/>
  <c r="I48" i="1"/>
  <c r="T173" i="1"/>
  <c r="Q173" i="1"/>
  <c r="M173" i="1"/>
  <c r="L173" i="1"/>
  <c r="J173" i="1"/>
  <c r="Z174" i="1" s="1"/>
  <c r="Y174" i="1" s="1"/>
  <c r="I173" i="1"/>
  <c r="T14" i="1"/>
  <c r="Q14" i="1"/>
  <c r="M14" i="1"/>
  <c r="L14" i="1"/>
  <c r="J14" i="1"/>
  <c r="Z16" i="1" s="1"/>
  <c r="Y16" i="1" s="1"/>
  <c r="I14" i="1"/>
  <c r="M40" i="1"/>
  <c r="AD155" i="1" s="1"/>
  <c r="AC155" i="1" s="1"/>
  <c r="L40" i="1"/>
  <c r="M36" i="1"/>
  <c r="L36" i="1"/>
  <c r="M171" i="1"/>
  <c r="L171" i="1"/>
  <c r="M26" i="1"/>
  <c r="L26" i="1"/>
  <c r="M23" i="1"/>
  <c r="L23" i="1"/>
  <c r="M167" i="1"/>
  <c r="L167" i="1"/>
  <c r="M163" i="1"/>
  <c r="L163" i="1"/>
  <c r="M44" i="1"/>
  <c r="L44" i="1"/>
  <c r="M20" i="1"/>
  <c r="L20" i="1"/>
  <c r="M10" i="1"/>
  <c r="L10" i="1"/>
  <c r="AB130" i="1" l="1"/>
  <c r="AA130" i="1" s="1"/>
  <c r="AB154" i="1"/>
  <c r="AA154" i="1" s="1"/>
  <c r="AB179" i="1"/>
  <c r="AA179" i="1" s="1"/>
  <c r="AB124" i="1"/>
  <c r="AA124" i="1" s="1"/>
  <c r="AB95" i="1"/>
  <c r="AA95" i="1" s="1"/>
  <c r="AD143" i="1"/>
  <c r="AC143" i="1" s="1"/>
  <c r="AB109" i="1"/>
  <c r="AA109" i="1" s="1"/>
  <c r="AB138" i="1"/>
  <c r="AA138" i="1" s="1"/>
  <c r="AB84" i="1"/>
  <c r="AA84" i="1" s="1"/>
  <c r="AD144" i="1"/>
  <c r="AC144" i="1" s="1"/>
  <c r="AB146" i="1"/>
  <c r="AA146" i="1" s="1"/>
  <c r="AB142" i="1"/>
  <c r="AA142" i="1" s="1"/>
  <c r="AB93" i="1"/>
  <c r="AA93" i="1" s="1"/>
  <c r="AB133" i="1"/>
  <c r="AA133" i="1" s="1"/>
  <c r="AD138" i="1"/>
  <c r="AC138" i="1" s="1"/>
  <c r="AB159" i="1"/>
  <c r="AA159" i="1" s="1"/>
  <c r="AD160" i="1"/>
  <c r="AC160" i="1" s="1"/>
  <c r="AD142" i="1"/>
  <c r="AC142" i="1" s="1"/>
  <c r="AD139" i="1"/>
  <c r="AC139" i="1" s="1"/>
  <c r="AD159" i="1"/>
  <c r="AC159" i="1" s="1"/>
  <c r="AB105" i="1"/>
  <c r="AA105" i="1" s="1"/>
  <c r="AD145" i="1"/>
  <c r="AC145" i="1" s="1"/>
  <c r="AD149" i="1"/>
  <c r="AC149" i="1" s="1"/>
  <c r="AD151" i="1"/>
  <c r="AC151" i="1" s="1"/>
  <c r="AD157" i="1"/>
  <c r="AC157" i="1" s="1"/>
  <c r="AD153" i="1"/>
  <c r="AC153" i="1" s="1"/>
  <c r="AB151" i="1"/>
  <c r="AA151" i="1" s="1"/>
  <c r="AD156" i="1"/>
  <c r="AC156" i="1" s="1"/>
  <c r="AB126" i="1"/>
  <c r="AA126" i="1" s="1"/>
  <c r="AD154" i="1"/>
  <c r="AC154" i="1" s="1"/>
  <c r="AD152" i="1"/>
  <c r="AC152" i="1" s="1"/>
  <c r="AD133" i="1"/>
  <c r="AC133" i="1" s="1"/>
  <c r="AD148" i="1"/>
  <c r="AC148" i="1" s="1"/>
  <c r="AD134" i="1"/>
  <c r="AC134" i="1" s="1"/>
  <c r="AD132" i="1"/>
  <c r="AC132" i="1" s="1"/>
  <c r="AD128" i="1"/>
  <c r="AC128" i="1" s="1"/>
  <c r="AD146" i="1"/>
  <c r="AC146" i="1" s="1"/>
  <c r="AD150" i="1"/>
  <c r="AC150" i="1" s="1"/>
  <c r="AD135" i="1"/>
  <c r="AC135" i="1" s="1"/>
  <c r="AD130" i="1"/>
  <c r="AD147" i="1"/>
  <c r="AC147" i="1" s="1"/>
  <c r="AB188" i="1"/>
  <c r="AA188" i="1" s="1"/>
  <c r="AB111" i="1"/>
  <c r="AA111" i="1" s="1"/>
  <c r="AB97" i="1"/>
  <c r="AA97" i="1" s="1"/>
  <c r="AB115" i="1"/>
  <c r="AA115" i="1" s="1"/>
  <c r="AD127" i="1"/>
  <c r="AC127" i="1" s="1"/>
  <c r="AD129" i="1"/>
  <c r="AC129" i="1" s="1"/>
  <c r="AD126" i="1"/>
  <c r="AC126" i="1" s="1"/>
  <c r="AB90" i="1"/>
  <c r="AA90" i="1" s="1"/>
  <c r="AB102" i="1"/>
  <c r="AA102" i="1" s="1"/>
  <c r="AD125" i="1"/>
  <c r="AC125" i="1" s="1"/>
  <c r="AD124" i="1"/>
  <c r="AC124" i="1" s="1"/>
  <c r="AD120" i="1"/>
  <c r="AC120" i="1" s="1"/>
  <c r="AD122" i="1"/>
  <c r="AC122" i="1" s="1"/>
  <c r="AB107" i="1"/>
  <c r="AA107" i="1" s="1"/>
  <c r="AD121" i="1"/>
  <c r="AC121" i="1" s="1"/>
  <c r="AB100" i="1"/>
  <c r="AA100" i="1" s="1"/>
  <c r="AB120" i="1"/>
  <c r="AA120" i="1" s="1"/>
  <c r="AD119" i="1"/>
  <c r="AC119" i="1" s="1"/>
  <c r="AD117" i="1"/>
  <c r="AC117" i="1" s="1"/>
  <c r="AD114" i="1"/>
  <c r="AC114" i="1" s="1"/>
  <c r="AD111" i="1"/>
  <c r="AC111" i="1" s="1"/>
  <c r="AD115" i="1"/>
  <c r="AC115" i="1" s="1"/>
  <c r="AD116" i="1"/>
  <c r="AC116" i="1" s="1"/>
  <c r="AD118" i="1"/>
  <c r="AC118" i="1" s="1"/>
  <c r="AD113" i="1"/>
  <c r="AC113" i="1" s="1"/>
  <c r="AD112" i="1"/>
  <c r="AC112" i="1" s="1"/>
  <c r="AD108" i="1"/>
  <c r="AC108" i="1" s="1"/>
  <c r="AD110" i="1"/>
  <c r="AC110" i="1" s="1"/>
  <c r="AD109" i="1"/>
  <c r="AC109" i="1" s="1"/>
  <c r="AD107" i="1"/>
  <c r="AC107" i="1" s="1"/>
  <c r="AD102" i="1"/>
  <c r="AC102" i="1" s="1"/>
  <c r="AD106" i="1"/>
  <c r="AC106" i="1" s="1"/>
  <c r="AD105" i="1"/>
  <c r="AC105" i="1" s="1"/>
  <c r="AD101" i="1"/>
  <c r="AC101" i="1" s="1"/>
  <c r="AD104" i="1"/>
  <c r="AC104" i="1" s="1"/>
  <c r="AD103" i="1"/>
  <c r="AC103" i="1" s="1"/>
  <c r="AB72" i="1"/>
  <c r="AA72" i="1" s="1"/>
  <c r="AB76" i="1"/>
  <c r="AA76" i="1" s="1"/>
  <c r="AB186" i="1"/>
  <c r="AA186" i="1" s="1"/>
  <c r="AD100" i="1"/>
  <c r="AC100" i="1" s="1"/>
  <c r="AD189" i="1"/>
  <c r="AC189" i="1" s="1"/>
  <c r="AD99" i="1"/>
  <c r="AC99" i="1" s="1"/>
  <c r="AD97" i="1"/>
  <c r="AC97" i="1" s="1"/>
  <c r="AB190" i="1"/>
  <c r="AA190" i="1" s="1"/>
  <c r="AD98" i="1"/>
  <c r="AC98" i="1" s="1"/>
  <c r="AD188" i="1"/>
  <c r="AC188" i="1" s="1"/>
  <c r="AD96" i="1"/>
  <c r="AC96" i="1" s="1"/>
  <c r="AD187" i="1"/>
  <c r="AC187" i="1" s="1"/>
  <c r="AD186" i="1"/>
  <c r="AC186" i="1" s="1"/>
  <c r="AD95" i="1"/>
  <c r="AC95" i="1" s="1"/>
  <c r="AD91" i="1"/>
  <c r="AC91" i="1" s="1"/>
  <c r="AD94" i="1"/>
  <c r="AC94" i="1" s="1"/>
  <c r="AD93" i="1"/>
  <c r="AC93" i="1" s="1"/>
  <c r="AB87" i="1"/>
  <c r="AA87" i="1" s="1"/>
  <c r="AB81" i="1"/>
  <c r="AA81" i="1" s="1"/>
  <c r="AD90" i="1"/>
  <c r="AC90" i="1" s="1"/>
  <c r="AD89" i="1"/>
  <c r="AC89" i="1" s="1"/>
  <c r="AD92" i="1"/>
  <c r="AC92" i="1" s="1"/>
  <c r="AD88" i="1"/>
  <c r="AC88" i="1" s="1"/>
  <c r="AD87" i="1"/>
  <c r="AC87" i="1" s="1"/>
  <c r="AD85" i="1"/>
  <c r="AC85" i="1" s="1"/>
  <c r="AD193" i="1"/>
  <c r="AC193" i="1" s="1"/>
  <c r="AD191" i="1"/>
  <c r="AC191" i="1" s="1"/>
  <c r="AD192" i="1"/>
  <c r="AC192" i="1" s="1"/>
  <c r="AD190" i="1"/>
  <c r="AD81" i="1"/>
  <c r="AC81" i="1" s="1"/>
  <c r="AD71" i="1"/>
  <c r="AC71" i="1" s="1"/>
  <c r="AD84" i="1"/>
  <c r="AC84" i="1" s="1"/>
  <c r="AD86" i="1"/>
  <c r="AC86" i="1" s="1"/>
  <c r="AD83" i="1"/>
  <c r="AC83" i="1" s="1"/>
  <c r="AD82" i="1"/>
  <c r="AC82" i="1" s="1"/>
  <c r="AD78" i="1"/>
  <c r="AC78" i="1" s="1"/>
  <c r="AD76" i="1"/>
  <c r="AC76" i="1" s="1"/>
  <c r="AB181" i="1"/>
  <c r="AA181" i="1" s="1"/>
  <c r="AB70" i="1"/>
  <c r="AA70" i="1" s="1"/>
  <c r="AB78" i="1"/>
  <c r="AA78" i="1" s="1"/>
  <c r="AD79" i="1"/>
  <c r="AC79" i="1" s="1"/>
  <c r="AB74" i="1"/>
  <c r="AA74" i="1" s="1"/>
  <c r="AD77" i="1"/>
  <c r="AC77" i="1" s="1"/>
  <c r="AD75" i="1"/>
  <c r="AC75" i="1" s="1"/>
  <c r="AD74" i="1"/>
  <c r="AC74" i="1" s="1"/>
  <c r="AD73" i="1"/>
  <c r="AC73" i="1" s="1"/>
  <c r="AD72" i="1"/>
  <c r="AC72" i="1" s="1"/>
  <c r="AD70" i="1"/>
  <c r="AC70" i="1" s="1"/>
  <c r="AB66" i="1"/>
  <c r="AA66" i="1" s="1"/>
  <c r="AB183" i="1"/>
  <c r="AA183" i="1" s="1"/>
  <c r="AD66" i="1"/>
  <c r="AC66" i="1" s="1"/>
  <c r="AD185" i="1"/>
  <c r="AC185" i="1" s="1"/>
  <c r="AD183" i="1"/>
  <c r="AC183" i="1" s="1"/>
  <c r="AB56" i="1"/>
  <c r="AA56" i="1" s="1"/>
  <c r="AB62" i="1"/>
  <c r="AA62" i="1" s="1"/>
  <c r="AD184" i="1"/>
  <c r="AC184" i="1" s="1"/>
  <c r="AD67" i="1"/>
  <c r="AC67" i="1" s="1"/>
  <c r="AD68" i="1"/>
  <c r="AC68" i="1" s="1"/>
  <c r="AD69" i="1"/>
  <c r="AC69" i="1" s="1"/>
  <c r="AD63" i="1"/>
  <c r="AC63" i="1" s="1"/>
  <c r="AD65" i="1"/>
  <c r="AC65" i="1" s="1"/>
  <c r="AD62" i="1"/>
  <c r="AB17" i="1"/>
  <c r="AA17" i="1" s="1"/>
  <c r="AB59" i="1"/>
  <c r="AA59" i="1" s="1"/>
  <c r="AD64" i="1"/>
  <c r="AC64" i="1" s="1"/>
  <c r="AD179" i="1"/>
  <c r="AC179" i="1" s="1"/>
  <c r="AD182" i="1"/>
  <c r="AC182" i="1" s="1"/>
  <c r="AD181" i="1"/>
  <c r="AC181" i="1" s="1"/>
  <c r="AD180" i="1"/>
  <c r="AC180" i="1" s="1"/>
  <c r="AD56" i="1"/>
  <c r="AC56" i="1" s="1"/>
  <c r="AD61" i="1"/>
  <c r="AC61" i="1" s="1"/>
  <c r="AD59" i="1"/>
  <c r="AC59" i="1" s="1"/>
  <c r="AD60" i="1"/>
  <c r="AC60" i="1" s="1"/>
  <c r="Z175" i="1"/>
  <c r="Y175" i="1" s="1"/>
  <c r="AB33" i="1"/>
  <c r="AA33" i="1" s="1"/>
  <c r="AD19" i="1"/>
  <c r="AC19" i="1" s="1"/>
  <c r="AD58" i="1"/>
  <c r="AC58" i="1" s="1"/>
  <c r="AD33" i="1"/>
  <c r="AD35" i="1"/>
  <c r="AC35" i="1" s="1"/>
  <c r="AD57" i="1"/>
  <c r="AC57" i="1" s="1"/>
  <c r="AD34" i="1"/>
  <c r="AC34" i="1" s="1"/>
  <c r="Z53" i="1"/>
  <c r="Y53" i="1" s="1"/>
  <c r="AD17" i="1"/>
  <c r="AC17" i="1" s="1"/>
  <c r="AD18" i="1"/>
  <c r="AC18" i="1" s="1"/>
  <c r="Z55" i="1"/>
  <c r="Y55" i="1" s="1"/>
  <c r="Z49" i="1"/>
  <c r="Y49" i="1" s="1"/>
  <c r="Z51" i="1"/>
  <c r="Y51" i="1" s="1"/>
  <c r="Z48" i="1"/>
  <c r="Y48" i="1" s="1"/>
  <c r="Z50" i="1"/>
  <c r="Y50" i="1" s="1"/>
  <c r="Z173" i="1"/>
  <c r="Y173" i="1" s="1"/>
  <c r="Z15" i="1"/>
  <c r="Y15" i="1" s="1"/>
  <c r="Z14" i="1"/>
  <c r="Y14" i="1" s="1"/>
  <c r="N48" i="1"/>
  <c r="Z177" i="1"/>
  <c r="Y177" i="1" s="1"/>
  <c r="Z176" i="1"/>
  <c r="Y176" i="1" s="1"/>
  <c r="N173" i="1"/>
  <c r="N176" i="1"/>
  <c r="N14" i="1"/>
  <c r="N53" i="1"/>
  <c r="N50" i="1"/>
  <c r="AD176" i="1"/>
  <c r="AD177" i="1"/>
  <c r="AC177" i="1" s="1"/>
  <c r="AD178" i="1"/>
  <c r="AC178" i="1" s="1"/>
  <c r="AD53" i="1"/>
  <c r="AD54" i="1"/>
  <c r="AC54" i="1" s="1"/>
  <c r="AD55" i="1"/>
  <c r="AC55" i="1" s="1"/>
  <c r="AD50" i="1"/>
  <c r="AD51" i="1"/>
  <c r="AC51" i="1" s="1"/>
  <c r="AD52" i="1"/>
  <c r="AC52" i="1" s="1"/>
  <c r="AD48" i="1"/>
  <c r="AD49" i="1"/>
  <c r="AC49" i="1" s="1"/>
  <c r="AD173" i="1"/>
  <c r="AD174" i="1"/>
  <c r="AC174" i="1" s="1"/>
  <c r="AD175" i="1"/>
  <c r="AC175" i="1" s="1"/>
  <c r="AD14" i="1"/>
  <c r="AD15" i="1"/>
  <c r="AC15" i="1" s="1"/>
  <c r="AD16" i="1"/>
  <c r="AC16" i="1" s="1"/>
  <c r="B55" i="20"/>
  <c r="B50" i="20"/>
  <c r="B45" i="20"/>
  <c r="B40" i="20"/>
  <c r="B35" i="20"/>
  <c r="B30" i="20"/>
  <c r="B25" i="20"/>
  <c r="B20" i="20"/>
  <c r="B15" i="20"/>
  <c r="B55" i="19"/>
  <c r="B50" i="19"/>
  <c r="B45" i="19"/>
  <c r="B40" i="19"/>
  <c r="B35" i="19"/>
  <c r="B30" i="19"/>
  <c r="B25" i="19"/>
  <c r="B20" i="19"/>
  <c r="B15" i="19"/>
  <c r="B55" i="17"/>
  <c r="B50" i="17"/>
  <c r="B45" i="17"/>
  <c r="B40" i="17"/>
  <c r="B35" i="17"/>
  <c r="B30" i="17"/>
  <c r="B25" i="17"/>
  <c r="B20" i="17"/>
  <c r="B15" i="17"/>
  <c r="B55" i="18"/>
  <c r="B50" i="18"/>
  <c r="B45" i="18"/>
  <c r="B40" i="18"/>
  <c r="B35" i="18"/>
  <c r="B30" i="18"/>
  <c r="B25" i="18"/>
  <c r="B20" i="18"/>
  <c r="B15" i="18"/>
  <c r="I55" i="18"/>
  <c r="I50" i="20"/>
  <c r="I45" i="19"/>
  <c r="I40" i="20"/>
  <c r="I30" i="19"/>
  <c r="I25" i="20"/>
  <c r="I20" i="18"/>
  <c r="I15" i="20"/>
  <c r="N55" i="20"/>
  <c r="G55" i="20"/>
  <c r="F55" i="20"/>
  <c r="E55" i="20"/>
  <c r="D55" i="20"/>
  <c r="C55" i="20"/>
  <c r="A55" i="20"/>
  <c r="N50" i="20"/>
  <c r="G50" i="20"/>
  <c r="F50" i="20"/>
  <c r="E50" i="20"/>
  <c r="D50" i="20"/>
  <c r="C50" i="20"/>
  <c r="A50" i="20"/>
  <c r="N45" i="20"/>
  <c r="G45" i="20"/>
  <c r="F45" i="20"/>
  <c r="E45" i="20"/>
  <c r="D45" i="20"/>
  <c r="C45" i="20"/>
  <c r="A45" i="20"/>
  <c r="N40" i="20"/>
  <c r="G40" i="20"/>
  <c r="F40" i="20"/>
  <c r="E40" i="20"/>
  <c r="D40" i="20"/>
  <c r="C40" i="20"/>
  <c r="A40" i="20"/>
  <c r="N35" i="20"/>
  <c r="G35" i="20"/>
  <c r="F35" i="20"/>
  <c r="E35" i="20"/>
  <c r="D35" i="20"/>
  <c r="C35" i="20"/>
  <c r="A35" i="20"/>
  <c r="N30" i="20"/>
  <c r="G30" i="20"/>
  <c r="F30" i="20"/>
  <c r="E30" i="20"/>
  <c r="D30" i="20"/>
  <c r="C30" i="20"/>
  <c r="A30" i="20"/>
  <c r="N25" i="20"/>
  <c r="G25" i="20"/>
  <c r="F25" i="20"/>
  <c r="E25" i="20"/>
  <c r="D25" i="20"/>
  <c r="C25" i="20"/>
  <c r="A25" i="20"/>
  <c r="N20" i="20"/>
  <c r="G20" i="20"/>
  <c r="F20" i="20"/>
  <c r="E20" i="20"/>
  <c r="D20" i="20"/>
  <c r="C20" i="20"/>
  <c r="A20" i="20"/>
  <c r="N15" i="20"/>
  <c r="G15" i="20"/>
  <c r="F15" i="20"/>
  <c r="E15" i="20"/>
  <c r="D15" i="20"/>
  <c r="C15" i="20"/>
  <c r="A15" i="20"/>
  <c r="N10" i="20"/>
  <c r="G10" i="20"/>
  <c r="F10" i="20"/>
  <c r="E10" i="20"/>
  <c r="D10" i="20"/>
  <c r="C10" i="20"/>
  <c r="A10" i="20"/>
  <c r="D6" i="20"/>
  <c r="D5" i="20"/>
  <c r="D4" i="20"/>
  <c r="N55" i="19"/>
  <c r="G55" i="19"/>
  <c r="F55" i="19"/>
  <c r="E55" i="19"/>
  <c r="D55" i="19"/>
  <c r="C55" i="19"/>
  <c r="A55" i="19"/>
  <c r="N50" i="19"/>
  <c r="G50" i="19"/>
  <c r="F50" i="19"/>
  <c r="E50" i="19"/>
  <c r="D50" i="19"/>
  <c r="C50" i="19"/>
  <c r="A50" i="19"/>
  <c r="N45" i="19"/>
  <c r="G45" i="19"/>
  <c r="F45" i="19"/>
  <c r="E45" i="19"/>
  <c r="D45" i="19"/>
  <c r="C45" i="19"/>
  <c r="A45" i="19"/>
  <c r="N40" i="19"/>
  <c r="G40" i="19"/>
  <c r="F40" i="19"/>
  <c r="E40" i="19"/>
  <c r="D40" i="19"/>
  <c r="C40" i="19"/>
  <c r="A40" i="19"/>
  <c r="N35" i="19"/>
  <c r="G35" i="19"/>
  <c r="F35" i="19"/>
  <c r="E35" i="19"/>
  <c r="D35" i="19"/>
  <c r="C35" i="19"/>
  <c r="A35" i="19"/>
  <c r="N30" i="19"/>
  <c r="G30" i="19"/>
  <c r="F30" i="19"/>
  <c r="E30" i="19"/>
  <c r="D30" i="19"/>
  <c r="C30" i="19"/>
  <c r="A30" i="19"/>
  <c r="N25" i="19"/>
  <c r="G25" i="19"/>
  <c r="F25" i="19"/>
  <c r="E25" i="19"/>
  <c r="D25" i="19"/>
  <c r="C25" i="19"/>
  <c r="A25" i="19"/>
  <c r="N20" i="19"/>
  <c r="G20" i="19"/>
  <c r="F20" i="19"/>
  <c r="E20" i="19"/>
  <c r="D20" i="19"/>
  <c r="C20" i="19"/>
  <c r="A20" i="19"/>
  <c r="N15" i="19"/>
  <c r="G15" i="19"/>
  <c r="F15" i="19"/>
  <c r="E15" i="19"/>
  <c r="D15" i="19"/>
  <c r="C15" i="19"/>
  <c r="A15" i="19"/>
  <c r="N10" i="19"/>
  <c r="G10" i="19"/>
  <c r="F10" i="19"/>
  <c r="E10" i="19"/>
  <c r="D10" i="19"/>
  <c r="C10" i="19"/>
  <c r="A10" i="19"/>
  <c r="D6" i="19"/>
  <c r="D5" i="19"/>
  <c r="D4" i="19"/>
  <c r="N55" i="18"/>
  <c r="G55" i="18"/>
  <c r="F55" i="18"/>
  <c r="E55" i="18"/>
  <c r="D55" i="18"/>
  <c r="C55" i="18"/>
  <c r="A55" i="18"/>
  <c r="N50" i="18"/>
  <c r="G50" i="18"/>
  <c r="F50" i="18"/>
  <c r="E50" i="18"/>
  <c r="D50" i="18"/>
  <c r="C50" i="18"/>
  <c r="A50" i="18"/>
  <c r="N45" i="18"/>
  <c r="G45" i="18"/>
  <c r="F45" i="18"/>
  <c r="E45" i="18"/>
  <c r="D45" i="18"/>
  <c r="C45" i="18"/>
  <c r="A45" i="18"/>
  <c r="N40" i="18"/>
  <c r="G40" i="18"/>
  <c r="F40" i="18"/>
  <c r="E40" i="18"/>
  <c r="D40" i="18"/>
  <c r="C40" i="18"/>
  <c r="A40" i="18"/>
  <c r="N35" i="18"/>
  <c r="G35" i="18"/>
  <c r="F35" i="18"/>
  <c r="E35" i="18"/>
  <c r="D35" i="18"/>
  <c r="C35" i="18"/>
  <c r="A35" i="18"/>
  <c r="N30" i="18"/>
  <c r="G30" i="18"/>
  <c r="F30" i="18"/>
  <c r="E30" i="18"/>
  <c r="D30" i="18"/>
  <c r="C30" i="18"/>
  <c r="A30" i="18"/>
  <c r="N25" i="18"/>
  <c r="G25" i="18"/>
  <c r="F25" i="18"/>
  <c r="E25" i="18"/>
  <c r="D25" i="18"/>
  <c r="C25" i="18"/>
  <c r="A25" i="18"/>
  <c r="N20" i="18"/>
  <c r="G20" i="18"/>
  <c r="F20" i="18"/>
  <c r="E20" i="18"/>
  <c r="D20" i="18"/>
  <c r="C20" i="18"/>
  <c r="A20" i="18"/>
  <c r="N15" i="18"/>
  <c r="G15" i="18"/>
  <c r="F15" i="18"/>
  <c r="E15" i="18"/>
  <c r="D15" i="18"/>
  <c r="C15" i="18"/>
  <c r="A15" i="18"/>
  <c r="N10" i="18"/>
  <c r="G10" i="18"/>
  <c r="F10" i="18"/>
  <c r="E10" i="18"/>
  <c r="D10" i="18"/>
  <c r="C10" i="18"/>
  <c r="A10" i="18"/>
  <c r="D6" i="18"/>
  <c r="D5" i="18"/>
  <c r="D4" i="18"/>
  <c r="AF107" i="1" l="1"/>
  <c r="AE107" i="1" s="1"/>
  <c r="AG107" i="1" s="1"/>
  <c r="AF138" i="1"/>
  <c r="AE138" i="1" s="1"/>
  <c r="AG138" i="1" s="1"/>
  <c r="AF130" i="1"/>
  <c r="AE130" i="1" s="1"/>
  <c r="AG130" i="1" s="1"/>
  <c r="AC130" i="1"/>
  <c r="AF142" i="1"/>
  <c r="AE142" i="1" s="1"/>
  <c r="AG142" i="1" s="1"/>
  <c r="AF159" i="1"/>
  <c r="AE159" i="1" s="1"/>
  <c r="AG159" i="1" s="1"/>
  <c r="AF111" i="1"/>
  <c r="AE111" i="1" s="1"/>
  <c r="AG111" i="1" s="1"/>
  <c r="AF105" i="1"/>
  <c r="AE105" i="1" s="1"/>
  <c r="AG105" i="1" s="1"/>
  <c r="AF146" i="1"/>
  <c r="AE146" i="1" s="1"/>
  <c r="AG146" i="1" s="1"/>
  <c r="AF154" i="1"/>
  <c r="AE154" i="1" s="1"/>
  <c r="AG154" i="1" s="1"/>
  <c r="AF126" i="1"/>
  <c r="AE126" i="1" s="1"/>
  <c r="AG126" i="1" s="1"/>
  <c r="AF133" i="1"/>
  <c r="AE133" i="1" s="1"/>
  <c r="AG133" i="1" s="1"/>
  <c r="AF151" i="1"/>
  <c r="AE151" i="1" s="1"/>
  <c r="AG151" i="1" s="1"/>
  <c r="AF109" i="1"/>
  <c r="AE109" i="1" s="1"/>
  <c r="AG109" i="1" s="1"/>
  <c r="AF120" i="1"/>
  <c r="AE120" i="1" s="1"/>
  <c r="AG120" i="1" s="1"/>
  <c r="AF115" i="1"/>
  <c r="AE115" i="1" s="1"/>
  <c r="AG115" i="1" s="1"/>
  <c r="AF102" i="1"/>
  <c r="AE102" i="1" s="1"/>
  <c r="AG102" i="1" s="1"/>
  <c r="AF124" i="1"/>
  <c r="AE124" i="1" s="1"/>
  <c r="AG124" i="1" s="1"/>
  <c r="AF100" i="1"/>
  <c r="AE100" i="1" s="1"/>
  <c r="AG100" i="1" s="1"/>
  <c r="AF97" i="1"/>
  <c r="AE97" i="1" s="1"/>
  <c r="AG97" i="1" s="1"/>
  <c r="AF188" i="1"/>
  <c r="AE188" i="1" s="1"/>
  <c r="AG188" i="1" s="1"/>
  <c r="AF90" i="1"/>
  <c r="AE90" i="1" s="1"/>
  <c r="AG90" i="1" s="1"/>
  <c r="AF87" i="1"/>
  <c r="AE87" i="1" s="1"/>
  <c r="AG87" i="1" s="1"/>
  <c r="AF93" i="1"/>
  <c r="AE93" i="1" s="1"/>
  <c r="AG93" i="1" s="1"/>
  <c r="AF186" i="1"/>
  <c r="AE186" i="1" s="1"/>
  <c r="AG186" i="1" s="1"/>
  <c r="AF95" i="1"/>
  <c r="AE95" i="1" s="1"/>
  <c r="AG95" i="1" s="1"/>
  <c r="AF74" i="1"/>
  <c r="AE74" i="1" s="1"/>
  <c r="AG74" i="1" s="1"/>
  <c r="AF76" i="1"/>
  <c r="AE76" i="1" s="1"/>
  <c r="AG76" i="1" s="1"/>
  <c r="AF81" i="1"/>
  <c r="AE81" i="1" s="1"/>
  <c r="AG81" i="1" s="1"/>
  <c r="AF84" i="1"/>
  <c r="AE84" i="1" s="1"/>
  <c r="AG84" i="1" s="1"/>
  <c r="AF78" i="1"/>
  <c r="AE78" i="1" s="1"/>
  <c r="AG78" i="1" s="1"/>
  <c r="AF190" i="1"/>
  <c r="AE190" i="1" s="1"/>
  <c r="AG190" i="1" s="1"/>
  <c r="AC190" i="1"/>
  <c r="AF72" i="1"/>
  <c r="AE72" i="1" s="1"/>
  <c r="AG72" i="1" s="1"/>
  <c r="AF70" i="1"/>
  <c r="AE70" i="1" s="1"/>
  <c r="AG70" i="1" s="1"/>
  <c r="AF66" i="1"/>
  <c r="AE66" i="1" s="1"/>
  <c r="AG66" i="1" s="1"/>
  <c r="AF183" i="1"/>
  <c r="AE183" i="1" s="1"/>
  <c r="AG183" i="1" s="1"/>
  <c r="AC62" i="1"/>
  <c r="AF62" i="1"/>
  <c r="AE62" i="1" s="1"/>
  <c r="AG62" i="1" s="1"/>
  <c r="AF181" i="1"/>
  <c r="AE181" i="1" s="1"/>
  <c r="AG181" i="1" s="1"/>
  <c r="AF56" i="1"/>
  <c r="AE56" i="1" s="1"/>
  <c r="AG56" i="1" s="1"/>
  <c r="AF17" i="1"/>
  <c r="AE17" i="1" s="1"/>
  <c r="AG17" i="1" s="1"/>
  <c r="AF179" i="1"/>
  <c r="AE179" i="1" s="1"/>
  <c r="AG179" i="1" s="1"/>
  <c r="AB48" i="1"/>
  <c r="AA48" i="1" s="1"/>
  <c r="AF59" i="1"/>
  <c r="AE59" i="1" s="1"/>
  <c r="AG59" i="1" s="1"/>
  <c r="AB173" i="1"/>
  <c r="AA173" i="1" s="1"/>
  <c r="AB53" i="1"/>
  <c r="AA53" i="1" s="1"/>
  <c r="AF33" i="1"/>
  <c r="AE33" i="1" s="1"/>
  <c r="AG33" i="1" s="1"/>
  <c r="AC33" i="1"/>
  <c r="AB14" i="1"/>
  <c r="AA14" i="1" s="1"/>
  <c r="AB50" i="1"/>
  <c r="AA50" i="1" s="1"/>
  <c r="AB176" i="1"/>
  <c r="AA176" i="1" s="1"/>
  <c r="AF176" i="1"/>
  <c r="AE176" i="1" s="1"/>
  <c r="AC176" i="1"/>
  <c r="AF53" i="1"/>
  <c r="AE53" i="1" s="1"/>
  <c r="AC53" i="1"/>
  <c r="AF50" i="1"/>
  <c r="AE50" i="1" s="1"/>
  <c r="AC50" i="1"/>
  <c r="AF48" i="1"/>
  <c r="AE48" i="1" s="1"/>
  <c r="AC48" i="1"/>
  <c r="AF173" i="1"/>
  <c r="AE173" i="1" s="1"/>
  <c r="AC173" i="1"/>
  <c r="AF14" i="1"/>
  <c r="AE14" i="1" s="1"/>
  <c r="AC14" i="1"/>
  <c r="I50" i="19"/>
  <c r="I15" i="19"/>
  <c r="I55" i="19"/>
  <c r="I50" i="18"/>
  <c r="I40" i="18"/>
  <c r="I40" i="19"/>
  <c r="I55" i="20"/>
  <c r="I45" i="18"/>
  <c r="I45" i="20"/>
  <c r="I30" i="20"/>
  <c r="I30" i="18"/>
  <c r="I25" i="19"/>
  <c r="I25" i="18"/>
  <c r="I20" i="19"/>
  <c r="I20" i="20"/>
  <c r="I15" i="18"/>
  <c r="I26" i="1"/>
  <c r="AD42" i="1"/>
  <c r="AD41" i="1"/>
  <c r="T40" i="1"/>
  <c r="Q40" i="1"/>
  <c r="AD40" i="1" s="1"/>
  <c r="I55" i="17"/>
  <c r="J40" i="1"/>
  <c r="I40" i="1"/>
  <c r="Q39" i="1"/>
  <c r="AD39" i="1" s="1"/>
  <c r="Q38" i="1"/>
  <c r="Q37" i="1"/>
  <c r="T36" i="1"/>
  <c r="Q36" i="1"/>
  <c r="I50" i="17"/>
  <c r="J36" i="1"/>
  <c r="I36" i="1"/>
  <c r="T172" i="1"/>
  <c r="Q172" i="1"/>
  <c r="T171" i="1"/>
  <c r="Q171" i="1"/>
  <c r="I45" i="17"/>
  <c r="J171" i="1"/>
  <c r="I171" i="1"/>
  <c r="T32" i="1"/>
  <c r="T31" i="1"/>
  <c r="Q31" i="1"/>
  <c r="T30" i="1"/>
  <c r="Q30" i="1"/>
  <c r="T29" i="1"/>
  <c r="Q29" i="1"/>
  <c r="AD29" i="1" s="1"/>
  <c r="T26" i="1"/>
  <c r="Q26" i="1"/>
  <c r="I40" i="17"/>
  <c r="J26" i="1"/>
  <c r="N55" i="17"/>
  <c r="G55" i="17"/>
  <c r="F55" i="17"/>
  <c r="E55" i="17"/>
  <c r="D55" i="17"/>
  <c r="C55" i="17"/>
  <c r="A55" i="17"/>
  <c r="N50" i="17"/>
  <c r="G50" i="17"/>
  <c r="F50" i="17"/>
  <c r="E50" i="17"/>
  <c r="D50" i="17"/>
  <c r="C50" i="17"/>
  <c r="A50" i="17"/>
  <c r="N45" i="17"/>
  <c r="G45" i="17"/>
  <c r="F45" i="17"/>
  <c r="E45" i="17"/>
  <c r="D45" i="17"/>
  <c r="C45" i="17"/>
  <c r="A45" i="17"/>
  <c r="N40" i="17"/>
  <c r="G40" i="17"/>
  <c r="F40" i="17"/>
  <c r="E40" i="17"/>
  <c r="D40" i="17"/>
  <c r="C40" i="17"/>
  <c r="A40" i="17"/>
  <c r="N35" i="17"/>
  <c r="G35" i="17"/>
  <c r="F35" i="17"/>
  <c r="E35" i="17"/>
  <c r="D35" i="17"/>
  <c r="C35" i="17"/>
  <c r="A35" i="17"/>
  <c r="N30" i="17"/>
  <c r="I30" i="17"/>
  <c r="G30" i="17"/>
  <c r="F30" i="17"/>
  <c r="E30" i="17"/>
  <c r="D30" i="17"/>
  <c r="C30" i="17"/>
  <c r="A30" i="17"/>
  <c r="N25" i="17"/>
  <c r="I25" i="17"/>
  <c r="G25" i="17"/>
  <c r="F25" i="17"/>
  <c r="E25" i="17"/>
  <c r="D25" i="17"/>
  <c r="C25" i="17"/>
  <c r="A25" i="17"/>
  <c r="G20" i="17"/>
  <c r="F20" i="17"/>
  <c r="E20" i="17"/>
  <c r="D20" i="17"/>
  <c r="C20" i="17"/>
  <c r="A20" i="17"/>
  <c r="N20" i="17"/>
  <c r="I20" i="17"/>
  <c r="N15" i="17"/>
  <c r="I15" i="17"/>
  <c r="G15" i="17"/>
  <c r="F15" i="17"/>
  <c r="E15" i="17"/>
  <c r="D15" i="17"/>
  <c r="C15" i="17"/>
  <c r="A15" i="17"/>
  <c r="D6" i="17"/>
  <c r="D5" i="17"/>
  <c r="D4" i="17"/>
  <c r="N10" i="17"/>
  <c r="G10" i="17"/>
  <c r="F10" i="17"/>
  <c r="E10" i="17"/>
  <c r="D10" i="17"/>
  <c r="C10" i="17"/>
  <c r="A10" i="17"/>
  <c r="X138" i="1" l="1"/>
  <c r="X143" i="1"/>
  <c r="X160" i="1"/>
  <c r="X144" i="1"/>
  <c r="X145" i="1"/>
  <c r="X142" i="1"/>
  <c r="X139" i="1"/>
  <c r="X159" i="1"/>
  <c r="X155" i="1"/>
  <c r="X153" i="1"/>
  <c r="X156" i="1"/>
  <c r="X152" i="1"/>
  <c r="X154" i="1"/>
  <c r="X157" i="1"/>
  <c r="X151" i="1"/>
  <c r="X148" i="1"/>
  <c r="X133" i="1"/>
  <c r="X130" i="1"/>
  <c r="X135" i="1"/>
  <c r="X146" i="1"/>
  <c r="X150" i="1"/>
  <c r="X149" i="1"/>
  <c r="X147" i="1"/>
  <c r="X134" i="1"/>
  <c r="X132" i="1"/>
  <c r="X126" i="1"/>
  <c r="X129" i="1"/>
  <c r="X128" i="1"/>
  <c r="X127" i="1"/>
  <c r="X124" i="1"/>
  <c r="X125" i="1"/>
  <c r="X121" i="1"/>
  <c r="X120" i="1"/>
  <c r="X122" i="1"/>
  <c r="X115" i="1"/>
  <c r="X119" i="1"/>
  <c r="X114" i="1"/>
  <c r="X118" i="1"/>
  <c r="X113" i="1"/>
  <c r="X112" i="1"/>
  <c r="X111" i="1"/>
  <c r="X116" i="1"/>
  <c r="X117" i="1"/>
  <c r="X109" i="1"/>
  <c r="X110" i="1"/>
  <c r="X107" i="1"/>
  <c r="X108" i="1"/>
  <c r="X105" i="1"/>
  <c r="X106" i="1"/>
  <c r="X102" i="1"/>
  <c r="X103" i="1"/>
  <c r="X104" i="1"/>
  <c r="X100" i="1"/>
  <c r="X101" i="1"/>
  <c r="X98" i="1"/>
  <c r="X99" i="1"/>
  <c r="X97" i="1"/>
  <c r="X188" i="1"/>
  <c r="X189" i="1"/>
  <c r="X186" i="1"/>
  <c r="X187" i="1"/>
  <c r="X96" i="1"/>
  <c r="X95" i="1"/>
  <c r="X94" i="1"/>
  <c r="X93" i="1"/>
  <c r="X90" i="1"/>
  <c r="X91" i="1"/>
  <c r="X92" i="1"/>
  <c r="X87" i="1"/>
  <c r="X89" i="1"/>
  <c r="X88" i="1"/>
  <c r="X191" i="1"/>
  <c r="X192" i="1"/>
  <c r="X193" i="1"/>
  <c r="X190" i="1"/>
  <c r="X81" i="1"/>
  <c r="X84" i="1"/>
  <c r="X85" i="1"/>
  <c r="X82" i="1"/>
  <c r="X86" i="1"/>
  <c r="X83" i="1"/>
  <c r="X185" i="1"/>
  <c r="X78" i="1"/>
  <c r="X76" i="1"/>
  <c r="X70" i="1"/>
  <c r="X73" i="1"/>
  <c r="X79" i="1"/>
  <c r="X71" i="1"/>
  <c r="X72" i="1"/>
  <c r="X77" i="1"/>
  <c r="X74" i="1"/>
  <c r="X75" i="1"/>
  <c r="X183" i="1"/>
  <c r="X184" i="1"/>
  <c r="X66" i="1"/>
  <c r="X68" i="1"/>
  <c r="X67" i="1"/>
  <c r="X69" i="1"/>
  <c r="X62" i="1"/>
  <c r="X64" i="1"/>
  <c r="X65" i="1"/>
  <c r="X63" i="1"/>
  <c r="X179" i="1"/>
  <c r="X181" i="1"/>
  <c r="X182" i="1"/>
  <c r="AG48" i="1"/>
  <c r="AG53" i="1"/>
  <c r="AG173" i="1"/>
  <c r="X59" i="1"/>
  <c r="X61" i="1"/>
  <c r="X60" i="1"/>
  <c r="AG14" i="1"/>
  <c r="X35" i="1"/>
  <c r="X33" i="1"/>
  <c r="X56" i="1"/>
  <c r="X57" i="1"/>
  <c r="X58" i="1"/>
  <c r="X34" i="1"/>
  <c r="X19" i="1"/>
  <c r="X18" i="1"/>
  <c r="X17" i="1"/>
  <c r="X53" i="1"/>
  <c r="X55" i="1"/>
  <c r="X54" i="1"/>
  <c r="AG50" i="1"/>
  <c r="X50" i="1"/>
  <c r="X52" i="1"/>
  <c r="X49" i="1"/>
  <c r="X51" i="1"/>
  <c r="X48" i="1"/>
  <c r="X173" i="1"/>
  <c r="X175" i="1"/>
  <c r="X174" i="1"/>
  <c r="X16" i="1"/>
  <c r="X15" i="1"/>
  <c r="X14" i="1"/>
  <c r="Z38" i="1"/>
  <c r="Y38" i="1" s="1"/>
  <c r="X38" i="1"/>
  <c r="X37" i="1"/>
  <c r="X36" i="1"/>
  <c r="Z172" i="1"/>
  <c r="Y172" i="1" s="1"/>
  <c r="AG176" i="1"/>
  <c r="Z40" i="1"/>
  <c r="Y40" i="1" s="1"/>
  <c r="X177" i="1"/>
  <c r="X176" i="1"/>
  <c r="X178" i="1"/>
  <c r="X171" i="1"/>
  <c r="H45" i="18"/>
  <c r="H45" i="19"/>
  <c r="H45" i="20"/>
  <c r="H40" i="17"/>
  <c r="H40" i="18"/>
  <c r="H40" i="19"/>
  <c r="H40" i="20"/>
  <c r="N36" i="1"/>
  <c r="J50" i="17" s="1"/>
  <c r="H50" i="18"/>
  <c r="H50" i="19"/>
  <c r="H50" i="20"/>
  <c r="AD36" i="1"/>
  <c r="AC36" i="1" s="1"/>
  <c r="AD26" i="1"/>
  <c r="AC26" i="1" s="1"/>
  <c r="H55" i="17"/>
  <c r="H55" i="18"/>
  <c r="H55" i="19"/>
  <c r="H55" i="20"/>
  <c r="AD43" i="1"/>
  <c r="AC43" i="1" s="1"/>
  <c r="AC41" i="1"/>
  <c r="AD38" i="1"/>
  <c r="AC38" i="1" s="1"/>
  <c r="AD37" i="1"/>
  <c r="AC37" i="1" s="1"/>
  <c r="X43" i="1"/>
  <c r="X42" i="1"/>
  <c r="X41" i="1"/>
  <c r="X40" i="1"/>
  <c r="X39" i="1"/>
  <c r="AD172" i="1"/>
  <c r="AC172" i="1" s="1"/>
  <c r="AD171" i="1"/>
  <c r="AD32" i="1"/>
  <c r="AC32" i="1" s="1"/>
  <c r="AD31" i="1"/>
  <c r="AC31" i="1" s="1"/>
  <c r="AD30" i="1"/>
  <c r="AC30" i="1" s="1"/>
  <c r="X172" i="1"/>
  <c r="X32" i="1"/>
  <c r="X31" i="1"/>
  <c r="X29" i="1"/>
  <c r="X30" i="1"/>
  <c r="AC29" i="1"/>
  <c r="X26" i="1"/>
  <c r="Z26" i="1"/>
  <c r="Y26" i="1" s="1"/>
  <c r="N171" i="1"/>
  <c r="H45" i="17"/>
  <c r="N40" i="1"/>
  <c r="Z42" i="1"/>
  <c r="Y42" i="1" s="1"/>
  <c r="AC42" i="1"/>
  <c r="Z43" i="1"/>
  <c r="Y43" i="1" s="1"/>
  <c r="Z41" i="1"/>
  <c r="Y41" i="1" s="1"/>
  <c r="Z37" i="1"/>
  <c r="Y37" i="1" s="1"/>
  <c r="AC39" i="1"/>
  <c r="Z36" i="1"/>
  <c r="Z39" i="1"/>
  <c r="Y39" i="1" s="1"/>
  <c r="H50" i="17"/>
  <c r="Z171" i="1"/>
  <c r="N26" i="1"/>
  <c r="Z30" i="1"/>
  <c r="Y30" i="1" s="1"/>
  <c r="Z29" i="1"/>
  <c r="Y29" i="1" s="1"/>
  <c r="Z32" i="1"/>
  <c r="Y32" i="1" s="1"/>
  <c r="Z31" i="1"/>
  <c r="Y31" i="1" s="1"/>
  <c r="J50" i="19" l="1"/>
  <c r="J50" i="18"/>
  <c r="J50" i="20"/>
  <c r="J55" i="17"/>
  <c r="J55" i="18"/>
  <c r="J55" i="20"/>
  <c r="J55" i="19"/>
  <c r="J45" i="17"/>
  <c r="J45" i="19"/>
  <c r="J45" i="20"/>
  <c r="J45" i="18"/>
  <c r="J40" i="17"/>
  <c r="J40" i="20"/>
  <c r="J40" i="18"/>
  <c r="J40" i="19"/>
  <c r="AB40" i="1"/>
  <c r="AA40" i="1" s="1"/>
  <c r="AF40" i="1"/>
  <c r="AE40" i="1" s="1"/>
  <c r="AC40" i="1"/>
  <c r="AF36" i="1"/>
  <c r="AE36" i="1" s="1"/>
  <c r="Y36" i="1"/>
  <c r="AB36" i="1"/>
  <c r="AA36" i="1" s="1"/>
  <c r="AB171" i="1"/>
  <c r="AA171" i="1" s="1"/>
  <c r="Y171" i="1"/>
  <c r="AC171" i="1"/>
  <c r="AF171" i="1"/>
  <c r="AE171" i="1" s="1"/>
  <c r="AF26" i="1"/>
  <c r="AE26" i="1" s="1"/>
  <c r="AB26" i="1"/>
  <c r="AA26" i="1" s="1"/>
  <c r="K40" i="18" l="1"/>
  <c r="K40" i="19"/>
  <c r="K40" i="20"/>
  <c r="K55" i="17"/>
  <c r="K55" i="19"/>
  <c r="K55" i="20"/>
  <c r="K55" i="18"/>
  <c r="K50" i="18"/>
  <c r="K50" i="19"/>
  <c r="K50" i="20"/>
  <c r="K45" i="18"/>
  <c r="K45" i="19"/>
  <c r="K45" i="20"/>
  <c r="L55" i="17"/>
  <c r="L55" i="18"/>
  <c r="L55" i="19"/>
  <c r="L55" i="20"/>
  <c r="L50" i="17"/>
  <c r="L50" i="19"/>
  <c r="L50" i="20"/>
  <c r="L50" i="18"/>
  <c r="L45" i="17"/>
  <c r="L45" i="19"/>
  <c r="L45" i="18"/>
  <c r="L45" i="20"/>
  <c r="L40" i="17"/>
  <c r="L40" i="20"/>
  <c r="L40" i="19"/>
  <c r="L40" i="18"/>
  <c r="AG40" i="1"/>
  <c r="AG36" i="1"/>
  <c r="K50" i="17"/>
  <c r="K45" i="17"/>
  <c r="AG171" i="1"/>
  <c r="K40" i="17"/>
  <c r="AG26" i="1"/>
  <c r="M55" i="17" l="1"/>
  <c r="M55" i="19"/>
  <c r="M55" i="18"/>
  <c r="M55" i="20"/>
  <c r="M50" i="17"/>
  <c r="M50" i="19"/>
  <c r="M50" i="18"/>
  <c r="M50" i="20"/>
  <c r="M45" i="17"/>
  <c r="M45" i="18"/>
  <c r="M45" i="19"/>
  <c r="M45" i="20"/>
  <c r="M40" i="17"/>
  <c r="M40" i="20"/>
  <c r="M40" i="19"/>
  <c r="M40" i="18"/>
  <c r="T25" i="1"/>
  <c r="Q25" i="1"/>
  <c r="T24" i="1"/>
  <c r="Q24" i="1"/>
  <c r="T23" i="1"/>
  <c r="Q23" i="1"/>
  <c r="J23" i="1"/>
  <c r="I23" i="1"/>
  <c r="H35" i="20" l="1"/>
  <c r="H35" i="18"/>
  <c r="H35" i="19"/>
  <c r="H35" i="17"/>
  <c r="I10" i="17"/>
  <c r="I10" i="18"/>
  <c r="I10" i="20"/>
  <c r="I10" i="19"/>
  <c r="I35" i="18"/>
  <c r="I35" i="19"/>
  <c r="I35" i="20"/>
  <c r="I35" i="17"/>
  <c r="X24" i="1"/>
  <c r="X25" i="1"/>
  <c r="Z23" i="1"/>
  <c r="Y23" i="1" s="1"/>
  <c r="Z25" i="1"/>
  <c r="Y25" i="1" s="1"/>
  <c r="X23" i="1"/>
  <c r="N23" i="1"/>
  <c r="AD24" i="1"/>
  <c r="AC24" i="1" s="1"/>
  <c r="AD25" i="1"/>
  <c r="AC25" i="1" s="1"/>
  <c r="AD23" i="1"/>
  <c r="Z24" i="1"/>
  <c r="Y24" i="1" s="1"/>
  <c r="T170" i="1"/>
  <c r="AD170" i="1"/>
  <c r="AC170" i="1" s="1"/>
  <c r="T169" i="1"/>
  <c r="Q169" i="1"/>
  <c r="T168" i="1"/>
  <c r="Q168" i="1"/>
  <c r="T167" i="1"/>
  <c r="Q167" i="1"/>
  <c r="J167" i="1"/>
  <c r="I167" i="1"/>
  <c r="H30" i="19" l="1"/>
  <c r="H30" i="20"/>
  <c r="H30" i="18"/>
  <c r="H30" i="17"/>
  <c r="J35" i="20"/>
  <c r="J35" i="18"/>
  <c r="J35" i="19"/>
  <c r="J35" i="17"/>
  <c r="AC23" i="1"/>
  <c r="AF23" i="1"/>
  <c r="AE23" i="1" s="1"/>
  <c r="AB23" i="1"/>
  <c r="AA23" i="1" s="1"/>
  <c r="AD169" i="1"/>
  <c r="AC169" i="1" s="1"/>
  <c r="AD168" i="1"/>
  <c r="AC168" i="1" s="1"/>
  <c r="N167" i="1"/>
  <c r="AD167" i="1"/>
  <c r="X170" i="1"/>
  <c r="Z168" i="1"/>
  <c r="Y168" i="1" s="1"/>
  <c r="X168" i="1"/>
  <c r="X169" i="1"/>
  <c r="Z170" i="1"/>
  <c r="Y170" i="1" s="1"/>
  <c r="Z169" i="1"/>
  <c r="Y169" i="1" s="1"/>
  <c r="X167" i="1"/>
  <c r="Z167" i="1"/>
  <c r="K35" i="18" l="1"/>
  <c r="K35" i="19"/>
  <c r="K35" i="20"/>
  <c r="K35" i="17"/>
  <c r="J30" i="18"/>
  <c r="J30" i="19"/>
  <c r="J30" i="20"/>
  <c r="J30" i="17"/>
  <c r="L35" i="18"/>
  <c r="L35" i="19"/>
  <c r="L35" i="20"/>
  <c r="L35" i="17"/>
  <c r="AG23" i="1"/>
  <c r="AF167" i="1"/>
  <c r="AE167" i="1" s="1"/>
  <c r="AC167" i="1"/>
  <c r="AB167" i="1"/>
  <c r="AA167" i="1" s="1"/>
  <c r="Y167" i="1"/>
  <c r="K30" i="19" l="1"/>
  <c r="K30" i="20"/>
  <c r="K30" i="18"/>
  <c r="K30" i="17"/>
  <c r="L30" i="20"/>
  <c r="L30" i="18"/>
  <c r="L30" i="19"/>
  <c r="L30" i="17"/>
  <c r="M35" i="17"/>
  <c r="M35" i="19"/>
  <c r="M35" i="20"/>
  <c r="M35" i="18"/>
  <c r="AG167" i="1"/>
  <c r="M30" i="17" l="1"/>
  <c r="M30" i="20"/>
  <c r="M30" i="18"/>
  <c r="M30" i="19"/>
  <c r="T166" i="1"/>
  <c r="Q166" i="1"/>
  <c r="T165" i="1"/>
  <c r="Q165" i="1"/>
  <c r="T164" i="1"/>
  <c r="Q164" i="1"/>
  <c r="T163" i="1"/>
  <c r="Q163" i="1"/>
  <c r="J163" i="1"/>
  <c r="I163" i="1"/>
  <c r="X165" i="1" l="1"/>
  <c r="X166" i="1"/>
  <c r="H25" i="18"/>
  <c r="H25" i="19"/>
  <c r="H25" i="20"/>
  <c r="H25" i="17"/>
  <c r="X164" i="1"/>
  <c r="X163" i="1"/>
  <c r="AD164" i="1"/>
  <c r="AC164" i="1" s="1"/>
  <c r="AD166" i="1"/>
  <c r="AC166" i="1" s="1"/>
  <c r="AD165" i="1"/>
  <c r="AD163" i="1"/>
  <c r="Z165" i="1"/>
  <c r="Y165" i="1" s="1"/>
  <c r="Z163" i="1"/>
  <c r="Y163" i="1" s="1"/>
  <c r="N163" i="1"/>
  <c r="Z166" i="1"/>
  <c r="Y166" i="1" s="1"/>
  <c r="Z164" i="1"/>
  <c r="Y164" i="1" s="1"/>
  <c r="AC163" i="1" l="1"/>
  <c r="AF163" i="1"/>
  <c r="AE163" i="1" s="1"/>
  <c r="J25" i="20"/>
  <c r="J25" i="19"/>
  <c r="J25" i="18"/>
  <c r="J25" i="17"/>
  <c r="AC165" i="1"/>
  <c r="AB163" i="1"/>
  <c r="AA163" i="1" s="1"/>
  <c r="K25" i="17" l="1"/>
  <c r="K25" i="18"/>
  <c r="K25" i="19"/>
  <c r="K25" i="20"/>
  <c r="L25" i="18"/>
  <c r="L25" i="19"/>
  <c r="L25" i="20"/>
  <c r="L25" i="17"/>
  <c r="AG163" i="1"/>
  <c r="M25" i="17" l="1"/>
  <c r="M25" i="19"/>
  <c r="M25" i="20"/>
  <c r="M25" i="18"/>
  <c r="T47" i="1"/>
  <c r="T46" i="1"/>
  <c r="Q46" i="1"/>
  <c r="T44" i="1"/>
  <c r="Q44" i="1"/>
  <c r="J44" i="1"/>
  <c r="I44" i="1"/>
  <c r="T22" i="1"/>
  <c r="Q22" i="1"/>
  <c r="T21" i="1"/>
  <c r="Q21" i="1"/>
  <c r="T20" i="1"/>
  <c r="Q20" i="1"/>
  <c r="J20" i="1"/>
  <c r="I20" i="1"/>
  <c r="H15" i="18" l="1"/>
  <c r="H15" i="19"/>
  <c r="H15" i="20"/>
  <c r="H15" i="17"/>
  <c r="H20" i="20"/>
  <c r="H20" i="18"/>
  <c r="H20" i="19"/>
  <c r="H20" i="17"/>
  <c r="Z46" i="1"/>
  <c r="Y46" i="1" s="1"/>
  <c r="X44" i="1"/>
  <c r="X46" i="1"/>
  <c r="X47" i="1"/>
  <c r="Z20" i="1"/>
  <c r="Y20" i="1" s="1"/>
  <c r="X20" i="1"/>
  <c r="X22" i="1"/>
  <c r="X21" i="1"/>
  <c r="N20" i="1"/>
  <c r="AD20" i="1"/>
  <c r="AD22" i="1"/>
  <c r="AD21" i="1"/>
  <c r="AD46" i="1"/>
  <c r="AD44" i="1"/>
  <c r="AD47" i="1"/>
  <c r="N44" i="1"/>
  <c r="Z44" i="1"/>
  <c r="Y44" i="1" s="1"/>
  <c r="Z47" i="1"/>
  <c r="Y47" i="1" s="1"/>
  <c r="Z21" i="1"/>
  <c r="Y21" i="1" s="1"/>
  <c r="Z22" i="1"/>
  <c r="Y22" i="1" s="1"/>
  <c r="J20" i="18" l="1"/>
  <c r="J20" i="20"/>
  <c r="J20" i="19"/>
  <c r="J20" i="17"/>
  <c r="J15" i="20"/>
  <c r="J15" i="18"/>
  <c r="J15" i="19"/>
  <c r="J15" i="17"/>
  <c r="AB44" i="1"/>
  <c r="AA44" i="1" s="1"/>
  <c r="AB20" i="1"/>
  <c r="AA20" i="1" s="1"/>
  <c r="K15" i="17" l="1"/>
  <c r="K15" i="19"/>
  <c r="K15" i="20"/>
  <c r="K15" i="18"/>
  <c r="K20" i="20"/>
  <c r="K20" i="18"/>
  <c r="K20" i="19"/>
  <c r="K20" i="17"/>
  <c r="T13" i="1"/>
  <c r="T12" i="1"/>
  <c r="Q12" i="1"/>
  <c r="AC46" i="1" l="1"/>
  <c r="AC47" i="1"/>
  <c r="AC21" i="1"/>
  <c r="AC22" i="1"/>
  <c r="AD12" i="1"/>
  <c r="AC12" i="1" s="1"/>
  <c r="AD13" i="1"/>
  <c r="AC13" i="1" s="1"/>
  <c r="Q11" i="1"/>
  <c r="T11" i="1"/>
  <c r="T10" i="1"/>
  <c r="AF44" i="1" l="1"/>
  <c r="AE44" i="1" s="1"/>
  <c r="AG44" i="1" s="1"/>
  <c r="AC44" i="1"/>
  <c r="AF20" i="1"/>
  <c r="AE20" i="1" s="1"/>
  <c r="AC20" i="1"/>
  <c r="AD11" i="1"/>
  <c r="Q10" i="1"/>
  <c r="AD10" i="1" s="1"/>
  <c r="J10" i="1"/>
  <c r="X10" i="1" l="1"/>
  <c r="AG20" i="1"/>
  <c r="L15" i="19"/>
  <c r="L15" i="20"/>
  <c r="L15" i="18"/>
  <c r="L15" i="17"/>
  <c r="L20" i="18"/>
  <c r="L20" i="19"/>
  <c r="L20" i="20"/>
  <c r="L20" i="17"/>
  <c r="AC11" i="1"/>
  <c r="Z11" i="1"/>
  <c r="Z10" i="1"/>
  <c r="Y10" i="1" s="1"/>
  <c r="Z12" i="1"/>
  <c r="Z13" i="1"/>
  <c r="X13" i="1"/>
  <c r="X12" i="1"/>
  <c r="AC10" i="1"/>
  <c r="X11" i="1"/>
  <c r="I10" i="1"/>
  <c r="M20" i="17" l="1"/>
  <c r="M20" i="18"/>
  <c r="M20" i="19"/>
  <c r="M20" i="20"/>
  <c r="N10" i="1"/>
  <c r="J10" i="18" s="1"/>
  <c r="H10" i="18"/>
  <c r="H10" i="19"/>
  <c r="H10" i="20"/>
  <c r="H10" i="17"/>
  <c r="M15" i="17"/>
  <c r="M15" i="20"/>
  <c r="M15" i="18"/>
  <c r="M15" i="19"/>
  <c r="AF10" i="1"/>
  <c r="AE10" i="1" s="1"/>
  <c r="Y13" i="1"/>
  <c r="Y12" i="1"/>
  <c r="Y11" i="1"/>
  <c r="AB10" i="1"/>
  <c r="AA10" i="1" s="1"/>
  <c r="B249" i="6" a="1"/>
  <c r="B249" i="6" l="1"/>
  <c r="J10" i="19"/>
  <c r="K10" i="17"/>
  <c r="K10" i="18"/>
  <c r="K10" i="19"/>
  <c r="K10" i="20"/>
  <c r="J10" i="20"/>
  <c r="J10" i="17"/>
  <c r="L10" i="17"/>
  <c r="L10" i="20"/>
  <c r="L10" i="19"/>
  <c r="L10" i="18"/>
  <c r="AG10" i="1"/>
  <c r="G238" i="6"/>
  <c r="M10" i="17" l="1"/>
  <c r="M10" i="19"/>
  <c r="M10" i="20"/>
  <c r="M10" i="18"/>
  <c r="B10" i="20"/>
  <c r="B10" i="18"/>
  <c r="B10" i="17"/>
  <c r="B10" i="19"/>
  <c r="B251" i="6"/>
  <c r="B250"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tc={0B089BDF-5591-48F1-ACA0-ED1266FAEFEE}</author>
    <author>tc={08993E1F-AF79-4C8E-AFDC-5D1BEC9F5313}</author>
    <author>tc={A907A4FB-2B37-4931-BF96-9C18DF7B8D44}</author>
    <author>tc={71D3BD61-EC6B-4E00-8EAA-73989B317DBD}</author>
  </authors>
  <commentList>
    <comment ref="H10" authorId="0" shapeId="0" xr:uid="{0B089BDF-5591-48F1-ACA0-ED1266FAEFEE}">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 de veces que consideramos que las causas inmediatas afectan la disponibilidad de los bienes y servicios</t>
        </r>
      </text>
    </comment>
    <comment ref="H14" authorId="1" shapeId="0" xr:uid="{08993E1F-AF79-4C8E-AFDC-5D1BEC9F5313}">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 de veces que se realizan entregas de suministros y servicios en los despachos judiciales</t>
        </r>
      </text>
    </comment>
    <comment ref="K14" authorId="2" shapeId="0" xr:uid="{A907A4FB-2B37-4931-BF96-9C18DF7B8D44}">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es desavastecimiento se presenta por mas de dos meses entonces tendría una afectación del servicio por mas del 20% (Grave)</t>
        </r>
      </text>
    </comment>
    <comment ref="H17" authorId="3" shapeId="0" xr:uid="{71D3BD61-EC6B-4E00-8EAA-73989B317DBD}">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Contratos de aseo y vigilancia</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<sst xmlns="http://schemas.openxmlformats.org/spreadsheetml/2006/main" count="3954" uniqueCount="937">
  <si>
    <t xml:space="preserve">                                                                         Consejo Superior de la Judicatura</t>
  </si>
  <si>
    <t xml:space="preserve"> MAPA DE RIESGOS SIGCMA</t>
  </si>
  <si>
    <t>DEPENDENCIA (Unidad misional del CSJ o Unidad de la DEAJ o Seccional o CSJ en caso de despachos judiciales certificados)</t>
  </si>
  <si>
    <t>DIRECCIÓN SECCIONAL DE ADMINISTRACIÓN JUDICIAL DE PEREIRA</t>
  </si>
  <si>
    <t>PROCESO (indique el tipo de proceso si es Estratégico. Misional, Apoyo, Evaluación y Mejora y especifique el nombre del proceso)</t>
  </si>
  <si>
    <t>Apoyo</t>
  </si>
  <si>
    <t>ADQUISICIÓN DE BIENES Y SERVICIOS</t>
  </si>
  <si>
    <t>CONSEJO SUPERIOR DE LA JUDICATURA</t>
  </si>
  <si>
    <t>CONSEJO SECCIONAL DE LA JUDICATURA</t>
  </si>
  <si>
    <t>DIRECCIÓN SECCIONAL DE ADMINISTRACIÓN JUDICIAL</t>
  </si>
  <si>
    <t>X</t>
  </si>
  <si>
    <t>DESPACHO JUDICIAL CERTIFICADO</t>
  </si>
  <si>
    <t>FECHA</t>
  </si>
  <si>
    <t>Consejo Superior de la Judicatura</t>
  </si>
  <si>
    <t>Análisis de Contexto</t>
  </si>
  <si>
    <t>DEPENDENCIA:</t>
  </si>
  <si>
    <t>DIRECCION SECCIONAL DE ADMINISTRACION JUDICIAL DE PEREIRA</t>
  </si>
  <si>
    <t xml:space="preserve">PROCESO </t>
  </si>
  <si>
    <t>ADQUISICION DE BIENES Y SERVICIOS</t>
  </si>
  <si>
    <t>CONSEJO SECCIONAL/ DIRECCIÓN SECCIONAL DE ADMINISTRACIÓN JUDICIAL</t>
  </si>
  <si>
    <t xml:space="preserve">OBJETIVO DEL PROCESO: </t>
  </si>
  <si>
    <t>Adquirir oportunamente los bienes y servicios requeridos por la Rama Judicial para garantizar una óptima gestión en cada vigencia, en el marco del sistema de gestión de la calidad, medio ambiente y seguridad y salud en el trabajo.</t>
  </si>
  <si>
    <t xml:space="preserve">CONTEXTO EXTERNO </t>
  </si>
  <si>
    <t xml:space="preserve">FACTORES </t>
  </si>
  <si>
    <t>No.</t>
  </si>
  <si>
    <t xml:space="preserve">AMENAZAS (Factores) </t>
  </si>
  <si>
    <t xml:space="preserve">No. </t>
  </si>
  <si>
    <t xml:space="preserve">OPORTUNIDADES (Factores) </t>
  </si>
  <si>
    <t xml:space="preserve">Político (cambios de gobierno, legislación, políticas públicas, regulación). </t>
  </si>
  <si>
    <t>Eliminación o cambio del Proceso de adquisición de bienes y servicios por una Nueva legislación que impactan el quehacer normal de las diferentes instancias de la Rama Judicial.</t>
  </si>
  <si>
    <t>Expedición de la Ley del Plan Nacional de Desarrollo que contiene el Plan Sectorial de Desarrollo de la Rama Judicial.</t>
  </si>
  <si>
    <t>El cambio de gobierno puede incidir en la priorización de los temas ambientales en los diferentes instrumentos gubernamentales</t>
  </si>
  <si>
    <t>Normatividad que parte de gobierno y de las políticas internacionales para la preservación de medio Ambiente.</t>
  </si>
  <si>
    <t>Económicos y Financieros</t>
  </si>
  <si>
    <t>El aplazamiento o recorte presupuestal que realiza el Ministerio de Hacienda al presupuesto de la Rama Judicial.</t>
  </si>
  <si>
    <t>Asignación anual de presupuestos de inversión y funcionamiento por parte del Gobierno Nacional.</t>
  </si>
  <si>
    <t>Legislación en materia de COVID que establece austeridad y limita la disponibilidad de recursos.</t>
  </si>
  <si>
    <t>Asignación de presupuesto para la realización de actividades de bienestar para los servidores judiciales y para la atención de la emergencia sanitaria.</t>
  </si>
  <si>
    <t xml:space="preserve">Las decisiones que adopta el Congreso de la Republica cuando aprueba el proyecto de presupuesto de la Rama Judicial.  </t>
  </si>
  <si>
    <t>Sociales  y culturales</t>
  </si>
  <si>
    <t xml:space="preserve">
Actos delictivos cometidos por usuarios del servicio, contratistas y/o autoridades públicas.</t>
  </si>
  <si>
    <t>Acceso por parte de la ciudadanía a los canales de comunicación institucionales a través de los medios virtuales.</t>
  </si>
  <si>
    <t xml:space="preserve">Restricciones de movilidad, aislamiento, restricciones de ingreso a las sedes judiciales. </t>
  </si>
  <si>
    <t>Fomentar la conservación de patrimonio cultural en las sedes judiciales.</t>
  </si>
  <si>
    <t>Alteración del orden público.</t>
  </si>
  <si>
    <t>Aumento de la demanda de medios tecnológicos y plataformas por parte de los usuarios de la administración de justicia.</t>
  </si>
  <si>
    <t>Afectación emocional por atención a clientes internos y externos irrespetuosos</t>
  </si>
  <si>
    <t>La cultura de la calidad y de la gestión ambiental desarrollada en las diferentes entidades y de cierta manera esperada por la ciudadanía.</t>
  </si>
  <si>
    <t xml:space="preserve">Tecnológicos </t>
  </si>
  <si>
    <t>Implementación de nuevos software para el manejo de los procesos sin la suficiente capacitación, para ser aplicada en las seccionales.</t>
  </si>
  <si>
    <t>Nuevas herramientas para trabajo colaborativo.</t>
  </si>
  <si>
    <t>Falla de conectividad en la plataforma transaccional SECOP II</t>
  </si>
  <si>
    <t>Disponibilidad en el mercado de herramientas tecnológicas.</t>
  </si>
  <si>
    <t>Desconocimiento en el manejo de la plataforma transaccional SECOP II por parte de los proveedores.</t>
  </si>
  <si>
    <t>Riesgos de la seguridad de la información por amenazas externas.(Ataques cibernéticos., Fraudes electrónicos)</t>
  </si>
  <si>
    <t>Perdida de la información por virus.</t>
  </si>
  <si>
    <t>Ambientales</t>
  </si>
  <si>
    <t>Ocurrencia de fenómenos naturales (Inundaciones, sismos, vendavales, pandemias) que pueden afectar la prestación del servicio</t>
  </si>
  <si>
    <t xml:space="preserve">Se cuenta con organismos y entidades para el control adecuado de las emergencias ambientales.
</t>
  </si>
  <si>
    <t>Los proveedores se encuentran en mejores condiciones para cumplimiento de requerimientos ambientales.</t>
  </si>
  <si>
    <t>Legales y reglamentarios</t>
  </si>
  <si>
    <t xml:space="preserve">Servicios de proveedores que no cumplen con la normatividad ambiental en sus productos o servicios.
</t>
  </si>
  <si>
    <t>Legislación vigente (Calidad, Ambiental y SST). 
Manual de espacios fisicos saludables</t>
  </si>
  <si>
    <t>Multiplicidad de decretos emitidos por la emergencia sanitaria que asignan más funciones y responsabilidades en el desempeño de proceso.</t>
  </si>
  <si>
    <t>Las opciones de integración de los sistemas de gestión y los modelos administrativos de apoyo a la rama judicial.</t>
  </si>
  <si>
    <t>Excesiva cantidad de normas que podrían llevar a aplicar normatividad derogada.</t>
  </si>
  <si>
    <t>Otros</t>
  </si>
  <si>
    <t>Expedición de directrices dadas a conocer sin la oportunidad suficiente y sin capacitación previa.</t>
  </si>
  <si>
    <t>Disponibilidad de proveedores que ofertan productos biodegradables y/o amigables con el medio ambiente (papel a partir de bagazo de caña, insumos para la limpieza y desinfección).</t>
  </si>
  <si>
    <t>Pliegos tipo de Colombia Compra eficiente, no se refuerza el tema ambiental en ellos, si no que prevalece el menor valor y menos requsitos para mayor oferentes.</t>
  </si>
  <si>
    <t>Posibilidad de acceder a multiples proveedores de Bienes y Servicios a traves de la Plataforma Transaccional SECOP 2</t>
  </si>
  <si>
    <t xml:space="preserve">CONTEXTO INTERNO </t>
  </si>
  <si>
    <t xml:space="preserve">DEBILIDADES (Factores) </t>
  </si>
  <si>
    <t xml:space="preserve">FORTALEZAS (Factores) </t>
  </si>
  <si>
    <t>Estratégicos: (direccionamiento estratégico, planeación institucional,
liderazgo, trabajo en equipo)</t>
  </si>
  <si>
    <t xml:space="preserve">Falta de comunicación y trabajo en equipo para los integrantes del proceso de adquisición de bienes y servicios 
</t>
  </si>
  <si>
    <t xml:space="preserve">Programación de actividades del area con base en el plan anual de adquisiciones.
</t>
  </si>
  <si>
    <t>Expedición de directrices dadas a conocer de manera tardía y sin capacitación previa.</t>
  </si>
  <si>
    <t>Existencia y funcionamiento de la Junta Seccional de Contratación y de Comité Evaluador y Estructurador seccional</t>
  </si>
  <si>
    <t>Falta de mayor integración entre los enlaces de proceso con el líder de calidad y el lider ambiental de la seccional.</t>
  </si>
  <si>
    <t>Reglamentación definida a través de Acuerdos para la planeación y adquisición de bienes y servicios.</t>
  </si>
  <si>
    <t xml:space="preserve">Falta de conocimiento en la documentación dispuesta por el SIGCMA para el proceso de adquisición de bienes y servicios </t>
  </si>
  <si>
    <t>Mejoramiento continuo de los documentos y anexos para adelantar los procesos de contratación.</t>
  </si>
  <si>
    <t>Recursos financieros (presupuesto de funcionamiento, recursos de inversión)</t>
  </si>
  <si>
    <t>No asignación desde el mes de enero de todos los recursos solicitados por la seccional.</t>
  </si>
  <si>
    <t xml:space="preserve">optimización de recursos disponibles para actividades específicas del proceso </t>
  </si>
  <si>
    <t>Aprobación tardía de los proyectos de inversión.</t>
  </si>
  <si>
    <t xml:space="preserve">No disponibilidad de recursos financieros para todas las actividades requeridas. </t>
  </si>
  <si>
    <t>Demora en la asignación de PAC por restricciones o iliquidez en el Ministerio.</t>
  </si>
  <si>
    <t>No se cuenta con un presupuesto asignado para la realización de proyectos ambientales.</t>
  </si>
  <si>
    <t>Falta de asignación de recursos, para personal de apoyo técnico y metodológico en las seccionales en cuanto a la implementación y seguimiento de SIGCMA.</t>
  </si>
  <si>
    <t>Personal (competencia del personal, disponibilidad, suficiencia, seguridad y salud en el trabajo)</t>
  </si>
  <si>
    <t xml:space="preserve">Insuficiencia de personal para ejercer los cargos de secretaría tecnica de la junta y lider administrativo del proceso de contratación
</t>
  </si>
  <si>
    <t xml:space="preserve">El personal asignado al proceso de adquisición de bienes y servicios es altamente calificado, en formación y experiencia, por encima de los perfiles definidos para los cargos.
</t>
  </si>
  <si>
    <t xml:space="preserve">
Falta de personal suficiente para el proceso adquisicion de bienes y servicios</t>
  </si>
  <si>
    <t>Conciencia social-ambiental  por parte de la Administración Judicial en los procesos de contratación, precontractual y post contractual  (Supervisión).</t>
  </si>
  <si>
    <t>Falta de la creación del area de compras públicas</t>
  </si>
  <si>
    <t>Proceso (capacidad, diseño, ejecución, proveedores, entradas, salidas,
gestión del conocimiento)</t>
  </si>
  <si>
    <t>Falta de oferta de capacitación en contratación estatal, manejo de SIGOBius, manejo de inventarios, elaboración de estudios previos por parte de la EJRLB.</t>
  </si>
  <si>
    <t xml:space="preserve">Contar con inventarios individualizados de todos los funcionarios de Distrito Judicial </t>
  </si>
  <si>
    <t>Falta de claridad en las disposiciones para la convocatoria de recicladores de oficio</t>
  </si>
  <si>
    <t xml:space="preserve">Reducción en los impactos ambientales (ahorro de papel, combustible, agua, energía, insumos de impresión ) debido a la prestación virtual de los servicios de justicia </t>
  </si>
  <si>
    <t>Adaptación al cambio para enfrentar los retos de la pandemia (manejo electrónico, mejoramiento en los tiempos de respuesta de las peticiones de los usuarios internos y externos).</t>
  </si>
  <si>
    <t xml:space="preserve">Falta de soporte para el manejo del programa de inventarios SICOF enlazado con EFINÓMINA
</t>
  </si>
  <si>
    <t xml:space="preserve">Se dispone con los recursos suficientes de equipos de computo, fotocopiadoras, escaner, entre otros, 
</t>
  </si>
  <si>
    <t>Ancho de banda insuficiente para la navegación.</t>
  </si>
  <si>
    <t>Inversión de consejo superior de la judicatura para proveer a los despachos judiciales equipos tecnológicos para prestar los servicios.</t>
  </si>
  <si>
    <t>Implementación de medios virtuales para el desarrollo de las funciones propias del proceso.</t>
  </si>
  <si>
    <t xml:space="preserve">Documentación (Actualización, coherencia, aplicabilidad) </t>
  </si>
  <si>
    <t>Falta de ajuste o inexistencia de procedimientos que  regulen el trabajo en casa.</t>
  </si>
  <si>
    <t xml:space="preserve">Utilización de las herrramientas ofimaticas y correos electrónicos para el desarrollo de las actividades del proceso
</t>
  </si>
  <si>
    <t>No todo el trámite de la correspondencia se realiza por medio de SIGOBius por lo que no se garantiza la trazabilidad de la gestión.</t>
  </si>
  <si>
    <t>Falta de unificación de la documentación de calidad y ambiental para los requisitos comunes.</t>
  </si>
  <si>
    <t>Infraestructura física (suficiencia, comodidad)</t>
  </si>
  <si>
    <t>Falta de satisfacción de los prestadores y usuarios del servicio de justicia frente a la infraestructura física en las sedes (Dosquebradas, Santa Rosa de Cabal, La Virginia, Marsella, Balboa, La Celia)</t>
  </si>
  <si>
    <t>Los servidores judiciales de proceso cuentan con sede para realizar las actividades relacionadas con el proceso, con buena iluminación, buena ventilación, seguridad, etc.</t>
  </si>
  <si>
    <t>Mantenimiento de los puntos de oxigenación de Piso 1 y Piso 6 de Palacio de Justicia de Pereira.</t>
  </si>
  <si>
    <t>Incorporación de criterios Ambientales, en la remodelación y construcción de sedes</t>
  </si>
  <si>
    <t>Elementos de trabajo (papel, equipos)</t>
  </si>
  <si>
    <t>N/A</t>
  </si>
  <si>
    <t>Suministro de  elementos de trabajo suficientes y necesarios para la realización de las actividades del proceso.</t>
  </si>
  <si>
    <t>Comunicación Interna (canales utilizados y su efectividad, flujo de la información necesaria para el desarrollo de las actividades)</t>
  </si>
  <si>
    <t>Difusión tardía de los cambios en los documentos de SIGCMA.</t>
  </si>
  <si>
    <t>La comunicación interna implementó los canales oficiales como el aplicativo SIGOBius, el correo electrónico institucional y herramientas tecnologícas a través del office 365 para gestión propia del proceso.</t>
  </si>
  <si>
    <t>Otros (Ambientales)</t>
  </si>
  <si>
    <t>Aumento de desechos tecnológicos.</t>
  </si>
  <si>
    <t>Estudios previos mas robustos
Estudio de mercado mas ajustado y mejor detallado</t>
  </si>
  <si>
    <t>Incremento en el consumo de Elementos de Protección Personal por efecto de la pandemia</t>
  </si>
  <si>
    <t>La generación de conciencia ambiental y exigencia de cumplimiento de estos requisitos para todos los proveedores.</t>
  </si>
  <si>
    <t>Adquisicion de Bienes y Servicios a proveedores que no ofrecen la Calidad esperada</t>
  </si>
  <si>
    <t>Disminución en el consumo de los recursos dada la reducción de trabajo presencial.</t>
  </si>
  <si>
    <t xml:space="preserve">
Adquisicion de Bienes y Servicios sin las suficientes Garantias del producto
</t>
  </si>
  <si>
    <t>Corrupción</t>
  </si>
  <si>
    <t xml:space="preserve">ESTRATEGIAS/ACCIONES </t>
  </si>
  <si>
    <t>ESTRATEGIAS  DOFA</t>
  </si>
  <si>
    <t>ESTRATEGIA/ACCIÓN/ PROYECTO</t>
  </si>
  <si>
    <t xml:space="preserve">GESTIONA </t>
  </si>
  <si>
    <t xml:space="preserve">DOCUMENTADA EN </t>
  </si>
  <si>
    <t>A</t>
  </si>
  <si>
    <t>O</t>
  </si>
  <si>
    <t>D</t>
  </si>
  <si>
    <t>F</t>
  </si>
  <si>
    <t>Establecer Cronograma de actividades para la ejecucion de la Contratacion</t>
  </si>
  <si>
    <t>1, 2 , 3</t>
  </si>
  <si>
    <t xml:space="preserve">                                                                                                    </t>
  </si>
  <si>
    <t>Solicitar a la EJRLB cursos en Contratacion Publica.</t>
  </si>
  <si>
    <t>Solicitud a la EJRLB</t>
  </si>
  <si>
    <t>Establecer las Polizas de Garantia de producto
Incluir clausulado ambiental en los pliegos de condiciones y en las minutas del contrato</t>
  </si>
  <si>
    <t>5 y 6</t>
  </si>
  <si>
    <t>Pliegos de condiciones y minutas de contratos</t>
  </si>
  <si>
    <t xml:space="preserve">MATRIZ DE RIESGOS SIGCMA </t>
  </si>
  <si>
    <t>SIGCMA</t>
  </si>
  <si>
    <t>Proceso:</t>
  </si>
  <si>
    <t>Adquisición de bienes y servicios</t>
  </si>
  <si>
    <t>Objetivo:</t>
  </si>
  <si>
    <t>Alcance:</t>
  </si>
  <si>
    <t>Nivel Central - Nivel Seccional</t>
  </si>
  <si>
    <t>Identificación del riesgo</t>
  </si>
  <si>
    <t>Análisis del riesgo inherente</t>
  </si>
  <si>
    <t>Evaluación del riesgo - Valoración de los controles</t>
  </si>
  <si>
    <t>Evaluación del riesgo - Nivel del riesgo residual</t>
  </si>
  <si>
    <t>Plan de Acción</t>
  </si>
  <si>
    <t>N.</t>
  </si>
  <si>
    <t>Riesgo</t>
  </si>
  <si>
    <t>Impacto</t>
  </si>
  <si>
    <t>Causas Inmediata</t>
  </si>
  <si>
    <t>Causa Raíz</t>
  </si>
  <si>
    <t>Descripción del Riesgo</t>
  </si>
  <si>
    <t>Clasificación del Riesgo</t>
  </si>
  <si>
    <t>Frecuencia con la cual se realiza la actividad</t>
  </si>
  <si>
    <t>Probabilidad Inherente</t>
  </si>
  <si>
    <t>%</t>
  </si>
  <si>
    <t>Criterios de impacto</t>
  </si>
  <si>
    <t>Impacto 
Inherente</t>
  </si>
  <si>
    <t>Zona de Riesgo Inherente</t>
  </si>
  <si>
    <t>No. Control</t>
  </si>
  <si>
    <t>Descripción del Control</t>
  </si>
  <si>
    <t>Afectación</t>
  </si>
  <si>
    <t>Atributos</t>
  </si>
  <si>
    <t>Probabilidad Residual</t>
  </si>
  <si>
    <t>Probabilidad Residua Finall</t>
  </si>
  <si>
    <t>Impacto Residual Final</t>
  </si>
  <si>
    <t>Zona de Riesgo Final</t>
  </si>
  <si>
    <t>Tratamiento</t>
  </si>
  <si>
    <t>Responsable</t>
  </si>
  <si>
    <t>Fecha Implementación</t>
  </si>
  <si>
    <t>Fecha Seguimiento</t>
  </si>
  <si>
    <t>Seguimiento</t>
  </si>
  <si>
    <t>Estado</t>
  </si>
  <si>
    <t>Tipo</t>
  </si>
  <si>
    <t>Implementación</t>
  </si>
  <si>
    <t>Calificación</t>
  </si>
  <si>
    <t>Documentación</t>
  </si>
  <si>
    <t>Frecuencia</t>
  </si>
  <si>
    <t>Evidencia</t>
  </si>
  <si>
    <t>Probabilidad Residual Final</t>
  </si>
  <si>
    <t>Desabastecimiento</t>
  </si>
  <si>
    <t>Afectación en la Prestación del Servicio de Justicia</t>
  </si>
  <si>
    <t>Alteración del orden publico</t>
  </si>
  <si>
    <t>No disponibilidad de productos y/o servicios por alteracion del orden publico</t>
  </si>
  <si>
    <t>Probabilidad de afectación en la prestación del Servicio de Justicia por la  no disponibilidad de productos y/o servicios por alteracion del orden publico</t>
  </si>
  <si>
    <t>Daños Activos Fijos/Eventos Externos</t>
  </si>
  <si>
    <t>Afecta la Prestación del Servicio de Administración de Justicia en 15%</t>
  </si>
  <si>
    <t>Planeación adecuada de la adquisición  de bienes y  servicios, teniendo en cuenta que se puede presentar alteración de orden público.</t>
  </si>
  <si>
    <t>Preventivo</t>
  </si>
  <si>
    <t>Manual</t>
  </si>
  <si>
    <t>Documentado</t>
  </si>
  <si>
    <t>Continua</t>
  </si>
  <si>
    <t>Con Registro</t>
  </si>
  <si>
    <t>Aceptar</t>
  </si>
  <si>
    <t>Cierre de vias</t>
  </si>
  <si>
    <t>Verificar el estado de las vías del departamento antes de partir hacia las diferentes sedes judiciales a realizar mantenimientos y entregas de insumos.</t>
  </si>
  <si>
    <t>Declaratorias de emergencia</t>
  </si>
  <si>
    <t>Planeación de actividades fuera de la sede (trabajo en casa)</t>
  </si>
  <si>
    <t>Cierre de proveedores</t>
  </si>
  <si>
    <t>Inventario y stock suficiente para atender necesidades del distrito.</t>
  </si>
  <si>
    <t>Probabilidad</t>
  </si>
  <si>
    <t>Incumplimiento en la prestación del servicio y en el desarrollo normal de la operación en las distintas sedes Judiciales.</t>
  </si>
  <si>
    <t>No entrega de insumos en tiempos que permitan el debido abastecimiento de las diferentes Sedes Judiciales.</t>
  </si>
  <si>
    <t>Probabilidad de afectación en la prestación del Servicio de Justicia por la  no entrega de insumos en tiempos que permitan el debido abastecimiento de las diferentes Sedes Judiciales.</t>
  </si>
  <si>
    <t>Usuarios, productos y prácticas organizacionales</t>
  </si>
  <si>
    <t>Afecta la Prestación del Servicio de Administración de Justicia en 20%</t>
  </si>
  <si>
    <t>Asegurar medios de transporte propios para la entrega de productos, servicios y suministros en las distintas sedes del Distrito Risaralda.</t>
  </si>
  <si>
    <t>Incumplimiento en la entrega de suministro a los diferentes despachos judiciales.</t>
  </si>
  <si>
    <t>Programar las entregas de insumos con suficiente antelación antes de que en los despachos judiciales se acaben las existencias.</t>
  </si>
  <si>
    <t>Falta de suministros para operar en las distintas sedes judiciales.</t>
  </si>
  <si>
    <t>Para garantizar la disponibilidad de los insumos y productos que requieren los despachos judiciales se tiene un cuadro de requerimientos.</t>
  </si>
  <si>
    <t>Afectación de la curva de aprendizaje.</t>
  </si>
  <si>
    <t xml:space="preserve">No ajuste de la contratación a las necesidades especificas de la Seccional
</t>
  </si>
  <si>
    <t>Probabilidad de afectación en la prestación del Servicio de Justicia por el  no ajuste de la contratación a las necesidades especificas de la Seccional</t>
  </si>
  <si>
    <t>El riesgo afecta la imagen de alguna área de la organización</t>
  </si>
  <si>
    <t>Exigencia en la contratación que el cambio de personal deba ser acordado con el Supervisor, para evitar la rotación permanentemente del personal que presta sus servicios en las sedes judiciales.</t>
  </si>
  <si>
    <t>Afectación de knox hoy de la entidad, KNOW - HOWY (Que hacer y como).</t>
  </si>
  <si>
    <t>Constitución de Polizas de garantías</t>
  </si>
  <si>
    <t>Mala imagen institucional</t>
  </si>
  <si>
    <t>Definición de condiciones explicitas de la necesidad en los estudios previos.</t>
  </si>
  <si>
    <t>Desacierto</t>
  </si>
  <si>
    <t>Incumplimiento de las metas establecidas</t>
  </si>
  <si>
    <t>Seleccion no adecuada de los contratistas y prestadores de servicios.</t>
  </si>
  <si>
    <t>Falta de detalle en la planificación de las condiciones tecnicas, alcances y demas anexos del estudio</t>
  </si>
  <si>
    <t>Adquisición de bienes, servicios y obras públicas que no cumplen las especificaciones</t>
  </si>
  <si>
    <t>Ejecución y Administración de Procesos</t>
  </si>
  <si>
    <t>Incumplimiento máximo del 5% de la meta planeada</t>
  </si>
  <si>
    <t>Estructurar bien los Estudios previos para la contratación</t>
  </si>
  <si>
    <t xml:space="preserve">Falta de definicion de la necesidad </t>
  </si>
  <si>
    <t xml:space="preserve">Detallar la necesidad que la entidad busca satisfacer, con base a la normatividad vigente </t>
  </si>
  <si>
    <t>Falta de precision de las Condiciones tecnicas, alcances y demas anexos del estudio para la contratacion de bienes o servicios</t>
  </si>
  <si>
    <t>Insuficiencia en el estudio de mercado</t>
  </si>
  <si>
    <t xml:space="preserve">Deficiencia en la etapa de evalaución </t>
  </si>
  <si>
    <t>Adjudicar el contrato a un proveedor sin contar con la capacidad, experiencia y antiguedad para cumplir acabalidad el objeto contractual.</t>
  </si>
  <si>
    <t>Impacto que afecte la ejecución presupuestal en un valor ≥5%.</t>
  </si>
  <si>
    <t xml:space="preserve">cláusula contractual de acreditación de experiencia y antigüedad en los pliegos de condiciones no inferior a 5 años. </t>
  </si>
  <si>
    <t>Deficiencia en la revisión de documentos y evaluación de los oferentes</t>
  </si>
  <si>
    <t>Pólizas  de cobertura contractual y extracontractual 3. Consolidación del Plan de Tratamiento del Riesgo.</t>
  </si>
  <si>
    <t>Consolidación del Plan de Tratamiento del Riesgo.</t>
  </si>
  <si>
    <t>Incumplimiento</t>
  </si>
  <si>
    <t>Afectación Económica</t>
  </si>
  <si>
    <t>PAC Insuficiente para atender las obligaciones mensuales de la Entidad.</t>
  </si>
  <si>
    <t xml:space="preserve">Planeacion del proceso </t>
  </si>
  <si>
    <t>Incumplimiento en la atención de las obligaciones mensuales de la Entidad.</t>
  </si>
  <si>
    <t>Programacion del PAC acorde a los Compromisos que se tiene para pagos</t>
  </si>
  <si>
    <t>Inclusión en los Estudios previos en forma de pago la condicion de que el pago esta supeditado a la asignacion del PAC por parte del ministerio de hacienda (numeral 3.6.3)</t>
  </si>
  <si>
    <t>Falla en la sinergia de los intervinientes del proceso de pagos de la entidad</t>
  </si>
  <si>
    <t xml:space="preserve">Coordinar con los supervisores del contrato y personal de nomina para que remitan los compromisos para pago de forma oportuna. </t>
  </si>
  <si>
    <t xml:space="preserve">Aplicar integramente el procedimiento de PAC </t>
  </si>
  <si>
    <t>Errores/cambios en el software para el pago de obligaciones</t>
  </si>
  <si>
    <t>Seguimiento de directrices impartidas desde el nivel central y el ministerio de hacienda</t>
  </si>
  <si>
    <t xml:space="preserve">Solicitudes de PAC extemporaneas </t>
  </si>
  <si>
    <t xml:space="preserve">Programar acorde a las fechas remitidas por el ministerio de hacienda </t>
  </si>
  <si>
    <t>Castigos del ministerio de hacienda por mala gestion del PAC</t>
  </si>
  <si>
    <t>Ejecutar el 100% del PAC asignado</t>
  </si>
  <si>
    <t>Deficiencia en el analisis financiero y economico</t>
  </si>
  <si>
    <t xml:space="preserve">Falta de cumplimiento en los estandares financieros y economicos exigidos por la Entidad
</t>
  </si>
  <si>
    <t>Rompimiento del equilibro economico del contrato</t>
  </si>
  <si>
    <t>Revisión detallada de la documentación entregada por los proponentes</t>
  </si>
  <si>
    <t>estrategia colusoria del proponente</t>
  </si>
  <si>
    <t>Asumir las implicaciones en caso de presentarse</t>
  </si>
  <si>
    <t>Debilitar a otros proponentes durante el proceso de seleccion</t>
  </si>
  <si>
    <t>Elaboración de estudios previos con las caracteristicas que ayudan a mitigar el riesgo.</t>
  </si>
  <si>
    <t xml:space="preserve"> Afectación Ambiental</t>
  </si>
  <si>
    <t>Incumplimiento de requisitos ambientales legales aplicables al proceso de contratación.</t>
  </si>
  <si>
    <t>debilidad en el cumplimiento de los requisitos ambientales legales aplicables al proceso de contratación.</t>
  </si>
  <si>
    <t xml:space="preserve">Incumplimiento de los requisitos contenido en la NTC 14001:2015, en el SIGCMA Seccional y en los Acuerdos PSAA14-10160, PSAA14-10161, así como NTC 9001: 2015, en el SIGCMA Seccional y el Acuerdo PSAA14-10161
</t>
  </si>
  <si>
    <t>Si el hecho llegara a presentarse, tendría medianas consecuencias o efectos sobre la entidad</t>
  </si>
  <si>
    <t xml:space="preserve">Exigencia de requisitos y clausulas ambientales  </t>
  </si>
  <si>
    <t>Incumplimiento de los programas ambientales establecidos Acuerdo NO. PSAA14-10160</t>
  </si>
  <si>
    <t>Capacitar al personal en manejo de los programas ambientales de la Seccional</t>
  </si>
  <si>
    <t>Incumplimiento de los requisitos establecidos por la NTC ISO 14001:2015</t>
  </si>
  <si>
    <t>Contratar gestor SIGCMA que articule todo el tema normativo entre las partes, promueva, gestione y controle todos los requisitos en materia Ambiental y calidad.</t>
  </si>
  <si>
    <t>Incrementos en el impato ambiental negativo generado por la entidad.</t>
  </si>
  <si>
    <t>Asignar roles y funciones en gestión Ambiental en todos los contratos.</t>
  </si>
  <si>
    <t>Mala calidad en el servicio</t>
  </si>
  <si>
    <t>No aplicación de politicas y procedimientos de caldiad</t>
  </si>
  <si>
    <t xml:space="preserve">Exigencia de requisitos y clausulas en Gestión de la Calidad </t>
  </si>
  <si>
    <t>incumplimiento a la normatividad legal vigente</t>
  </si>
  <si>
    <t>Capacitación y formación del personal del contratista con relación al SIGCMA Seccional, requisitos generales y reglamentación legal vigente</t>
  </si>
  <si>
    <t>Desgaste y mala imagen institucional</t>
  </si>
  <si>
    <t>Inclusión de actividades y funciones que aseguren la calidad en el servicio en los perfiles y manuales de funciones del personal que presta servicios para la entidad</t>
  </si>
  <si>
    <t>Insatisfacción de usuarios internos y/o externos</t>
  </si>
  <si>
    <t>Asignar un Profesional SIGCMA que asegure y articule toda la normatividad en materia de Calidad interna y externamente entre las partes, que además promueva, gestione, controle y apoye el SIGCMA Seccional</t>
  </si>
  <si>
    <t>Inexperiencia en el proceso de contratación por parte del contratista.</t>
  </si>
  <si>
    <t xml:space="preserve">Inadecuada revision de los requisitos del proceso por parte del contratista
</t>
  </si>
  <si>
    <t>Falta de realización oportuna de las obligaciones por parte del contratista.</t>
  </si>
  <si>
    <t>Afecta la Prestación del Servicio de Administración de Justicia en 10%</t>
  </si>
  <si>
    <t xml:space="preserve">Procedimiento de supervisión del SIGCMA
</t>
  </si>
  <si>
    <t>Exigencia de Garantias</t>
  </si>
  <si>
    <t>Correctivo</t>
  </si>
  <si>
    <t xml:space="preserve">Factores externos a la Rama Judicial y a los contratistas, tales como ambientales y de salud publica. </t>
  </si>
  <si>
    <t>Aplicar la normatividad vigente que permita la correcta ejecucion del contrato</t>
  </si>
  <si>
    <t>Capacidad de ejecucion del contrato (tecnico, financiero, administrativo, juridico)</t>
  </si>
  <si>
    <t>Procedimiento de supervisión del SIGCMA
Exigencia de Garantias
Seleccionar un supervisor idoneo de acuerdo al objeto del contrato</t>
  </si>
  <si>
    <t>Afectación en cumplimiento del contrato.</t>
  </si>
  <si>
    <t>Gestion precontractual deficiente</t>
  </si>
  <si>
    <t>Inadecuada prestación del servicio, deficiencia  en  la  calidad  de  los  bienes objeto  del contrato.</t>
  </si>
  <si>
    <t>Solicitar  garantía  de  Calidad y correcto funcionamiento de los bienes y equipos suministrados. Equivalente al diez por ciento (10%) del valor total del contrato, con una vigencia igual al término de duración del mismo y cuatro (4) meses más.</t>
  </si>
  <si>
    <t xml:space="preserve">Exigibilidad de garantias </t>
  </si>
  <si>
    <t xml:space="preserve"> Consolidación del Plan de Tratamiento del Riesgo</t>
  </si>
  <si>
    <t>Demora en el inicio de la ejecución del contrato.</t>
  </si>
  <si>
    <t>Estreches frente a las necesidades presentadas en el Acuerdo Marco de Precios, frente a las condiciones especificas de cada región.</t>
  </si>
  <si>
    <t>Comprar a través de los Acuerdo Marco de Precios. Servicio de Aseo y cafeteria.</t>
  </si>
  <si>
    <t>El riesgo afecta la imagen de de la entidad con efecto publicitario sostenido a nivel del sector justicia</t>
  </si>
  <si>
    <t>Contratar el servicio integral de aseo por las diferentes modalidades previstas en la Ley 80, decreto 1510 y 1082</t>
  </si>
  <si>
    <t>La no cobertura del servicio a traves del Acuerdo Marco deprecios en todos los municipios en donde se tienen sedes judiciales.</t>
  </si>
  <si>
    <t>Identificar en el proceso de contratación proveedores que se ajusten a la necesidad del servicio a contratar.</t>
  </si>
  <si>
    <t>La no cobertura de trabajo en alturas nivel avanzado</t>
  </si>
  <si>
    <t>Especificar en los estudios previos la necesidad con los criterios según la realidad de la region de la Seccidonal.</t>
  </si>
  <si>
    <t xml:space="preserve">No señirse a los lineamientos de la norma vigente aplicable al Sistema de Seguridad y Salud en el Trabajo.
</t>
  </si>
  <si>
    <t xml:space="preserve">Incumplimiento al Sistema de Seguridad y Salud en el trabajo, decreto 1072 del 2015 y resolución 312 de 2019
</t>
  </si>
  <si>
    <t>El riesgo afecta la imagen de la entidad internamente, de conocimiento general, nivel interno, alta dirección, contratista y/o de provedores</t>
  </si>
  <si>
    <t>Asegurar la participación del personal en campañas y capacitaciones en materia de seguridad y salud en el trabajo con la Seccional y la ARL.</t>
  </si>
  <si>
    <t>incumplimientos a la normatividad legal vigente</t>
  </si>
  <si>
    <t>Capacitar y formar al personal interno en riesgos laborales y todo el tema normativo y sancionatorio en materia de seguridad y salud en el trabajo.</t>
  </si>
  <si>
    <t>errores operacionales que repercutan en el servicio</t>
  </si>
  <si>
    <t>Desarrollar jornadas de promoción y prevención en riesgos biomecánicos y psicosocial</t>
  </si>
  <si>
    <t>No publicidad de los actos contractuales</t>
  </si>
  <si>
    <t xml:space="preserve">incumplimiento del principio de libre concurrencia
</t>
  </si>
  <si>
    <t>Restriccion del numero de oferentes participantes</t>
  </si>
  <si>
    <t>Adelantar estudio de mercado para evaluar la existencia de multiplicidad de oferentes en Pereira.</t>
  </si>
  <si>
    <t>Detectivo</t>
  </si>
  <si>
    <t>Aleatoria</t>
  </si>
  <si>
    <t xml:space="preserve">Requisitos exhorbitantes </t>
  </si>
  <si>
    <t>Aplicación de la Ley 80, capacidad de contratar de los consorcios y uniones temporales.</t>
  </si>
  <si>
    <t>Limitaciones dentro que menoscaban la participación de oferentes</t>
  </si>
  <si>
    <t>Ajuste de la relatividad del principio de la libre concurrencia.</t>
  </si>
  <si>
    <t>Que el contratista no firme el contrato</t>
  </si>
  <si>
    <t xml:space="preserve">Falta de desarrollo procedimental 
</t>
  </si>
  <si>
    <t>Retrazo en la ejecucion del contrato</t>
  </si>
  <si>
    <t>Ceñirse a lo establecido en el pliego de condiciones.</t>
  </si>
  <si>
    <t>Contratista no presente las garantias</t>
  </si>
  <si>
    <t>Dar cumplimiento a los cronogramas establecidos.</t>
  </si>
  <si>
    <t>No se de la publicacion o registro presupuestal del contrato</t>
  </si>
  <si>
    <t>Hacer seguimientos frente al desarrollo de los cronogramas</t>
  </si>
  <si>
    <t>Incumplimiento en la prestación del servicio.</t>
  </si>
  <si>
    <t xml:space="preserve">Incumplimiento de obligaciones contractuales establecidas
</t>
  </si>
  <si>
    <t>Terminacion anticipada del contrato</t>
  </si>
  <si>
    <t>Solicitar poliza para garantizar el cumplimiento general del contrato y el pago de multas y sanciones</t>
  </si>
  <si>
    <t>Desequilibrio contractual</t>
  </si>
  <si>
    <t>Consolidación del plan de contigencia</t>
  </si>
  <si>
    <t>Sanciones administrativas</t>
  </si>
  <si>
    <t>Trazabilidad documental de la administración del riesgo</t>
  </si>
  <si>
    <t>Desgaste institucional</t>
  </si>
  <si>
    <t>Activación del protocolo de comunicaciones</t>
  </si>
  <si>
    <t>Ceses de actividades</t>
  </si>
  <si>
    <t>No cumplimiento de las clausulas contractuales</t>
  </si>
  <si>
    <t xml:space="preserve">Incumplimiento del contraista en pago de salarios y prestaciones sociales a su personal </t>
  </si>
  <si>
    <t>Inclusión  de indicadores de apalancamiento financiero y liquidez de parte del contratista.</t>
  </si>
  <si>
    <t>Sancioes administrativas por parte de Min trabajo y Supervigilancia</t>
  </si>
  <si>
    <t>Solicitud de constitución de poliza de pago de salarios y prestaciones sociales</t>
  </si>
  <si>
    <t>Clausula de verificación del pago de sueldos y seguridad social, anterior al pago.</t>
  </si>
  <si>
    <t>Daños de los equipos de comunicación para la debida ejecución del contrato.</t>
  </si>
  <si>
    <t>No disponibilidad de los medios tecnologicos durante la ejecución del contrato</t>
  </si>
  <si>
    <t>Daño de medios tecnologicos durante la ejecucion del contrato</t>
  </si>
  <si>
    <t>Incluision de indicadores, apalacamiento financiero y liquidez por parte del contratista</t>
  </si>
  <si>
    <t>Daños de los equipos tecnoligicos para la debida ejecución del contrato</t>
  </si>
  <si>
    <t>Exigencia de una garantia de responsabilidad civil extracontractual</t>
  </si>
  <si>
    <t>Se afecta la utilidad esperada por el contratista y se puede afectar el logro de los objetivos y la necesidad.</t>
  </si>
  <si>
    <t>Falta de actualización permanente, de la normativa legal vigente, aplicable</t>
  </si>
  <si>
    <t>Cambio de la legislacion tributaria, creacion de nuevos impuestos, suprecion o modificacion de los existentes</t>
  </si>
  <si>
    <t>Reducción de la adquisición de algunos bienes</t>
  </si>
  <si>
    <t>Riesgo atribuible al contratante siempre y cuando se hayan constituido las garantias pertinentes</t>
  </si>
  <si>
    <t>Constitución de Polizas</t>
  </si>
  <si>
    <t>Perdidas de bienes que impidan la ejecución del contrato por parte del contratista</t>
  </si>
  <si>
    <t xml:space="preserve">Daños en los equipos </t>
  </si>
  <si>
    <t>Perdida de bienes de la entidad por negligencia del contratista</t>
  </si>
  <si>
    <t>El riesgo afecta la imagen de la entidad con algunos usuarios de relevancia frente al logro de los objetivos</t>
  </si>
  <si>
    <t>Exigir la reposición del bien por parte del contratista.</t>
  </si>
  <si>
    <t>Sobrecostos en el valos asignado al contrato</t>
  </si>
  <si>
    <t xml:space="preserve">Ejecución de los controles implementados </t>
  </si>
  <si>
    <t>Paros</t>
  </si>
  <si>
    <t>Obstrucciones de las vías de acceso a las sedes de la Rama Judicial</t>
  </si>
  <si>
    <t>Situaciones de orden publico</t>
  </si>
  <si>
    <t>Gestion con la policia para efectos que brinden la proteccion de vida como la movilidad</t>
  </si>
  <si>
    <t>Huelgas</t>
  </si>
  <si>
    <t>Aplicación de protocolos de seguridad.</t>
  </si>
  <si>
    <t>Falta de personal de vigilancia disponible para la prestacion del servicio</t>
  </si>
  <si>
    <t>Exigibilidad de clausulas contractuales</t>
  </si>
  <si>
    <t>Falta de validación de los documentos aportados para el proceso de contratación</t>
  </si>
  <si>
    <t>Disponibilidad de personal adicional por parte del contratista</t>
  </si>
  <si>
    <t>Desatención del servicio objeto del contrato</t>
  </si>
  <si>
    <t>Incremento del riesgo publico</t>
  </si>
  <si>
    <t xml:space="preserve">Falta de sede principal o sucursal con la capacidad operativa para respoder a la necesidad de la entidad. </t>
  </si>
  <si>
    <t>Incremento de la inseguridad</t>
  </si>
  <si>
    <t>Constitución de garantias civiles y extracontractuales.</t>
  </si>
  <si>
    <t>Contratar empresa de vigilancia que se encuentre sancionada y multada por la supervigilancia</t>
  </si>
  <si>
    <t>Asignación de puntajea experiencia igual o superior a 36 meses.</t>
  </si>
  <si>
    <t>Incumplimiento del objeto contractual</t>
  </si>
  <si>
    <t>Sobre costos</t>
  </si>
  <si>
    <t xml:space="preserve">Instalacion de Sistemas de informacion tecnologicos, equipos, recuso humano o tecnicos inadecuados o insuficientes. </t>
  </si>
  <si>
    <t>Exigibilidad licencia de funcionamiento en el proceso de selección.</t>
  </si>
  <si>
    <t>Suscripción de un compromiso en la carta de presentación de aumir el riesgo.</t>
  </si>
  <si>
    <t>Mala prestación del servicio</t>
  </si>
  <si>
    <t>Perdida de vidas humanas</t>
  </si>
  <si>
    <t>interrrupcion de la cobertura del sistema tecnologico (camaras, internet, equipos de deteccion, circuitos cerrado y television) por terminacion del contrato y cambio del proveedor.</t>
  </si>
  <si>
    <t>Identificación de la necesidad en los estudios previos.</t>
  </si>
  <si>
    <t>Prestación deficiente del servicio</t>
  </si>
  <si>
    <t>Tratamiento y cobertura del riesgo</t>
  </si>
  <si>
    <t>Incumplimiento de la clausula contractual</t>
  </si>
  <si>
    <t xml:space="preserve">Inclusion en el clausulado y constitución de polizas
</t>
  </si>
  <si>
    <t>Desgaste administrativo, sanciones disciplinarias, administrativas y penales</t>
  </si>
  <si>
    <t>Verificación las certificaciones de dudoso origen</t>
  </si>
  <si>
    <t>Adjudicación del contrato a un proveedor sin la capacidad requerida</t>
  </si>
  <si>
    <t>Validación de certificaciones para constatar inhabilidades e incompatibilidades</t>
  </si>
  <si>
    <t>Afectación en la ejecución del contrato</t>
  </si>
  <si>
    <t>Afectación del contrato, exigibilidad de garantias y requerimientos continuos al contratista, incumplimiento legal</t>
  </si>
  <si>
    <t>Exigibilidad de garantias</t>
  </si>
  <si>
    <t>Incumplimientos legales</t>
  </si>
  <si>
    <t>Exigibilidad cumplimiento obligaciones contractales</t>
  </si>
  <si>
    <t>Caducidad de los equipos y elementos contratados durante la ejecución del contrato (vehiculos)</t>
  </si>
  <si>
    <t>Requerimiento de fichas tecnicas de equipos y elementos contratados durante la ejecución del contrato</t>
  </si>
  <si>
    <t xml:space="preserve">Dificultad en la toma de decisiones correctivas </t>
  </si>
  <si>
    <t>Estipulación contractual para incluir equipos y elementos contratados durante la ejecución del contrato de la vigencia contractual que se esté adelantando.</t>
  </si>
  <si>
    <t>La no atención oportuna de un eventual siniestro.</t>
  </si>
  <si>
    <t xml:space="preserve">Retrazos para el inicio de la obra </t>
  </si>
  <si>
    <t>Falta de personal del contrato de vehiculos disponible para la prestacion del servicio</t>
  </si>
  <si>
    <t>Exigencia de personal vinculado y disponible durante el inicio y la vigencia del contrato.</t>
  </si>
  <si>
    <t>Incumplimiento en el plazo de ejecución contenido en el contrato</t>
  </si>
  <si>
    <t>Requerimiento de constitución de polizas.</t>
  </si>
  <si>
    <t>No atención de los requerimientos de la entidad</t>
  </si>
  <si>
    <t>Constitución de polizas de cumplimiento</t>
  </si>
  <si>
    <t>Afectaciones de bienes y activos de la entidad</t>
  </si>
  <si>
    <t>Aplicación, principio de la libre concurrencia</t>
  </si>
  <si>
    <t>Generación de controversias contractuales.</t>
  </si>
  <si>
    <t>Exigencia de personal minimo vnculado desde la presentación de la oferta.</t>
  </si>
  <si>
    <t>Deficiencia en la prestación del servicio</t>
  </si>
  <si>
    <t xml:space="preserve">Incumplimiento del principio de la libre concurrencia
</t>
  </si>
  <si>
    <t>La posible restricción del número de oferentes participantes</t>
  </si>
  <si>
    <t>Incumplimiento en la entrega o traslados por inoperancia de los vehiculos</t>
  </si>
  <si>
    <t>Capacidad de contratar de consorcios y uniones temporales</t>
  </si>
  <si>
    <t>Deficiencia en la calidad del servicio</t>
  </si>
  <si>
    <t>Insuficiente capacitación y competencias del personal asignado al servicio (vehiculos)</t>
  </si>
  <si>
    <t>Exigencia de certificaciones de competencias y formación.</t>
  </si>
  <si>
    <t>Incremento del ausentismo del personal de vigilancia asignado, por asistencia a formación y capacitación.</t>
  </si>
  <si>
    <t>Inclusión de clausula de REQUISITOS MINIMOS POR ACREDITAR DEL PERSONAL REQUERIDO.</t>
  </si>
  <si>
    <t>Perdida de vidas humanas, incendios, conflagraciones leves.</t>
  </si>
  <si>
    <t>Vulnerabilidad del ser humano y de las obras fisicas. (vehiculos)</t>
  </si>
  <si>
    <t>Actualización de la ficha técnica de lo requerido.</t>
  </si>
  <si>
    <t>Estipulación contractual para incluir equipos y elementos contratados durante la ejecución del contrato.</t>
  </si>
  <si>
    <t>Cotizaciones elevadas respecto a los precios del mercado</t>
  </si>
  <si>
    <t>No identificando aspectos de oferta y demanda en el estudio de mercado respectivo</t>
  </si>
  <si>
    <t>Inexactitud en la estimación del presupuesto oficial.</t>
  </si>
  <si>
    <t>Identificación clara de la necesidad del servicio.</t>
  </si>
  <si>
    <t>cotizaciones artificialmente bajas respecto a los precios del mercado</t>
  </si>
  <si>
    <t>Revisión de la normativa legal vigente de contratación</t>
  </si>
  <si>
    <t>reducida cantidad de cotizaciones</t>
  </si>
  <si>
    <t>Validación de requisitos habilitantes.</t>
  </si>
  <si>
    <t>no presentación de cotizaciones</t>
  </si>
  <si>
    <t>Verificación en el SECOP de procesos contractuales de la misma indole de otras entidades.</t>
  </si>
  <si>
    <t xml:space="preserve">Incumplimiento de las actividades del objeto contractual
</t>
  </si>
  <si>
    <t>Falta de disponibilidad de tiempo por parte del contratista, incapacidad por enfermedad o accidente por parte del contratista. (vigias de la salud)</t>
  </si>
  <si>
    <t>Claridad en las obligaciones del contratista, desde la elaboración de los estudios previos.</t>
  </si>
  <si>
    <t>Prorroga en el plazo de ejecución del contrato</t>
  </si>
  <si>
    <t xml:space="preserve">Realizar controles y seguimientos </t>
  </si>
  <si>
    <t>al cumplimiento de las obligaciones del contratista</t>
  </si>
  <si>
    <t>Cubrimiento de un vigia de la salud por parte de la ARL, en caso de ausencia del contratista.</t>
  </si>
  <si>
    <t>Solicitar garantias de cumplimiento</t>
  </si>
  <si>
    <t>Incumplimiento de algunas obligaciones contractuales</t>
  </si>
  <si>
    <t>Incumplimiento en la entrega oportuna de los informes técnicos y de ejecución contractual requeridos por la entidad</t>
  </si>
  <si>
    <t>Debilidad en manejo de TIC por parte del contratista. Falta de claridad en la periodicidad, especificaciones técnicas y medios para la ejecución contractual.</t>
  </si>
  <si>
    <t>Determeinar con claridad las obligaciones del contratista.</t>
  </si>
  <si>
    <t>Información insuficiente para la gestión SG.SST</t>
  </si>
  <si>
    <t>Retraso en el pago al contratista</t>
  </si>
  <si>
    <t>Solicitar a los contratistas experiencia en manejo de las TICS, para la elaboración de informes requeridos.</t>
  </si>
  <si>
    <t>Afectación de los indicadores, del area financiera.</t>
  </si>
  <si>
    <t>Falta en la la definición de la necesidad frente a equipos e implementación necesarios para una adecuada prestación del servicio.</t>
  </si>
  <si>
    <t>No contar con los equipos, EPP y documentación necesarias para una adecuada promoción, prevención y vigilancia epidemiologica del COVID-19</t>
  </si>
  <si>
    <t>Falta de definición de las necesidades de equipos e implementación necesarios para una adecuada prestación del servicio.</t>
  </si>
  <si>
    <t>Definir claramente los equipos que se requieren para el desarrollo del objeto del contrato.</t>
  </si>
  <si>
    <t>Incumplimiento del contratista en la utilización de equipos necesarios para una adecuada prestación del servicio.</t>
  </si>
  <si>
    <t>Dotación de EPP a los contratsitas, así como temometros a los vigias que desarrollan el objeto del contrato.</t>
  </si>
  <si>
    <t>Contacto directo con personas que presenten COVID 19 por ocasión de la ejecución del contrato.</t>
  </si>
  <si>
    <t>Contagio del contratista y/o otras partes interesadas en el ejercicio de la ejecución del contrato</t>
  </si>
  <si>
    <t>Contacto directo con personas que presenten COVID 19 por ocasión de la ejecución del contrato. Inadecuadas medidas de higiene y aseo personal. Insuficientes medidas de aseo, limpieza y desinfección de superficies, elementos de trabajo, baterías sanitarias y todos aquellos elementos que puedan tener contacto con los servidores judiciales y/o otras partes interesadas. Inadecuado uso de los EPP.</t>
  </si>
  <si>
    <t>Identificación de necesidades y requerimientos de elementos de EPP, higiene limpieza y desinfección</t>
  </si>
  <si>
    <t>Inadecuadas medidas de higiene y aseo personal.</t>
  </si>
  <si>
    <t>Disponibilidad de los EPP</t>
  </si>
  <si>
    <t>Insuficientes medidas de aseo, limpieza y desinfección de superficies, elementos de trabajo, baterias sanitarias y todos aquellos elementos que puedan tener contacto con los servidores judiciales y/o otras partes interesadas</t>
  </si>
  <si>
    <t>Disponibilidad de elementos de control de temperatura.</t>
  </si>
  <si>
    <t>Inadecuado uso de los EPPS</t>
  </si>
  <si>
    <t>Implementación del proyecto vigias de la salud, y del programa de vigilancia epidemiologica COVID-19</t>
  </si>
  <si>
    <t>Falta de solvencia financiera</t>
  </si>
  <si>
    <t>Incumplimiento del contratista en el pago de seguridad social.</t>
  </si>
  <si>
    <t>Falta de solvencia financiera del contratista. Desconocimiento por parte del contratista de la regulación aplicable en el tema.</t>
  </si>
  <si>
    <t>Establecer en los estudios previos las obligaciones frente al SGSS por parte del contratista</t>
  </si>
  <si>
    <t>Desconocimiento por parte del contratista de la regulación aplicable en el tema.</t>
  </si>
  <si>
    <t>Revisar en la ejecución los informes de supervisión frente a los pagos al sistema SGSS, por parte del contratista</t>
  </si>
  <si>
    <t>Falta de cobertura en caso de enfermedad general, laboral o accidentes de trabajo</t>
  </si>
  <si>
    <t>Falta de capacidad tecnica y/o financiera</t>
  </si>
  <si>
    <t>Declaratoria de desierto del proceso contractual por falta de oferentes del servicio o producto a contratar.</t>
  </si>
  <si>
    <t>Planeación adecuada del presupuesto oficial</t>
  </si>
  <si>
    <t>Baja cantidad de oferentes</t>
  </si>
  <si>
    <t>Busqueda de productos o servicios sustitutos con mayor oferta</t>
  </si>
  <si>
    <t>Modificación de los estudios previos</t>
  </si>
  <si>
    <t>Aplicación del principio de publicidad a través de la implementación de los procesos de selección en la plataforma SECOP II</t>
  </si>
  <si>
    <t>Retraso en la cobertura de la necesidad que se pretende satisfacer</t>
  </si>
  <si>
    <t>Mayor carga laboral para los servidores judiciales</t>
  </si>
  <si>
    <t>Acciones judiciales en contra de la Rama judicial por daños y perjuicios ocasionados a servidores judiciales y/o tercero en el desarrollo del objeto contractual. (Terapia).</t>
  </si>
  <si>
    <t>Identificar claramante en los estudios previos las obligaciones con el SGSS, por parte del responsable del proceso origen de la necesidad</t>
  </si>
  <si>
    <t>Evasión o elusión ante el SGSS</t>
  </si>
  <si>
    <t>Ausentismo para la ejecucion del contrato</t>
  </si>
  <si>
    <t>Contagio por COVID 19 del contratista y/o otras partes interesadas en el ejercicio de la ejecución del contrato.</t>
  </si>
  <si>
    <t>Impacto que afecte la ejecución presupuestal en un valor ≥20%.</t>
  </si>
  <si>
    <t>Identificacion de necesidades y requerimientos de elementos de proteccion personal, elementos de higiene, limpieza y desinfección</t>
  </si>
  <si>
    <t xml:space="preserve">Disponibildiad de EPP </t>
  </si>
  <si>
    <t xml:space="preserve">Disponibilidad de elementos de higiene y limpieza </t>
  </si>
  <si>
    <t>Carencia de protocolos</t>
  </si>
  <si>
    <t>Incumplimiento por parte del entrenador</t>
  </si>
  <si>
    <t>Incumplimiento de la cantidad de horas del servicio contratado. (terapia).</t>
  </si>
  <si>
    <t>Relaciones Laborales</t>
  </si>
  <si>
    <t>Desersión del programa de bienestar social</t>
  </si>
  <si>
    <t>Inasistencia de los servidores judiciales</t>
  </si>
  <si>
    <t xml:space="preserve">Gestionar espacios cubiertos para la práctica deportiva </t>
  </si>
  <si>
    <t>Realizar promoción continua de las actividades objeto del contrato</t>
  </si>
  <si>
    <t>Solicitar garantias para el cumplimiento del contrato</t>
  </si>
  <si>
    <t>Falta de claridad, en la periodicidad, especificaciones tecnicas y medios para la presentación de informes</t>
  </si>
  <si>
    <t>Debilidad en manejo de las TICS por parte del contratista</t>
  </si>
  <si>
    <t>Incumplimiento en la entrega oportuna de los informes técnicos y de ejcución contractual requeridos por la entidad. (Terapia)</t>
  </si>
  <si>
    <t>Determinar con claridad las obligaciones del contratista</t>
  </si>
  <si>
    <t>Debilidad en el control y seguimiento en la ejecución contracutal</t>
  </si>
  <si>
    <t>Informacion insuficiente para la gestión del proceso de bienestar SOCIAL- GESTION HUMANA</t>
  </si>
  <si>
    <t xml:space="preserve">Escenarios deportivos deficientes </t>
  </si>
  <si>
    <t>Accidentes en la realización de la practica deportiva recreativa den entrenador (contratista) y/o los servidores judiciales</t>
  </si>
  <si>
    <t>Escenarios insuficientes o inadecuados para el cumplimiento del objeto contractual. (Terapia).</t>
  </si>
  <si>
    <t>Definir las caracteristicas de los escenarios requeridos</t>
  </si>
  <si>
    <t>Debil control y seguimiento a las variaciones de las condiciones físicas de los servidores judiciales</t>
  </si>
  <si>
    <t>Definir y establecer las condiciones de seguridad de los escenarios</t>
  </si>
  <si>
    <t>Lesiones</t>
  </si>
  <si>
    <t>Requerimientos de profesionales con idoneidad y experiencia relacionada al objeto del contrato</t>
  </si>
  <si>
    <t>ausencias laborales por incapacidad</t>
  </si>
  <si>
    <t>Control y seguimiento de parte de personal medico, nutricional y fisioterapeutico a los servidores judiciales</t>
  </si>
  <si>
    <t>Decersion laboral para desarrollo de las practicas deportivas y recreativas</t>
  </si>
  <si>
    <t>Acciones judiciales en contra de la Rama Judicial por daños y perjuicios</t>
  </si>
  <si>
    <t>Accidentes  ocasionados en el desarrollo del objeto contractual</t>
  </si>
  <si>
    <t>Accidentes en la realización de la práctica deportiva del entrenador (contratista) y/o los servidores judiciales. (Terapia).</t>
  </si>
  <si>
    <t>Solicitar garantias de responsabilidad civil extracontractual durante la vigencia del contrato</t>
  </si>
  <si>
    <t>Perdidas economicas para la Rama Judicial</t>
  </si>
  <si>
    <t>Aplicación de las garantias en caso de materialización del riesgo</t>
  </si>
  <si>
    <t>Perdidas economicas para el contratista</t>
  </si>
  <si>
    <t>Desgaste administrativo</t>
  </si>
  <si>
    <t>Reputacional</t>
  </si>
  <si>
    <t xml:space="preserve">Intereses particulares.
 </t>
  </si>
  <si>
    <t xml:space="preserve">Falta de etica profesional </t>
  </si>
  <si>
    <t>Falta de Cultura de la legalidad.</t>
  </si>
  <si>
    <t>Fraude Interno</t>
  </si>
  <si>
    <t>Decisiones tomadas en comite estructurador y evaluador y la junta seccional de contratación.</t>
  </si>
  <si>
    <t xml:space="preserve">Cometer delitos contra la administración pública </t>
  </si>
  <si>
    <t>Control  y seguimiento a los procesos de contratación de acuerdo a la reglamentación legal vigente.
Seguimiento a procesos por organsmos de control y ofina de control interno</t>
  </si>
  <si>
    <t>Falta de calidades de los servidores publicos</t>
  </si>
  <si>
    <t>Capacitación en cultura de la legalidad.</t>
  </si>
  <si>
    <t>Adelantar investigacion y procesos disciplinarios ante posibles actuaciones punitivas</t>
  </si>
  <si>
    <t>Error en la estructura y planeación de los estudios previos</t>
  </si>
  <si>
    <t>Estudios previos o de factibilidad no acordes a la necesidad de la  entidad</t>
  </si>
  <si>
    <t>Debilidad en los Estudios Previos (Inexactitud de la estimación del presupuesto oficial).</t>
  </si>
  <si>
    <t xml:space="preserve">Elaborar los estudios de mercado acorde a al guia establecida por Colombia compra eficiente </t>
  </si>
  <si>
    <t>Falta de claridad en la definicion del objeto contractual</t>
  </si>
  <si>
    <t xml:space="preserve">Definir claramente el objeto contractual </t>
  </si>
  <si>
    <t xml:space="preserve">Desconocimiento de la necesidad real de contratacion </t>
  </si>
  <si>
    <t xml:space="preserve">Inclusion de la necesidad real de contratacion de la entidad para cada objeto contractual  
Definir el presupuesto de contratacion de acuerdo a la disponibilidad presupuestal 
</t>
  </si>
  <si>
    <t>Exigencia de requisitos habilitantes no acordes al valor estimado del proceso de contratación</t>
  </si>
  <si>
    <t>Establecer los requisitos de acuerdo al valor del contrato</t>
  </si>
  <si>
    <t xml:space="preserve">Incompetencia </t>
  </si>
  <si>
    <t xml:space="preserve">Errores en la elaboración de los estudios previos. </t>
  </si>
  <si>
    <t>La no estructuración de una etapa precontractual estricta y exigente</t>
  </si>
  <si>
    <t xml:space="preserve">Falta de estructura organizacional  y capacidad administrativa que atienda los requerimientos de la entidad estatal </t>
  </si>
  <si>
    <t>Afecta la Prestación del Servicio de Administración de Justicia en 5%</t>
  </si>
  <si>
    <t>Fallas en la especificación de la necesidad a satisfacer</t>
  </si>
  <si>
    <t xml:space="preserve">Exigencia de un número mínimo de profesionales. </t>
  </si>
  <si>
    <t>Salud - Enfermedad</t>
  </si>
  <si>
    <t>vulnerabilidad de los servidores judiciales</t>
  </si>
  <si>
    <t>Enfermedad de funcionarios y/o usuarios</t>
  </si>
  <si>
    <t>Enfermedad por contaminación o desaseo  (proliferación de microorganismos)</t>
  </si>
  <si>
    <t>Verificación permanente de las rutinas de aseo y desinfección</t>
  </si>
  <si>
    <t>vulnerabilidades de las condiciones de asepsia y antisepsia.</t>
  </si>
  <si>
    <t>Consolidación del Plan de Tratamiento del Riesgo</t>
  </si>
  <si>
    <t>Malas practicas de higiene y autocuidado.</t>
  </si>
  <si>
    <t>Seguimiento y chequeos a las condiciones de salud de los funcionarios de la Entidad.</t>
  </si>
  <si>
    <t xml:space="preserve">Inestabilidad en el personal vinculado atraves de terceros </t>
  </si>
  <si>
    <t>Que la nueva empresa contratante cambie el personal que actualmente esta prestando el servicio</t>
  </si>
  <si>
    <t>Alta rotacion de personal (que la empresa prestadora de servicio genere una alta rotacion en el equipo humano)</t>
  </si>
  <si>
    <t>Afectacion al servicio en las sedes judiciales</t>
  </si>
  <si>
    <t>Establecer en el pliego que el cambio del personal debe ser acordado con la entidad</t>
  </si>
  <si>
    <t>No definir en el estudio previo y en el pliego de condiciones los perfiles y requisitos del personal que presta el servicio</t>
  </si>
  <si>
    <t xml:space="preserve">Malas condiciones organizacionales por parte del contratista </t>
  </si>
  <si>
    <t>Requerimiento al contratsta del cumplimiento de la normatividad laboral, SST, Ambiental y exigencia de un coordinador operativo</t>
  </si>
  <si>
    <t>limitante</t>
  </si>
  <si>
    <t>No obtener la firma del contratista</t>
  </si>
  <si>
    <t>No cumplir con el lleno de los requisitos</t>
  </si>
  <si>
    <t>Liquidacion y terminacion del contrato</t>
  </si>
  <si>
    <t>Establecer en el contrato el cumplimiento de la clausula de firma unilateral.</t>
  </si>
  <si>
    <t>Capacitación al personal que cumple funciones de suervision frente a la importancia de la terminación adecuada de los contratos.</t>
  </si>
  <si>
    <t>retraso</t>
  </si>
  <si>
    <t>perdida economica</t>
  </si>
  <si>
    <t xml:space="preserve">Incuplimientos en las obligaciones contractuales
</t>
  </si>
  <si>
    <t>Retraso en la atencion de reportes de fallas tecnicas de los equipos</t>
  </si>
  <si>
    <t xml:space="preserve">Dar cumplimiento a las condiciones incluidas en los estudios previos, analisis del sector y clausulado electronico.  </t>
  </si>
  <si>
    <t>Desgastes administrativos</t>
  </si>
  <si>
    <t>Exigir sede de atención técnica y recepción de suministros en la ciudad de pereira, que le permita la atencion inmediata a los requerimientos que surgan en el desarrollo del objeto contractual</t>
  </si>
  <si>
    <t>Daños</t>
  </si>
  <si>
    <t>Demandas contra la entidad</t>
  </si>
  <si>
    <t xml:space="preserve">Lesiones o daños a terceros por parte del personal de vigilancia y seguridad privada </t>
  </si>
  <si>
    <t>Pagos por indemnizaciones daños a terceros</t>
  </si>
  <si>
    <t>Lesiones o daños a terceros por parte del personal de servicos, (vehiculos)</t>
  </si>
  <si>
    <t>Exigencia de garantias, civil y extracontractual</t>
  </si>
  <si>
    <t>Estudios previos con el enfoque especifico requerido para este tipo de contratación.</t>
  </si>
  <si>
    <t>No tener a disposición equipos o elementos durante la ejecución del contrato.</t>
  </si>
  <si>
    <t>Daño de los equipos y elementos contratados durante la ejecución del contrato</t>
  </si>
  <si>
    <t>Mantenimiento preventivo y correctivo de los equipos y elementos por parte del contratista.</t>
  </si>
  <si>
    <t>Riesgo de no tener el sistema en funcionamiento durante una emergencia.</t>
  </si>
  <si>
    <t>Estipulación contractual del nivel del servicio en caso de mantenimiento correctivo para la completa restitución del servicio.</t>
  </si>
  <si>
    <t>Demoras</t>
  </si>
  <si>
    <t>Presentación de ofertas que no cumplen con los pliegos electronicos.</t>
  </si>
  <si>
    <t>Fallas en la presentación de la oferta</t>
  </si>
  <si>
    <t xml:space="preserve">Presenciacion de ofertas con errores aritmeticos no subsanales </t>
  </si>
  <si>
    <t>Aplicación de la sentencia del CE SIII E 16209 de 2007</t>
  </si>
  <si>
    <t>Declaratoria de desierto del proceso</t>
  </si>
  <si>
    <t xml:space="preserve">Suscripción de un compromiso en la carta de presentanción </t>
  </si>
  <si>
    <t>Debida elaboración de estudios previos</t>
  </si>
  <si>
    <t>Rechazo de la oferta</t>
  </si>
  <si>
    <t>Comité evaluador de contratación</t>
  </si>
  <si>
    <t>Obligatoriedad de adquirir bienes y servicios por Colomiba Compra Eficiente
Circular PCSJC17-8 Transparencia en la contratación</t>
  </si>
  <si>
    <t>Busqueda del proceso en Colombia Compra Eficiente - Responsable del estudio previo</t>
  </si>
  <si>
    <t>Cruce entre la necesidad de la entidad y oferta de  Colombia Compra Eficiente
Registro de verificación (pantallazo)</t>
  </si>
  <si>
    <t>Certificación de que cumple o no cumple</t>
  </si>
  <si>
    <t>Matriz Mapa de Riesgos</t>
  </si>
  <si>
    <t>Orientaciones Generales</t>
  </si>
  <si>
    <r>
      <t xml:space="preserve">Antes de iniciar con el diligenciamiento de la información en la matriz, se requiere haber avanzado en el análisis del </t>
    </r>
    <r>
      <rPr>
        <b/>
        <sz val="11"/>
        <rFont val="Arial Narrow"/>
        <family val="2"/>
      </rPr>
      <t>proceso, su objetivo, alcance, actividades clave</t>
    </r>
    <r>
      <rPr>
        <sz val="11"/>
        <rFont val="Arial Narrow"/>
        <family val="2"/>
      </rPr>
      <t xml:space="preserve">, considere los lineamientos establecidos en el </t>
    </r>
    <r>
      <rPr>
        <b/>
        <sz val="11"/>
        <color rgb="FF002060"/>
        <rFont val="Arial Narrow"/>
        <family val="2"/>
      </rPr>
      <t>Paso 2: identificación del riesgo</t>
    </r>
    <r>
      <rPr>
        <sz val="11"/>
        <rFont val="Arial Narrow"/>
        <family val="2"/>
      </rPr>
      <t xml:space="preserve">, donde se explica ampliamente las bases para adelantar este análisis.
Así mismo, considere en el </t>
    </r>
    <r>
      <rPr>
        <b/>
        <sz val="11"/>
        <color rgb="FF002060"/>
        <rFont val="Arial Narrow"/>
        <family val="2"/>
      </rPr>
      <t>Paso 3: valoración del riesgo</t>
    </r>
    <r>
      <rPr>
        <sz val="11"/>
        <rFont val="Arial Narrow"/>
        <family val="2"/>
      </rPr>
      <t xml:space="preserve"> los lineamientos para definir el No. de veces que se hace la actividad con la cual se relaciona el riesgo y su impacto en términos establecidos en la Tabla de Impacto. En este mismo paso se analizan los controles que deben responder a los atributos de eficiencia e informativos.
</t>
    </r>
  </si>
  <si>
    <r>
      <t xml:space="preserve">El archivo contiene las siguientes hojas:
-   </t>
    </r>
    <r>
      <rPr>
        <b/>
        <sz val="11"/>
        <rFont val="Arial Narrow"/>
        <family val="2"/>
      </rPr>
      <t>Hoja 1 Instructivo</t>
    </r>
    <r>
      <rPr>
        <sz val="10"/>
        <rFont val="Arial Narrow"/>
        <family val="2"/>
      </rPr>
      <t xml:space="preserve">
 -  </t>
    </r>
    <r>
      <rPr>
        <b/>
        <sz val="11"/>
        <rFont val="Arial Narrow"/>
        <family val="2"/>
      </rPr>
      <t xml:space="preserve">Hoja 2 Mapa Final: </t>
    </r>
    <r>
      <rPr>
        <sz val="10"/>
        <rFont val="Arial Narrow"/>
        <family val="2"/>
      </rPr>
      <t>Encontrará la totalidad de la estructura para la identificación y valoración de los riesgos por proceso, acorde con el nivel de desagregación que se considere necesaria.</t>
    </r>
  </si>
  <si>
    <t>Columna</t>
  </si>
  <si>
    <t>Descripción - Lineamientos para el diligenciamiento</t>
  </si>
  <si>
    <t>Proceso</t>
  </si>
  <si>
    <t>Diligencie el nombre del proceso al cual se le identificarán y valorarán los riesgos.</t>
  </si>
  <si>
    <t>Objetivo</t>
  </si>
  <si>
    <t>Diligencie el objetivo del proceso.</t>
  </si>
  <si>
    <t>Alcance</t>
  </si>
  <si>
    <t>Diligencie el alcance del proceso.</t>
  </si>
  <si>
    <t>Referencia</t>
  </si>
  <si>
    <t xml:space="preserve">Permite definir el consecutivo de riesgos.
</t>
  </si>
  <si>
    <t>Analice las consecuencias que puede ocasionar a la organización la materialización del riesgo y escoja en la lista desplegable.</t>
  </si>
  <si>
    <t>Causa Inmediata</t>
  </si>
  <si>
    <t>Circunstancias bajo las cuales se presenta el riesgo, es la situación más evidente frente al riesgo, redacte de la forma más concreta posible.</t>
  </si>
  <si>
    <t>Causa  principal  o básica, corresponde a las razones por la cuales se puede presentar  el riesgo, redacte de la forma más concreta posible.</t>
  </si>
  <si>
    <r>
      <t xml:space="preserve">Consolida o resume los análisis sobre impacto + causa raíz, permitiendo contar con una redacción clara y concreta del riesgo identificado. Tenga en cuenta la estructura de alto nivel establecida , inicia con </t>
    </r>
    <r>
      <rPr>
        <b/>
        <sz val="9"/>
        <color theme="9" tint="-0.249977111117893"/>
        <rFont val="Arial Narrow"/>
        <family val="2"/>
      </rPr>
      <t xml:space="preserve">POSIBILIDAD DE + Impacto para la entidad + Causa Raíz </t>
    </r>
  </si>
  <si>
    <t>Utilice la lista de despligue que se encuentra parametrizada, le aparecerán las opciones: 1)Daños Activos Fijos/Eventos Externos, 2)Ejecucion y Administracion de procesos, 3)Fallas Tecnologicas, 4)Fraude Externo, 5)Fraude Interno, 6)Relaciones Laborales, 7)Usuarios, productos y practicas organizacionales, 8)Evento Internos Ambientales</t>
  </si>
  <si>
    <t>Frecuencia con la cual se lleva a cabo la actividad</t>
  </si>
  <si>
    <t>Defina el # de veces que se ejecuta la actividad durante el año, (Recuerde la probabilidad e ocurrencia del riesgo se defien como el No. de veces que se pasa por el punto de riesgo en el periodo de 1 año). La matriz automáticamente hará el cálculo para el nivel de probabilidad inherente (Columnas I-J)</t>
  </si>
  <si>
    <t>Criterios de Impacto</t>
  </si>
  <si>
    <t>Utilice la lista de despligue que se encuentra parametrizada, le aparecerán las opciones de la tabla de Impacto del presente documento. La matriz automáticamente hará el cálculo para el nivel de impacto inherente (Columnas L-M)</t>
  </si>
  <si>
    <t>Teniendo en cuenta que ingresó la información de PROBABILIDAD e IMPACTO, la matriz automáticamente hará el cálculo para la zona de riesgo inherente (Columna N)</t>
  </si>
  <si>
    <t xml:space="preserve">Recuerde que el control se define como la medida que permite reducir o mitigar un riesgo. Defina el control (es) que atacan las causas del riesgo, </t>
  </si>
  <si>
    <t>Esta casilla no se diligencia, depende de la selección en la columna R.</t>
  </si>
  <si>
    <r>
      <t xml:space="preserve">ATRIBUTOS EFICIENCIA
</t>
    </r>
    <r>
      <rPr>
        <sz val="9"/>
        <rFont val="Arial Narrow"/>
        <family val="2"/>
      </rPr>
      <t>Tipo</t>
    </r>
  </si>
  <si>
    <t>Utilice la lista de despligue que se encuentra parametrizada, le aparecerán las opciones: 1)Preventivo, 2)Detectivo, 3)Correctivo.</t>
  </si>
  <si>
    <r>
      <t xml:space="preserve">ATRIBUTOS EFICIENCIA
</t>
    </r>
    <r>
      <rPr>
        <sz val="9"/>
        <rFont val="Arial Narrow"/>
        <family val="2"/>
      </rPr>
      <t>Implementación</t>
    </r>
  </si>
  <si>
    <t>Utilice la lista de despligue que se encuentra parametrizada, le aparecerán las opciones: 1)Automático, 2)Manual.</t>
  </si>
  <si>
    <r>
      <t xml:space="preserve">ATRIBUTOS EFICIENCIA
</t>
    </r>
    <r>
      <rPr>
        <sz val="9"/>
        <rFont val="Arial Narrow"/>
        <family val="2"/>
      </rPr>
      <t>Calificación</t>
    </r>
  </si>
  <si>
    <t xml:space="preserve">La matriz automáticamente hará el cálculo para el control analizado (Columna T) </t>
  </si>
  <si>
    <r>
      <t xml:space="preserve">ATRIBUTOS INFORMATIVOS
</t>
    </r>
    <r>
      <rPr>
        <sz val="9"/>
        <rFont val="Arial Narrow"/>
        <family val="2"/>
      </rPr>
      <t>Documentación</t>
    </r>
  </si>
  <si>
    <t xml:space="preserve">Utilice la lista de despligue que se encuentra parametrizada, le aparecerán las opciones: 1)Documentado, 2)Sin documentar. Estas no se presentan valoración </t>
  </si>
  <si>
    <r>
      <t xml:space="preserve">ATRIBUTOS INFORMATIVOS
</t>
    </r>
    <r>
      <rPr>
        <sz val="9"/>
        <rFont val="Arial Narrow"/>
        <family val="2"/>
      </rPr>
      <t>Frecuencia</t>
    </r>
  </si>
  <si>
    <t xml:space="preserve">Utilice la lista de despligue que se encuentra parametrizada, le aparecerán las opciones: 1)Continua, 2)Aleatoria. Estas no se presentan valoración </t>
  </si>
  <si>
    <r>
      <t xml:space="preserve">ATRIBUTOS INFORMATIVOS
</t>
    </r>
    <r>
      <rPr>
        <sz val="9"/>
        <rFont val="Arial Narrow"/>
        <family val="2"/>
      </rPr>
      <t>Registro</t>
    </r>
  </si>
  <si>
    <t xml:space="preserve">Utilice la lista de despligue que se encuentra parametrizada, le aparecerán las opciones: 1)Con Registro, 2) Sin Registro.Estas no se presentan valoración </t>
  </si>
  <si>
    <t>Evaluación del Nivel de Riesgo - Nivel de Riesgo Residual</t>
  </si>
  <si>
    <r>
      <t>La matriz automáticamente hará el cálculo, acorde con el control o controles definidos con sus atributos analizados, lo que permitirá establecer e</t>
    </r>
    <r>
      <rPr>
        <sz val="9"/>
        <color theme="1"/>
        <rFont val="Arial Narrow"/>
        <family val="2"/>
      </rPr>
      <t>l nivel de riesgo inherente</t>
    </r>
    <r>
      <rPr>
        <sz val="9"/>
        <rFont val="Arial Narrow"/>
        <family val="2"/>
      </rPr>
      <t xml:space="preserve"> (Columnas AA -AD- AE-AF-AG-AH).</t>
    </r>
  </si>
  <si>
    <t>Utilice la lista de despligue que se encuentra parametrizada, le aparecerán las opciones: 1)Aceptar, 2)Evitar, 3)Reducir (compartir), 4)Reducir (mitigar) y tener en cuenta el tratamiento a  implementar que se encuentra estipulado en la Hoja 10 de Matriz de Calor en la parte derecha.</t>
  </si>
  <si>
    <r>
      <t xml:space="preserve">Plan de Acción
</t>
    </r>
    <r>
      <rPr>
        <sz val="9"/>
        <rFont val="Arial Narrow"/>
        <family val="2"/>
      </rPr>
      <t xml:space="preserve">Responsable, fecha implementación, fecha seguimiento, seguimiento. </t>
    </r>
  </si>
  <si>
    <t xml:space="preserve">Esta casilla dependerá del tratamiento establecido, si es Aceptar no se requieren acciones adicionales, en caso de escoger Reducir (mitigar) se deben diligenciar las acciones que se adelantarán como complemento a los controles establecidos, no necesariamente son controles adicionales. Para Reducir (compartir), es viable diligenciar la acción que deriva de esta (ejemplo póliza seguros, terceración), indicando información relevante. </t>
  </si>
  <si>
    <t>Utilice la lista de despligue que se encuentra parametrizada, le aparecerán las opciones: 1)Finalizado, 2)En curso, la selección en este caso dependerá de las acciones del plan que se hayan establecido en cada caso.</t>
  </si>
  <si>
    <r>
      <t xml:space="preserve"> -</t>
    </r>
    <r>
      <rPr>
        <sz val="11"/>
        <rFont val="Arial Narrow"/>
        <family val="2"/>
      </rPr>
      <t xml:space="preserve"> </t>
    </r>
    <r>
      <rPr>
        <b/>
        <sz val="11"/>
        <rFont val="Arial Narrow"/>
        <family val="2"/>
      </rPr>
      <t xml:space="preserve"> Hoja 6 Clasificación del Riesgo:</t>
    </r>
    <r>
      <rPr>
        <sz val="11"/>
        <rFont val="Arial Narrow"/>
        <family val="2"/>
      </rPr>
      <t xml:space="preserve"> Información pertinente refente a la clasificación de los riesgos asociados.</t>
    </r>
  </si>
  <si>
    <r>
      <t xml:space="preserve"> -</t>
    </r>
    <r>
      <rPr>
        <sz val="11"/>
        <rFont val="Arial Narrow"/>
        <family val="2"/>
      </rPr>
      <t xml:space="preserve"> </t>
    </r>
    <r>
      <rPr>
        <b/>
        <sz val="11"/>
        <rFont val="Arial Narrow"/>
        <family val="2"/>
      </rPr>
      <t xml:space="preserve"> Hoja 7 Tabla de probabilidad: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</si>
  <si>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8 Tabla de Impacto: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</si>
  <si>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9 Tabla de Valoración de Controles: </t>
    </r>
    <r>
      <rPr>
        <sz val="11"/>
        <rFont val="Arial Narrow"/>
        <family val="2"/>
      </rPr>
      <t>Tabla referente para todos los cálculos (no se diligencia)</t>
    </r>
  </si>
  <si>
    <r>
      <t xml:space="preserve"> -</t>
    </r>
    <r>
      <rPr>
        <sz val="11"/>
        <rFont val="Arial Narrow"/>
        <family val="2"/>
      </rPr>
      <t xml:space="preserve"> </t>
    </r>
    <r>
      <rPr>
        <b/>
        <sz val="11"/>
        <rFont val="Arial Narrow"/>
        <family val="2"/>
      </rPr>
      <t xml:space="preserve"> Hoja 10 Matriz de Calor: </t>
    </r>
    <r>
      <rPr>
        <sz val="11"/>
        <rFont val="Arial Narrow"/>
        <family val="2"/>
      </rPr>
      <t xml:space="preserve">En esta hoja, en la medida en que ese diligencia el Mapa Final, se verán reflejados los riesgos en su zona correspondiente. Esta hoja no se diligencia se genera de manera automática.
</t>
    </r>
  </si>
  <si>
    <r>
      <t xml:space="preserve"> -  </t>
    </r>
    <r>
      <rPr>
        <b/>
        <sz val="10"/>
        <rFont val="Arial Narrow"/>
        <family val="2"/>
      </rPr>
      <t>Hoja 11 a la 14 Seguimientos Trimestrales</t>
    </r>
    <r>
      <rPr>
        <sz val="10"/>
        <rFont val="Arial Narrow"/>
        <family val="2"/>
      </rPr>
      <t xml:space="preserve">: En estas hojas de cálculo se realiza el seguimiento trimestral del mapa final de riesgos </t>
    </r>
  </si>
  <si>
    <t>DAÑOS ACTIVOS FIJOS/ EVENTOS EXTERNOS</t>
  </si>
  <si>
    <t>EJECUCIÓN Y ADMINISTRACIÓN DE PROCESOS</t>
  </si>
  <si>
    <t>FALLAS TECNÓLOGICAS</t>
  </si>
  <si>
    <t>FRAUDE EXTERNO</t>
  </si>
  <si>
    <t>FRAUDE INTERNO</t>
  </si>
  <si>
    <t>RELACIONES LABORALES</t>
  </si>
  <si>
    <t>USUARIOS, PRODUCTOS Y PRÁCTICAS ORGANIZACIONALES</t>
  </si>
  <si>
    <t>EVENTOS INTERNOS AMBIENTALES</t>
  </si>
  <si>
    <t>Pérdida por daños o extravíos de los activos fijos por desastres naturales u otros riesgos/eventos externos como atentados, vandalismo, orden público.</t>
  </si>
  <si>
    <t>Pérdidas derivadas de errores en la ejecución y administración de procesos.</t>
  </si>
  <si>
    <t>Errores en hardware, software, telecomunicaciones, interrupción de servicios básicos.</t>
  </si>
  <si>
    <t>Pérdida derivada de actos de fraude por personas ajenas a la organización (no participa personal de la entidad).</t>
  </si>
  <si>
    <t>Pérdida debido a actos de fraude, actuaciones irregulares, comisión de hechos delictivos abuso de confianza, apropiación indebida, incumplimiento d e regulaciones legales o internas de la entidad en las cuales está involucrado por lo menos 1 participante interno de la organización, son realizadas de forma intencional y/o con ánimo de lucro para sí mismo o para terceros.</t>
  </si>
  <si>
    <t>Pérdidas que surgen de acciones contrarias a las leyes o acuerdos de empleo, salud o seguridad, del pago de demandas por daños personales o de discriminación.</t>
  </si>
  <si>
    <t>Fallas negligentes o involuntarias de las obligaciones frente a los usuarios y que impiden satisfacer una obligación profesional frente a éstos.</t>
  </si>
  <si>
    <t xml:space="preserve">Efectos ambientales internos que puedan afectar la entidad y por ende causando un impacto al medio ambiente </t>
  </si>
  <si>
    <t>Tabla Criterios para definir el nivel de probabilidad</t>
  </si>
  <si>
    <t>Frecuencia de la Actividad</t>
  </si>
  <si>
    <t>Muy Baja</t>
  </si>
  <si>
    <t>La actividad que conlleva el riesgo se ejecuta como máximo 2 veces por año</t>
  </si>
  <si>
    <t>Baja</t>
  </si>
  <si>
    <t>La actividad que conlleva el riesgo se ejecuta de 3 a 24 veces por año</t>
  </si>
  <si>
    <t>Media</t>
  </si>
  <si>
    <t>La actividad que conlleva el riesgo se ejecuta de 24 a 500 veces por año</t>
  </si>
  <si>
    <t>Alta</t>
  </si>
  <si>
    <t>La actividad que conlleva el riesgo se ejecuta mínimo 500 veces al año y máximo 5000 veces por año</t>
  </si>
  <si>
    <t>Muy Alta</t>
  </si>
  <si>
    <t>La actividad que conlleva el riesgo se ejecuta más de 5000 veces por año</t>
  </si>
  <si>
    <t>Tabla Criterios para definir el nivel de impacto</t>
  </si>
  <si>
    <t>Afectación Económica (o presupuestal)</t>
  </si>
  <si>
    <t>Pérdida Reputacional</t>
  </si>
  <si>
    <t>Insignificante</t>
  </si>
  <si>
    <t xml:space="preserve">Leve </t>
  </si>
  <si>
    <t xml:space="preserve">Afectación menor a 10 SMLMV </t>
  </si>
  <si>
    <t>Menor</t>
  </si>
  <si>
    <t xml:space="preserve">Entre 10 y 50 SMLMV </t>
  </si>
  <si>
    <t>Moderado</t>
  </si>
  <si>
    <t xml:space="preserve">Moderado </t>
  </si>
  <si>
    <t xml:space="preserve">Entre 50 y 100 SMLMV </t>
  </si>
  <si>
    <t>Mayor</t>
  </si>
  <si>
    <t xml:space="preserve">Mayor </t>
  </si>
  <si>
    <t xml:space="preserve">Entre 100 y 500 SMLMV </t>
  </si>
  <si>
    <t>Catastrófico</t>
  </si>
  <si>
    <t xml:space="preserve">Catastrófico </t>
  </si>
  <si>
    <t xml:space="preserve">Mayor a 500 SMLMV </t>
  </si>
  <si>
    <t>El riesgo afecta la imagen de la entidad a nivel nacional, con efecto publicitarios sostenible a nivel país</t>
  </si>
  <si>
    <t>Impacto que afecte la ejecución presupuestal en un valor ≥0,5%.</t>
  </si>
  <si>
    <t>Impacto que afecte la ejecución presupuestal en un valor ≥1%.</t>
  </si>
  <si>
    <t>Impacto que afecte la ejecución presupuestal en un valor ≥50%.</t>
  </si>
  <si>
    <t>Incumplimiento máximo del 15% de la meta planeada</t>
  </si>
  <si>
    <t>Incumplimiento máximo del 20% de la meta planeada</t>
  </si>
  <si>
    <t>Incumplimiento máximo del 50% de la meta planeada</t>
  </si>
  <si>
    <t>Incumplimiento máximo del 80% de la meta planeada</t>
  </si>
  <si>
    <t>Prestación del Servicio de Justicia</t>
  </si>
  <si>
    <t>Afecta la Prestación del Servicio de Administración Justicia en 10%</t>
  </si>
  <si>
    <t>Afecta la Prestación del Servicio de Justicia en 15%</t>
  </si>
  <si>
    <t>Afecta la Prestación del Servicio de Administración Justicia en 20%</t>
  </si>
  <si>
    <t>Afecta la Prestación del Servicio de Administración Justicia en más del 50%</t>
  </si>
  <si>
    <t xml:space="preserve">     Entre 50 y 100 SMLMV </t>
  </si>
  <si>
    <t xml:space="preserve">     El riesgo afecta la imagen de la entidad con algunos usuarios de relevancia frente al logro de los objetivos</t>
  </si>
  <si>
    <t>Afectación Ambiental</t>
  </si>
  <si>
    <t xml:space="preserve">Si el hecho llegara a presentarse, tendría consecuencias o efectos mínimos sobre la entidad.
</t>
  </si>
  <si>
    <t xml:space="preserve">Si el hecho llegara a presentarse, tendría bajo impacto o efecto sobre la entidad.
</t>
  </si>
  <si>
    <t xml:space="preserve">Si el hecho llegara a presentarse, tendría medianas consecuencias o efectos sobre la entidad.
</t>
  </si>
  <si>
    <t xml:space="preserve">Si el hecho llegara a presentarse, tendría altas consecuencias o efectos sobre la entidad
</t>
  </si>
  <si>
    <t xml:space="preserve">Si el hecho llegara a presentarse, tendría desastrosas consecuencias o efectos sobre la entidad.
</t>
  </si>
  <si>
    <t>Vulneración de los derechos fundamentales de los ciudadanos</t>
  </si>
  <si>
    <t>Cualquier afectación a la violacion de los derechosn de los cuidadanos se considera con consecuencias altas.</t>
  </si>
  <si>
    <t>Cualquier afectación la violacion de los derechos de los ciudadanos se considera con consecuencias desastrosas.</t>
  </si>
  <si>
    <t>Reputacional (Corrupción)</t>
  </si>
  <si>
    <t>Cualquier acto indebido de los servidores judiciales genera altas consecuencias para la entidad</t>
  </si>
  <si>
    <t>Cualquier acto indebido de los servidores judiciales genera consecuencias desastrosas para la entidad</t>
  </si>
  <si>
    <t>Criterios</t>
  </si>
  <si>
    <t>Subcriterios</t>
  </si>
  <si>
    <t>Afectación Económica o presupuestal</t>
  </si>
  <si>
    <t>Afectación menor a 10 SMLMV .</t>
  </si>
  <si>
    <t>El riesgo afecta la imagen de la entidad internamente, de conocimiento general, nivel interno, de junta dircetiva y accionistas y/o de provedores</t>
  </si>
  <si>
    <t>El riesgo afecta la imagen de de la entidad con efecto publicitario sostenido a nivel de sector administrativo, nivel departamental o municipal</t>
  </si>
  <si>
    <t>Tabla Atributos de para el diseño del control</t>
  </si>
  <si>
    <t>Automático</t>
  </si>
  <si>
    <t>Características</t>
  </si>
  <si>
    <t>Descripción</t>
  </si>
  <si>
    <t>Peso</t>
  </si>
  <si>
    <t>Atributos de Eficiencia</t>
  </si>
  <si>
    <t>Va hacia las causas del riesgo, aseguran el resultado final esperado.</t>
  </si>
  <si>
    <t>Detecta que algo ocurre y devuelve el proceso a los controles preventivos.
Se pueden generar reprocesos.</t>
  </si>
  <si>
    <t>Dado que permiten reducir el impacto de la materialización del riesgo, tienen un costo en su implementación.</t>
  </si>
  <si>
    <t>Son actividades de procesamiento o validación de información que se ejecutan por un sistema y/o aplicativo de manera automática sin la intervención de personas para su realización.</t>
  </si>
  <si>
    <t>Controles que son ejecutados por una persona., tiene implícito el error humano.</t>
  </si>
  <si>
    <r>
      <rPr>
        <b/>
        <sz val="12"/>
        <color theme="9" tint="-0.249977111117893"/>
        <rFont val="Arial Narrow"/>
        <family val="2"/>
      </rPr>
      <t>*</t>
    </r>
    <r>
      <rPr>
        <b/>
        <sz val="12"/>
        <rFont val="Arial Narrow"/>
        <family val="2"/>
      </rPr>
      <t>Atributos de</t>
    </r>
    <r>
      <rPr>
        <b/>
        <sz val="12"/>
        <color theme="9" tint="-0.249977111117893"/>
        <rFont val="Arial Narrow"/>
        <family val="2"/>
      </rPr>
      <t xml:space="preserve"> </t>
    </r>
    <r>
      <rPr>
        <b/>
        <sz val="12"/>
        <color rgb="FF000000"/>
        <rFont val="Arial Narrow"/>
        <family val="2"/>
      </rPr>
      <t>Formalización</t>
    </r>
  </si>
  <si>
    <t>Controles que están documentados en el proceso, ya sea en manuales, procedimientos, flujogramas o cualquier otro documento propio del proceso.</t>
  </si>
  <si>
    <t>-</t>
  </si>
  <si>
    <t>Sin Documentar</t>
  </si>
  <si>
    <t>Identifica a los controles que pese a que se ejecutan en el proceso no se encuentran documentados en ningún documento propio del proceso</t>
  </si>
  <si>
    <t>Este atributo identifica a los controles que se ejecutan siempre que se realiza la actividad originadora del riesgo.</t>
  </si>
  <si>
    <t>Este atributo identifica a los controles que no siempre se ejecutan cuando se realiza la actividad originadora del riesgo</t>
  </si>
  <si>
    <t>El control deja un registro que permite evidenciar la ejecución del control</t>
  </si>
  <si>
    <t>Sin Registro</t>
  </si>
  <si>
    <t>El control no deja registro de la ejecución del control</t>
  </si>
  <si>
    <r>
      <rPr>
        <b/>
        <sz val="12"/>
        <color theme="9" tint="-0.249977111117893"/>
        <rFont val="Arial Narrow"/>
        <family val="2"/>
      </rPr>
      <t>*Nota 1:</t>
    </r>
    <r>
      <rPr>
        <sz val="12"/>
        <color theme="1"/>
        <rFont val="Arial Narrow"/>
        <family val="2"/>
      </rPr>
      <t xml:space="preserve"> Los atributos de formalización se recogerán de manera informativa, con el fin de conocer el entorno del control y complementar el análisis con elementos cualitativos; éstos no tienen una incidencia directa en su efectividad. </t>
    </r>
  </si>
  <si>
    <t xml:space="preserve"> Matriz de Calor </t>
  </si>
  <si>
    <t>Muy Alta
100%</t>
  </si>
  <si>
    <t/>
  </si>
  <si>
    <t>Extremo</t>
  </si>
  <si>
    <t>Evitar,Reducir (Compartir),Reducir(Mitigar)</t>
  </si>
  <si>
    <t>Alta
80%</t>
  </si>
  <si>
    <t>Alto</t>
  </si>
  <si>
    <t>Reducir (Compartir),Reducir(Mitigar), Evitar</t>
  </si>
  <si>
    <t>Media
60%</t>
  </si>
  <si>
    <t>Aceptar el riesgo, Reducir (Compartir),Reducir(Mitigar)</t>
  </si>
  <si>
    <t>Baja
40%</t>
  </si>
  <si>
    <t>Bajo</t>
  </si>
  <si>
    <t>Aceptar el riesgo</t>
  </si>
  <si>
    <t>Muy Baja
20%</t>
  </si>
  <si>
    <t>Leve
20%</t>
  </si>
  <si>
    <t>Menor
40%</t>
  </si>
  <si>
    <t>Moderado
60%</t>
  </si>
  <si>
    <t>Mayor
80%</t>
  </si>
  <si>
    <t>Catastrófico
100%</t>
  </si>
  <si>
    <t>Muy BajaLeve</t>
  </si>
  <si>
    <t>Leve</t>
  </si>
  <si>
    <t>PreventivoAutomático</t>
  </si>
  <si>
    <t>Muy BajaMenor</t>
  </si>
  <si>
    <t>PreventivoManual</t>
  </si>
  <si>
    <t>Muy BajaModerado</t>
  </si>
  <si>
    <t xml:space="preserve">Probabilidad Residual </t>
  </si>
  <si>
    <t>DetectivoAutomático</t>
  </si>
  <si>
    <t>Muy BajaMayor</t>
  </si>
  <si>
    <t xml:space="preserve">Alto </t>
  </si>
  <si>
    <t>DetectivoManual</t>
  </si>
  <si>
    <t>Muy BajaCatastrófico</t>
  </si>
  <si>
    <t>CorrectivoAutomático</t>
  </si>
  <si>
    <t>BajaLeve</t>
  </si>
  <si>
    <t>CorrectivoManual</t>
  </si>
  <si>
    <t>BajaMenor</t>
  </si>
  <si>
    <t>BajaModerado</t>
  </si>
  <si>
    <t>BajaMayor</t>
  </si>
  <si>
    <t>Impacto Inherente</t>
  </si>
  <si>
    <t>Riesgo Final</t>
  </si>
  <si>
    <t>BajaCatastrófico</t>
  </si>
  <si>
    <t>MediaLeve</t>
  </si>
  <si>
    <t>MediaMenor</t>
  </si>
  <si>
    <t>MediaModerado</t>
  </si>
  <si>
    <t>MediaMayor</t>
  </si>
  <si>
    <t>MediaCatastrófico</t>
  </si>
  <si>
    <t>AltaLeve</t>
  </si>
  <si>
    <t>AltaMenor</t>
  </si>
  <si>
    <t>AltaModerado</t>
  </si>
  <si>
    <t>AltaMayor</t>
  </si>
  <si>
    <t>AltaCatastrófico</t>
  </si>
  <si>
    <t>Muy AltaLeve</t>
  </si>
  <si>
    <t>Muy AltaMenor</t>
  </si>
  <si>
    <t>Muy AltaModerado</t>
  </si>
  <si>
    <t>Muy AltaMayor</t>
  </si>
  <si>
    <t>Muy AltaCatastrófico</t>
  </si>
  <si>
    <t>MuyAltaLeve</t>
  </si>
  <si>
    <t>MuyAltaMenor</t>
  </si>
  <si>
    <t>MuyAltaModerado</t>
  </si>
  <si>
    <t>MuyAltaMayor</t>
  </si>
  <si>
    <t>MuyAltaCatastrófico</t>
  </si>
  <si>
    <t>Muy Baja El riesgo afecta la imagen de alguna área de la organización</t>
  </si>
  <si>
    <t>Muy Baja El riesgo afecta la imagen de la entidad internamente, de conocimiento general, nivel interno, alta dirección, contratista y/o de provedores</t>
  </si>
  <si>
    <t>Muy Baja El riesgo afecta la imagen de la entidad con algunos usuarios de relevancia frente al logro de los objetivos</t>
  </si>
  <si>
    <t>Muy Baja El riesgo afecta la imagen de de la entidad con efecto publicitario sostenido a nivel administrativo</t>
  </si>
  <si>
    <t>Muy Baja El riesgo afecta la imagen de la entidad a nivel nacional, con efecto publicitarios sostenible a nivel país</t>
  </si>
  <si>
    <t>Baja El riesgo afecta la imagen de alguna área de la organización</t>
  </si>
  <si>
    <t>Baja El riesgo afecta la imagen de la entidad internamente, de conocimiento general, nivel interno, alta dirección, contratista y/o de provedores</t>
  </si>
  <si>
    <t>Baja El riesgo afecta la imagen de la entidad con algunos usuarios de relevancia frente al logro de los objetivos</t>
  </si>
  <si>
    <t>Baja El riesgo afecta la imagen de de la entidad con efecto publicitario sostenido a nivel administrativo</t>
  </si>
  <si>
    <t>Baja El riesgo afecta la imagen de la entidad a nivel nacional, con efecto publicitarios sostenible a nivel país</t>
  </si>
  <si>
    <t>Media El riesgo afecta la imagen de alguna área de la organización</t>
  </si>
  <si>
    <t>Media El riesgo afecta la imagen de la entidad internamente, de conocimiento general, nivel interno, alta dirección, contratista y/o de provedores</t>
  </si>
  <si>
    <t>Media El riesgo afecta la imagen de la entidad con algunos usuarios de relevancia frente al logro de los objetivos</t>
  </si>
  <si>
    <t>Media El riesgo afecta la imagen de de la entidad con efecto publicitario sostenido a nivel administrativo</t>
  </si>
  <si>
    <t>Media El riesgo afecta la imagen de la entidad a nivel nacional, con efecto publicitarios sostenible a nivel país</t>
  </si>
  <si>
    <t>Alta El riesgo afecta la imagen de alguna área de la organización</t>
  </si>
  <si>
    <t>Alta El riesgo afecta la imagen de la entidad internamente, de conocimiento general, nivel interno, alta dirección, contratista y/o de provedores</t>
  </si>
  <si>
    <t>Alta El riesgo afecta la imagen de la entidad con algunos usuarios de relevancia frente al logro de los objetivos</t>
  </si>
  <si>
    <t>Alta El riesgo afecta la imagen de de la entidad con efecto publicitario sostenido a nivel administrativo</t>
  </si>
  <si>
    <t>Alta El riesgo afecta la imagen de la entidad a nivel nacional, con efecto publicitarios sostenible a nivel país</t>
  </si>
  <si>
    <t>Muy Alta El riesgo afecta la imagen de alguna área de la organización</t>
  </si>
  <si>
    <t>Muy Alta El riesgo afecta la imagen de la entidad internamente, de conocimiento general, nivel interno, alta dirección, contratista y/o de provedores</t>
  </si>
  <si>
    <t>Muy Alta El riesgo afecta la imagen de la entidad con algunos usuarios de relevancia frente al logro de los objetivos</t>
  </si>
  <si>
    <t>Muy Alta El riesgo afecta la imagen de de la entidad con efecto publicitario sostenido a nivel administrativo</t>
  </si>
  <si>
    <t>Muy Alta El riesgo afecta la imagen de la entidad a nivel nacional, con efecto publicitarios sostenible a nivel país</t>
  </si>
  <si>
    <t>IMPACTO</t>
  </si>
  <si>
    <t>CLASIFICACIÓN DEL RIESGO</t>
  </si>
  <si>
    <t>CRITERIOS DE IMPACTO</t>
  </si>
  <si>
    <t>TIPO</t>
  </si>
  <si>
    <t xml:space="preserve">IMPLEMENTACIÓN </t>
  </si>
  <si>
    <t>DOCUMENTACIÓN</t>
  </si>
  <si>
    <t>FRECUENCIA</t>
  </si>
  <si>
    <t>EVIDENCIA</t>
  </si>
  <si>
    <t>ESTADO</t>
  </si>
  <si>
    <t>TRATAMIENTO</t>
  </si>
  <si>
    <t>Finalizado</t>
  </si>
  <si>
    <t>Fraude Externo</t>
  </si>
  <si>
    <t>Sin documentar</t>
  </si>
  <si>
    <t>En Curso</t>
  </si>
  <si>
    <t>Evitar</t>
  </si>
  <si>
    <t>Reducir(compartir)</t>
  </si>
  <si>
    <t>Fallas Tecnológicas</t>
  </si>
  <si>
    <t>Reducir(mitigar)</t>
  </si>
  <si>
    <t>Reputacional(Corrupción)</t>
  </si>
  <si>
    <t>Eventos Ambientales Internos</t>
  </si>
  <si>
    <t>Cualquier afectación a la violacion de los derechos de los ciudadanos se considera con consecuencias altas</t>
  </si>
  <si>
    <t>Cualquier afectación a la violacion de los derechos de los ciudadanos se considera con consecuencias desastrosas</t>
  </si>
  <si>
    <t>Afecta la Prestación del Servicio de Administración de Justicia en más del 50%</t>
  </si>
  <si>
    <t>Si el hecho llegara a presentarse, tendría consecuencias o efectos mínimos sobre la entidad</t>
  </si>
  <si>
    <t>Si el hecho llegara a presentarse, tendría bajo impacto o efecto sobre la entidad</t>
  </si>
  <si>
    <t>Si el hecho llegara a presentarse, tendría altas consecuencias o efectos sobre la entidad</t>
  </si>
  <si>
    <t>Si el hecho llegara a presentarse, tendría desastrosas consecuencias o efectos sobre la entidad</t>
  </si>
  <si>
    <t>SEGUIMIENTO MATRIZ DE RIESGOS SIGCMA 1 TRIMESTRE</t>
  </si>
  <si>
    <t xml:space="preserve">IDENTIFICACIÓN DEL RIESGO </t>
  </si>
  <si>
    <t>VALORACION RIESGO INHERENTE</t>
  </si>
  <si>
    <t>VALORACION RIESGO RESIDUAL</t>
  </si>
  <si>
    <t>OPCION DE MANEJO</t>
  </si>
  <si>
    <t>ACTIVIDADES</t>
  </si>
  <si>
    <t>PROCESO LIDER</t>
  </si>
  <si>
    <t>FECHA DE LA ACTIVIDAD</t>
  </si>
  <si>
    <t>ANÁLISIS DEL RESULTADO FINAL 
1 TRIMESTRE</t>
  </si>
  <si>
    <t>PROBABILIDAD</t>
  </si>
  <si>
    <t>NIVEL</t>
  </si>
  <si>
    <t xml:space="preserve">IMPACTO </t>
  </si>
  <si>
    <t>CENTRAL</t>
  </si>
  <si>
    <t>SECCIONAL</t>
  </si>
  <si>
    <t xml:space="preserve"> INICIO
DIA/MES/AÑO</t>
  </si>
  <si>
    <t>FIN 
DIA/MES/AÑO</t>
  </si>
  <si>
    <t>SEGUIMIENTO MATRIZ DE RIESGOS SIGCMA 2 TRIMESTRE</t>
  </si>
  <si>
    <t>ANÁLISIS DEL RESULTADO FINAL 
2 TRIMESTRE</t>
  </si>
  <si>
    <t>SEGUIMIENTO MATRIZ DE RIESGOS SIGCMA 3 TRIMESTRE</t>
  </si>
  <si>
    <t>ANÁLISIS DEL RESULTADO FINAL 
3 TRIMESTRE</t>
  </si>
  <si>
    <t>SEGUIMIENTO MATRIZ DE RIESGOS SIGCMA 4 TRIMESTRE</t>
  </si>
  <si>
    <t>ANÁLISIS DEL RESULTADO FINAL 
4 TRIMESTRE</t>
  </si>
  <si>
    <t>Solicitud desequilibrio contractual</t>
  </si>
  <si>
    <t>No cumplimiento de los requisitos exigidos en los pliegos de condiciones</t>
  </si>
  <si>
    <t>No puesta a disposion de la entidad, del personal de vigilancia y servicios generales, idoneo y suficiente para la cubertura del servico en los 14 municipios o la atención y cambios en el recurso tecnologico oportunamente.</t>
  </si>
  <si>
    <t xml:space="preserve"> Exigencia de Perfiles de profesionales asignados a la ejecución del contrato </t>
  </si>
  <si>
    <t>La no puesta a disposicion de la entidad del personal oportunamente, idoneo y suficiente para la ejecución de la obra</t>
  </si>
  <si>
    <t>Definir en los estudios previos y el pliego electronicos, los requistos que debe cumplir el personal a contratar</t>
  </si>
  <si>
    <t>Incremento de la inseguridad, Afectación de bienes y activos de la entidad</t>
  </si>
  <si>
    <t>No atención oportuna de los requerimientos de la entidad,  Enfermedad por contaminación o desaseo  (proliferación de microorganismos) Producción de 194,79 kg diarios de basura; Generación de condiciones de insalubridad por multiplicación de vectores por falta de aseo y recolección de residuos sólidos. Inoportuna atención de las novedades de personal</t>
  </si>
  <si>
    <t>Exigencia d domicilio principal o sucursal  en la Ciudad de Pereira y/o área metropolitana</t>
  </si>
  <si>
    <t>Fortalecimiento de los estudios previos en cuanto a las condiciones tecnicas, alcances y demas anexos del estudio, solicitud de muestras para comparar y analizar las distintas alternativas que el mercado ofrece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</si>
</sst>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d&quot; de &quot;mmmm&quot; de &quot;yyyy;@"/>
  </numFmts>
  <fonts count="94" x14ac:knownFonts="1">
    <font>
      <sz val="11"/>
      <color theme="1"/>
      <name val="Calibri"/>
      <family val="2"/>
      <scheme val="minor"/>
    </font>
    <font>
      <sz val="11"/>
      <color theme="1"/>
      <name val="Arial Narrow"/>
      <family val="2"/>
    </font>
    <font>
      <sz val="14"/>
      <color theme="1"/>
      <name val="Arial Narrow"/>
      <family val="2"/>
    </font>
    <font>
      <b/>
      <sz val="11"/>
      <color theme="1"/>
      <name val="Arial Narrow"/>
      <family val="2"/>
    </font>
    <font>
      <b/>
      <sz val="11"/>
      <color theme="0"/>
      <name val="Arial Narrow"/>
      <family val="2"/>
    </font>
    <font>
      <b/>
      <sz val="14"/>
      <color theme="0"/>
      <name val="Arial Narrow"/>
      <family val="2"/>
    </font>
    <font>
      <b/>
      <sz val="16"/>
      <color theme="0"/>
      <name val="Arial Narrow"/>
      <family val="2"/>
    </font>
    <font>
      <b/>
      <sz val="22"/>
      <color theme="1"/>
      <name val="Arial"/>
      <family val="2"/>
    </font>
    <font>
      <sz val="10"/>
      <name val="Arial"/>
      <family val="2"/>
    </font>
    <font>
      <sz val="10"/>
      <name val="Arial Narrow"/>
      <family val="2"/>
    </font>
    <font>
      <b/>
      <u/>
      <sz val="11"/>
      <name val="Arial Narrow"/>
      <family val="2"/>
    </font>
    <font>
      <b/>
      <sz val="11"/>
      <name val="Arial Narrow"/>
      <family val="2"/>
    </font>
    <font>
      <sz val="11"/>
      <name val="Arial Narrow"/>
      <family val="2"/>
    </font>
    <font>
      <b/>
      <sz val="10"/>
      <name val="Arial Narrow"/>
      <family val="2"/>
    </font>
    <font>
      <sz val="12"/>
      <name val="Times New Roman"/>
      <family val="1"/>
    </font>
    <font>
      <b/>
      <sz val="9"/>
      <name val="Arial Narrow"/>
      <family val="2"/>
    </font>
    <font>
      <sz val="9"/>
      <name val="Arial Narrow"/>
      <family val="2"/>
    </font>
    <font>
      <b/>
      <sz val="9"/>
      <color theme="9" tint="-0.249977111117893"/>
      <name val="Arial Narrow"/>
      <family val="2"/>
    </font>
    <font>
      <b/>
      <sz val="9"/>
      <color theme="0"/>
      <name val="Arial Narrow"/>
      <family val="2"/>
    </font>
    <font>
      <sz val="11"/>
      <color rgb="FFFF0000"/>
      <name val="Calibri"/>
      <family val="2"/>
      <scheme val="minor"/>
    </font>
    <font>
      <b/>
      <sz val="11"/>
      <color theme="1"/>
      <name val="Calibri"/>
      <family val="2"/>
      <scheme val="minor"/>
    </font>
    <font>
      <sz val="11"/>
      <color theme="0"/>
      <name val="Calibri"/>
      <family val="2"/>
      <scheme val="minor"/>
    </font>
    <font>
      <b/>
      <sz val="26"/>
      <color theme="1"/>
      <name val="Arial Narrow"/>
      <family val="2"/>
    </font>
    <font>
      <b/>
      <sz val="18"/>
      <color theme="1"/>
      <name val="Arial Narrow"/>
      <family val="2"/>
    </font>
    <font>
      <sz val="16"/>
      <color theme="1"/>
      <name val="Arial Narrow"/>
      <family val="2"/>
    </font>
    <font>
      <sz val="16"/>
      <color rgb="FF000000"/>
      <name val="Arial Narrow"/>
      <family val="2"/>
    </font>
    <font>
      <sz val="18"/>
      <name val="Arial"/>
      <family val="2"/>
    </font>
    <font>
      <sz val="11"/>
      <name val="Calibri"/>
      <family val="2"/>
      <scheme val="minor"/>
    </font>
    <font>
      <sz val="24"/>
      <name val="Arial"/>
      <family val="2"/>
    </font>
    <font>
      <sz val="16"/>
      <color rgb="FFFF0000"/>
      <name val="Arial Narrow"/>
      <family val="2"/>
    </font>
    <font>
      <sz val="16"/>
      <color rgb="FFFF0000"/>
      <name val="Calibri"/>
      <family val="2"/>
      <scheme val="minor"/>
    </font>
    <font>
      <b/>
      <sz val="14"/>
      <color rgb="FF000000"/>
      <name val="Arial Narrow"/>
      <family val="2"/>
    </font>
    <font>
      <sz val="10"/>
      <color theme="1"/>
      <name val="Calibri"/>
      <family val="2"/>
      <scheme val="minor"/>
    </font>
    <font>
      <sz val="12"/>
      <color theme="1"/>
      <name val="Calibri"/>
      <family val="2"/>
      <scheme val="minor"/>
    </font>
    <font>
      <b/>
      <sz val="12"/>
      <color rgb="FF000000"/>
      <name val="Arial Narrow"/>
      <family val="2"/>
    </font>
    <font>
      <sz val="12"/>
      <color rgb="FF000000"/>
      <name val="Arial Narrow"/>
      <family val="2"/>
    </font>
    <font>
      <b/>
      <sz val="12"/>
      <color theme="9" tint="-0.249977111117893"/>
      <name val="Arial Narrow"/>
      <family val="2"/>
    </font>
    <font>
      <b/>
      <sz val="12"/>
      <name val="Arial Narrow"/>
      <family val="2"/>
    </font>
    <font>
      <sz val="12"/>
      <color theme="1"/>
      <name val="Arial Narrow"/>
      <family val="2"/>
    </font>
    <font>
      <b/>
      <sz val="9"/>
      <color theme="1"/>
      <name val="Arial Narrow"/>
      <family val="2"/>
    </font>
    <font>
      <b/>
      <sz val="20"/>
      <color theme="1"/>
      <name val="Calibri"/>
      <family val="2"/>
      <scheme val="minor"/>
    </font>
    <font>
      <b/>
      <sz val="12"/>
      <color rgb="FF000000"/>
      <name val="Calibri"/>
      <family val="2"/>
    </font>
    <font>
      <b/>
      <sz val="18"/>
      <color rgb="FF000000"/>
      <name val="Calibri"/>
      <family val="2"/>
    </font>
    <font>
      <b/>
      <sz val="11"/>
      <color rgb="FF002060"/>
      <name val="Arial Narrow"/>
      <family val="2"/>
    </font>
    <font>
      <b/>
      <i/>
      <sz val="10"/>
      <color theme="1"/>
      <name val="Calibri"/>
      <family val="2"/>
      <scheme val="minor"/>
    </font>
    <font>
      <sz val="11"/>
      <color theme="1"/>
      <name val="Arial"/>
      <family val="2"/>
    </font>
    <font>
      <b/>
      <sz val="10"/>
      <color theme="1"/>
      <name val="Arial"/>
      <family val="2"/>
    </font>
    <font>
      <b/>
      <sz val="10"/>
      <color theme="0"/>
      <name val="Arial"/>
      <family val="2"/>
    </font>
    <font>
      <sz val="11"/>
      <color theme="0"/>
      <name val="Arial"/>
      <family val="2"/>
    </font>
    <font>
      <b/>
      <sz val="26"/>
      <color theme="1"/>
      <name val="Calibri"/>
      <family val="2"/>
      <scheme val="minor"/>
    </font>
    <font>
      <b/>
      <i/>
      <sz val="11"/>
      <name val="Arial"/>
      <family val="2"/>
    </font>
    <font>
      <b/>
      <i/>
      <sz val="14"/>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4"/>
      <name val="Calibri"/>
      <family val="2"/>
      <scheme val="minor"/>
    </font>
    <font>
      <sz val="10"/>
      <color theme="1"/>
      <name val="Arial"/>
      <family val="2"/>
    </font>
    <font>
      <sz val="10"/>
      <color rgb="FF000000"/>
      <name val="Arial"/>
      <family val="2"/>
    </font>
    <font>
      <sz val="10"/>
      <name val="Calibri"/>
      <family val="2"/>
      <scheme val="minor"/>
    </font>
    <font>
      <b/>
      <i/>
      <sz val="16"/>
      <name val="Calibri"/>
      <family val="2"/>
      <scheme val="minor"/>
    </font>
    <font>
      <b/>
      <sz val="26"/>
      <color theme="1"/>
      <name val="Arial"/>
      <family val="2"/>
    </font>
    <font>
      <b/>
      <sz val="24"/>
      <color rgb="FF000000"/>
      <name val="Arial"/>
      <family val="2"/>
    </font>
    <font>
      <sz val="26"/>
      <color rgb="FF000000"/>
      <name val="Arial"/>
      <family val="2"/>
    </font>
    <font>
      <sz val="26"/>
      <color rgb="FFFFFFFF"/>
      <name val="Arial"/>
      <family val="2"/>
    </font>
    <font>
      <b/>
      <sz val="18"/>
      <color theme="1"/>
      <name val="Arial"/>
      <family val="2"/>
    </font>
    <font>
      <b/>
      <sz val="18"/>
      <color rgb="FF000000"/>
      <name val="Arial"/>
      <family val="2"/>
    </font>
    <font>
      <sz val="18"/>
      <color rgb="FF000000"/>
      <name val="Arial"/>
      <family val="2"/>
    </font>
    <font>
      <sz val="18"/>
      <color rgb="FFFFFFFF"/>
      <name val="Arial"/>
      <family val="2"/>
    </font>
    <font>
      <sz val="10"/>
      <color theme="1"/>
      <name val="Roboto"/>
    </font>
    <font>
      <b/>
      <sz val="22"/>
      <color theme="0"/>
      <name val="Arial Narrow"/>
      <family val="2"/>
    </font>
    <font>
      <sz val="26"/>
      <color theme="1"/>
      <name val="Arial"/>
      <family val="2"/>
    </font>
    <font>
      <sz val="11"/>
      <color theme="0"/>
      <name val="Arial Narrow"/>
      <family val="2"/>
    </font>
    <font>
      <sz val="11"/>
      <color rgb="FF00B050"/>
      <name val="Calibri"/>
      <family val="2"/>
      <scheme val="minor"/>
    </font>
    <font>
      <sz val="11"/>
      <color rgb="FF000000"/>
      <name val="Calibri"/>
      <family val="2"/>
      <scheme val="minor"/>
    </font>
    <font>
      <b/>
      <sz val="16"/>
      <color theme="1"/>
      <name val="Calibri"/>
      <family val="2"/>
      <scheme val="minor"/>
    </font>
    <font>
      <b/>
      <sz val="20"/>
      <color rgb="FF000000"/>
      <name val="Calibri"/>
      <family val="2"/>
    </font>
    <font>
      <b/>
      <sz val="16"/>
      <color rgb="FF000000"/>
      <name val="Calibri"/>
      <family val="2"/>
    </font>
    <font>
      <b/>
      <sz val="10"/>
      <color theme="1"/>
      <name val="Calibri"/>
      <family val="2"/>
      <scheme val="minor"/>
    </font>
    <font>
      <sz val="10"/>
      <color theme="4"/>
      <name val="Calibri"/>
      <family val="2"/>
      <scheme val="minor"/>
    </font>
    <font>
      <b/>
      <sz val="10"/>
      <color theme="0"/>
      <name val="Arial Narrow"/>
      <family val="2"/>
    </font>
    <font>
      <b/>
      <sz val="10"/>
      <color theme="2"/>
      <name val="Arial Narrow"/>
      <family val="2"/>
    </font>
    <font>
      <b/>
      <sz val="20"/>
      <color theme="0"/>
      <name val="Arial Narrow"/>
      <family val="2"/>
    </font>
    <font>
      <sz val="9"/>
      <color theme="1"/>
      <name val="Arial Narrow"/>
      <family val="2"/>
    </font>
    <font>
      <sz val="8"/>
      <color theme="1"/>
      <name val="Arial"/>
      <family val="2"/>
    </font>
    <font>
      <b/>
      <i/>
      <sz val="8"/>
      <color theme="1"/>
      <name val="Arial"/>
      <family val="2"/>
    </font>
    <font>
      <b/>
      <sz val="8"/>
      <color theme="1"/>
      <name val="Arial"/>
      <family val="2"/>
    </font>
    <font>
      <sz val="8"/>
      <color theme="1"/>
      <name val="Calibri"/>
      <family val="2"/>
      <scheme val="minor"/>
    </font>
    <font>
      <b/>
      <sz val="8"/>
      <color theme="0"/>
      <name val="Arial"/>
      <family val="2"/>
    </font>
    <font>
      <sz val="8"/>
      <color theme="0"/>
      <name val="Arial"/>
      <family val="2"/>
    </font>
    <font>
      <b/>
      <sz val="8"/>
      <color theme="0" tint="-4.9989318521683403E-2"/>
      <name val="Arial"/>
      <family val="2"/>
    </font>
    <font>
      <sz val="8"/>
      <color rgb="FF000000"/>
      <name val="Arial"/>
      <family val="2"/>
    </font>
    <font>
      <sz val="8"/>
      <color rgb="FF000000"/>
      <name val="Arial"/>
      <family val="2"/>
    </font>
    <font>
      <b/>
      <sz val="8"/>
      <name val="Arial"/>
      <family val="2"/>
    </font>
    <font>
      <sz val="8"/>
      <name val="Arial"/>
      <family val="2"/>
    </font>
  </fonts>
  <fills count="27">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002060"/>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BFBFBF"/>
        <bgColor indexed="64"/>
      </patternFill>
    </fill>
    <fill>
      <patternFill patternType="solid">
        <fgColor rgb="FF92D050"/>
        <bgColor indexed="64"/>
      </patternFill>
    </fill>
    <fill>
      <patternFill patternType="solid">
        <fgColor rgb="FF00B050"/>
        <bgColor indexed="64"/>
      </patternFill>
    </fill>
    <fill>
      <patternFill patternType="solid">
        <fgColor rgb="FFFFFF66"/>
        <bgColor indexed="64"/>
      </patternFill>
    </fill>
    <fill>
      <patternFill patternType="solid">
        <fgColor rgb="FFFFC000"/>
        <bgColor indexed="64"/>
      </patternFill>
    </fill>
    <fill>
      <patternFill patternType="solid">
        <fgColor rgb="FFFF0000"/>
        <bgColor indexed="64"/>
      </patternFill>
    </fill>
    <fill>
      <patternFill patternType="solid">
        <fgColor theme="9" tint="0.79998168889431442"/>
        <bgColor indexed="64"/>
      </patternFill>
    </fill>
    <fill>
      <patternFill patternType="solid">
        <fgColor rgb="FFD9D9D9"/>
        <bgColor indexed="64"/>
      </patternFill>
    </fill>
    <fill>
      <patternFill patternType="solid">
        <fgColor rgb="FFE26B0A"/>
        <bgColor indexed="64"/>
      </patternFill>
    </fill>
    <fill>
      <patternFill patternType="solid">
        <fgColor rgb="FFC00000"/>
        <bgColor indexed="64"/>
      </patternFill>
    </fill>
    <fill>
      <patternFill patternType="solid">
        <fgColor rgb="FFFFFF00"/>
        <bgColor indexed="64"/>
      </patternFill>
    </fill>
    <fill>
      <patternFill patternType="solid">
        <fgColor theme="4" tint="-0.49998474074526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rgb="FF00B0F0"/>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FFFFFF"/>
        <bgColor indexed="64"/>
      </patternFill>
    </fill>
  </fills>
  <borders count="115">
    <border>
      <left/>
      <right/>
      <top/>
      <bottom/>
      <diagonal/>
    </border>
    <border>
      <left style="dashed">
        <color theme="9" tint="-0.24994659260841701"/>
      </left>
      <right/>
      <top style="dashed">
        <color theme="9" tint="-0.24994659260841701"/>
      </top>
      <bottom/>
      <diagonal/>
    </border>
    <border>
      <left/>
      <right/>
      <top style="dashed">
        <color theme="9" tint="-0.24994659260841701"/>
      </top>
      <bottom/>
      <diagonal/>
    </border>
    <border>
      <left style="dashed">
        <color theme="9" tint="-0.24994659260841701"/>
      </left>
      <right/>
      <top/>
      <bottom style="dashed">
        <color theme="9" tint="-0.24994659260841701"/>
      </bottom>
      <diagonal/>
    </border>
    <border>
      <left/>
      <right/>
      <top/>
      <bottom style="dashed">
        <color theme="9" tint="-0.24994659260841701"/>
      </bottom>
      <diagonal/>
    </border>
    <border>
      <left style="dashed">
        <color theme="9" tint="-0.24994659260841701"/>
      </left>
      <right/>
      <top style="dashed">
        <color theme="9" tint="-0.24994659260841701"/>
      </top>
      <bottom style="dashed">
        <color theme="9" tint="-0.24994659260841701"/>
      </bottom>
      <diagonal/>
    </border>
    <border>
      <left/>
      <right style="dashed">
        <color theme="9" tint="-0.24994659260841701"/>
      </right>
      <top style="dashed">
        <color theme="9" tint="-0.24994659260841701"/>
      </top>
      <bottom style="dashed">
        <color theme="9" tint="-0.24994659260841701"/>
      </bottom>
      <diagonal/>
    </border>
    <border>
      <left/>
      <right/>
      <top style="dashed">
        <color theme="9" tint="-0.24994659260841701"/>
      </top>
      <bottom style="dashed">
        <color theme="9" tint="-0.24994659260841701"/>
      </bottom>
      <diagonal/>
    </border>
    <border>
      <left style="dashed">
        <color theme="9" tint="-0.24994659260841701"/>
      </left>
      <right style="dashed">
        <color theme="9" tint="-0.24994659260841701"/>
      </right>
      <top style="dashed">
        <color theme="9" tint="-0.24994659260841701"/>
      </top>
      <bottom/>
      <diagonal/>
    </border>
    <border>
      <left style="dashed">
        <color theme="9" tint="-0.24994659260841701"/>
      </left>
      <right style="dashed">
        <color theme="9" tint="-0.24994659260841701"/>
      </right>
      <top style="dashed">
        <color theme="9" tint="-0.24994659260841701"/>
      </top>
      <bottom style="dashed">
        <color theme="9" tint="-0.24994659260841701"/>
      </bottom>
      <diagonal/>
    </border>
    <border>
      <left style="dashed">
        <color theme="9" tint="-0.24994659260841701"/>
      </left>
      <right style="dashed">
        <color theme="9" tint="-0.24994659260841701"/>
      </right>
      <top/>
      <bottom style="dashed">
        <color theme="9" tint="-0.24994659260841701"/>
      </bottom>
      <diagonal/>
    </border>
    <border>
      <left style="dashed">
        <color theme="9" tint="-0.24994659260841701"/>
      </left>
      <right style="dashed">
        <color theme="9" tint="-0.24994659260841701"/>
      </right>
      <top/>
      <bottom/>
      <diagonal/>
    </border>
    <border>
      <left style="dashed">
        <color theme="9" tint="-0.24994659260841701"/>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auto="1"/>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double">
        <color indexed="64"/>
      </left>
      <right/>
      <top style="double">
        <color indexed="64"/>
      </top>
      <bottom/>
      <diagonal/>
    </border>
    <border>
      <left/>
      <right style="thin">
        <color theme="0"/>
      </right>
      <top style="double">
        <color indexed="64"/>
      </top>
      <bottom/>
      <diagonal/>
    </border>
    <border>
      <left style="thin">
        <color theme="0"/>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auto="1"/>
      </left>
      <right/>
      <top style="hair">
        <color auto="1"/>
      </top>
      <bottom style="hair">
        <color auto="1"/>
      </bottom>
      <diagonal/>
    </border>
    <border>
      <left/>
      <right style="double">
        <color indexed="64"/>
      </right>
      <top style="hair">
        <color indexed="64"/>
      </top>
      <bottom style="hair">
        <color indexed="64"/>
      </bottom>
      <diagonal/>
    </border>
    <border>
      <left style="double">
        <color indexed="64"/>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style="hair">
        <color indexed="64"/>
      </top>
      <bottom style="double">
        <color indexed="64"/>
      </bottom>
      <diagonal/>
    </border>
    <border>
      <left/>
      <right style="hair">
        <color indexed="64"/>
      </right>
      <top style="hair">
        <color indexed="64"/>
      </top>
      <bottom style="double">
        <color indexed="64"/>
      </bottom>
      <diagonal/>
    </border>
    <border>
      <left style="hair">
        <color indexed="64"/>
      </left>
      <right/>
      <top style="hair">
        <color indexed="64"/>
      </top>
      <bottom style="double">
        <color indexed="64"/>
      </bottom>
      <diagonal/>
    </border>
    <border>
      <left/>
      <right style="double">
        <color indexed="64"/>
      </right>
      <top style="hair">
        <color indexed="64"/>
      </top>
      <bottom style="double">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rgb="FF000000"/>
      </right>
      <top/>
      <bottom style="medium">
        <color rgb="FF000000"/>
      </bottom>
      <diagonal/>
    </border>
    <border>
      <left/>
      <right/>
      <top/>
      <bottom style="medium">
        <color rgb="FF000000"/>
      </bottom>
      <diagonal/>
    </border>
    <border>
      <left style="dotted">
        <color rgb="FFF79646"/>
      </left>
      <right style="dotted">
        <color rgb="FFF79646"/>
      </right>
      <top/>
      <bottom style="dotted">
        <color rgb="FFF79646"/>
      </bottom>
      <diagonal/>
    </border>
    <border>
      <left style="dotted">
        <color rgb="FFF79646"/>
      </left>
      <right style="dotted">
        <color rgb="FFF79646"/>
      </right>
      <top style="dotted">
        <color rgb="FFF79646"/>
      </top>
      <bottom style="dotted">
        <color rgb="FFF79646"/>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bottom/>
      <diagonal/>
    </border>
    <border>
      <left/>
      <right style="medium">
        <color theme="0"/>
      </right>
      <top/>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dashed">
        <color theme="9" tint="-0.24994659260841701"/>
      </left>
      <right style="dashed">
        <color theme="9" tint="-0.24994659260841701"/>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dashed">
        <color theme="9" tint="-0.24994659260841701"/>
      </right>
      <top style="dashed">
        <color theme="9" tint="-0.24994659260841701"/>
      </top>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ck">
        <color theme="0"/>
      </left>
      <right style="thick">
        <color theme="0"/>
      </right>
      <top style="thick">
        <color theme="0"/>
      </top>
      <bottom style="thick">
        <color theme="0"/>
      </bottom>
      <diagonal/>
    </border>
    <border>
      <left style="thick">
        <color theme="0"/>
      </left>
      <right style="thick">
        <color theme="0"/>
      </right>
      <top style="thick">
        <color theme="0"/>
      </top>
      <bottom/>
      <diagonal/>
    </border>
    <border>
      <left style="thick">
        <color theme="0"/>
      </left>
      <right/>
      <top style="thick">
        <color theme="0"/>
      </top>
      <bottom style="thick">
        <color theme="0"/>
      </bottom>
      <diagonal/>
    </border>
    <border>
      <left/>
      <right style="thick">
        <color theme="0"/>
      </right>
      <top style="thick">
        <color theme="0"/>
      </top>
      <bottom style="thick">
        <color theme="0"/>
      </bottom>
      <diagonal/>
    </border>
    <border>
      <left style="thick">
        <color theme="0"/>
      </left>
      <right style="thick">
        <color theme="0"/>
      </right>
      <top/>
      <bottom style="thick">
        <color theme="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ck">
        <color theme="0"/>
      </top>
      <bottom style="medium">
        <color indexed="64"/>
      </bottom>
      <diagonal/>
    </border>
    <border>
      <left/>
      <right/>
      <top style="thick">
        <color theme="0"/>
      </top>
      <bottom style="medium">
        <color indexed="64"/>
      </bottom>
      <diagonal/>
    </border>
    <border>
      <left/>
      <right/>
      <top style="thick">
        <color theme="0"/>
      </top>
      <bottom style="thick">
        <color theme="0"/>
      </bottom>
      <diagonal/>
    </border>
    <border>
      <left/>
      <right style="thin">
        <color indexed="64"/>
      </right>
      <top style="dashed">
        <color theme="9" tint="-0.2499465926084170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style="medium">
        <color rgb="FF000000"/>
      </top>
      <bottom style="thin">
        <color rgb="FF000000"/>
      </bottom>
      <diagonal/>
    </border>
  </borders>
  <cellStyleXfs count="3">
    <xf numFmtId="0" fontId="0" fillId="0" borderId="0"/>
    <xf numFmtId="0" fontId="8" fillId="0" borderId="0"/>
    <xf numFmtId="0" fontId="14" fillId="0" borderId="0"/>
  </cellStyleXfs>
  <cellXfs count="541">
    <xf numFmtId="0" fontId="0" fillId="0" borderId="0" xfId="0"/>
    <xf numFmtId="0" fontId="1" fillId="3" borderId="0" xfId="0" applyFont="1" applyFill="1"/>
    <xf numFmtId="0" fontId="1" fillId="3" borderId="0" xfId="0" applyFont="1" applyFill="1" applyAlignment="1">
      <alignment horizontal="center" vertical="center"/>
    </xf>
    <xf numFmtId="0" fontId="0" fillId="5" borderId="0" xfId="0" applyFill="1"/>
    <xf numFmtId="0" fontId="0" fillId="0" borderId="0" xfId="0" applyAlignment="1">
      <alignment horizontal="left" wrapText="1"/>
    </xf>
    <xf numFmtId="0" fontId="0" fillId="5" borderId="0" xfId="0" applyFill="1" applyAlignment="1">
      <alignment horizontal="center"/>
    </xf>
    <xf numFmtId="0" fontId="0" fillId="3" borderId="0" xfId="0" applyFill="1"/>
    <xf numFmtId="0" fontId="10" fillId="3" borderId="20" xfId="1" quotePrefix="1" applyFont="1" applyFill="1" applyBorder="1" applyAlignment="1">
      <alignment horizontal="left" vertical="top" wrapText="1"/>
    </xf>
    <xf numFmtId="0" fontId="11" fillId="3" borderId="0" xfId="1" quotePrefix="1" applyFont="1" applyFill="1" applyAlignment="1">
      <alignment horizontal="left" vertical="top" wrapText="1"/>
    </xf>
    <xf numFmtId="0" fontId="11" fillId="3" borderId="21" xfId="1" quotePrefix="1" applyFont="1" applyFill="1" applyBorder="1" applyAlignment="1">
      <alignment horizontal="left" vertical="top" wrapText="1"/>
    </xf>
    <xf numFmtId="0" fontId="9" fillId="3" borderId="20" xfId="1" applyFont="1" applyFill="1" applyBorder="1"/>
    <xf numFmtId="0" fontId="9" fillId="3" borderId="0" xfId="1" applyFont="1" applyFill="1"/>
    <xf numFmtId="0" fontId="13" fillId="3" borderId="0" xfId="1" applyFont="1" applyFill="1" applyAlignment="1">
      <alignment horizontal="left" vertical="center" wrapText="1"/>
    </xf>
    <xf numFmtId="0" fontId="9" fillId="3" borderId="0" xfId="1" applyFont="1" applyFill="1" applyAlignment="1">
      <alignment horizontal="left" vertical="center" wrapText="1"/>
    </xf>
    <xf numFmtId="0" fontId="9" fillId="3" borderId="0" xfId="1" quotePrefix="1" applyFont="1" applyFill="1" applyAlignment="1">
      <alignment horizontal="left" vertical="center" wrapText="1"/>
    </xf>
    <xf numFmtId="0" fontId="9" fillId="3" borderId="21" xfId="1" applyFont="1" applyFill="1" applyBorder="1"/>
    <xf numFmtId="0" fontId="15" fillId="3" borderId="0" xfId="0" applyFont="1" applyFill="1" applyAlignment="1">
      <alignment horizontal="left" vertical="center" wrapText="1"/>
    </xf>
    <xf numFmtId="0" fontId="16" fillId="3" borderId="0" xfId="0" applyFont="1" applyFill="1" applyAlignment="1">
      <alignment horizontal="left" vertical="top" wrapText="1"/>
    </xf>
    <xf numFmtId="0" fontId="22" fillId="3" borderId="0" xfId="0" applyFont="1" applyFill="1" applyAlignment="1">
      <alignment horizontal="center" vertical="center"/>
    </xf>
    <xf numFmtId="0" fontId="24" fillId="3" borderId="49" xfId="0" applyFont="1" applyFill="1" applyBorder="1" applyAlignment="1">
      <alignment vertical="top" wrapText="1"/>
    </xf>
    <xf numFmtId="0" fontId="24" fillId="3" borderId="50" xfId="0" applyFont="1" applyFill="1" applyBorder="1" applyAlignment="1">
      <alignment vertical="top" wrapText="1"/>
    </xf>
    <xf numFmtId="0" fontId="26" fillId="0" borderId="0" xfId="0" applyFont="1" applyAlignment="1">
      <alignment horizontal="center" vertical="center" wrapText="1"/>
    </xf>
    <xf numFmtId="0" fontId="27" fillId="3" borderId="0" xfId="0" applyFont="1" applyFill="1"/>
    <xf numFmtId="0" fontId="3" fillId="3" borderId="0" xfId="0" applyFont="1" applyFill="1" applyAlignment="1">
      <alignment horizontal="left" vertical="center"/>
    </xf>
    <xf numFmtId="0" fontId="28" fillId="3" borderId="0" xfId="0" applyFont="1" applyFill="1" applyAlignment="1">
      <alignment horizontal="center" vertical="center" wrapText="1"/>
    </xf>
    <xf numFmtId="0" fontId="21" fillId="3" borderId="0" xfId="0" applyFont="1" applyFill="1"/>
    <xf numFmtId="0" fontId="25" fillId="3" borderId="0" xfId="0" applyFont="1" applyFill="1" applyAlignment="1">
      <alignment horizontal="justify" vertical="center" wrapText="1" readingOrder="1"/>
    </xf>
    <xf numFmtId="0" fontId="3" fillId="3" borderId="0" xfId="0" applyFont="1" applyFill="1" applyAlignment="1">
      <alignment vertical="center"/>
    </xf>
    <xf numFmtId="0" fontId="21" fillId="0" borderId="0" xfId="0" applyFont="1"/>
    <xf numFmtId="0" fontId="25" fillId="0" borderId="0" xfId="0" applyFont="1" applyAlignment="1">
      <alignment horizontal="justify" vertical="center" wrapText="1" readingOrder="1"/>
    </xf>
    <xf numFmtId="0" fontId="29" fillId="0" borderId="0" xfId="0" applyFont="1" applyAlignment="1">
      <alignment vertical="center"/>
    </xf>
    <xf numFmtId="0" fontId="30" fillId="0" borderId="0" xfId="0" applyFont="1"/>
    <xf numFmtId="0" fontId="19" fillId="0" borderId="0" xfId="0" applyFont="1"/>
    <xf numFmtId="0" fontId="27" fillId="0" borderId="0" xfId="0" applyFont="1"/>
    <xf numFmtId="0" fontId="32" fillId="3" borderId="0" xfId="0" applyFont="1" applyFill="1"/>
    <xf numFmtId="0" fontId="33" fillId="3" borderId="0" xfId="0" applyFont="1" applyFill="1"/>
    <xf numFmtId="0" fontId="34" fillId="13" borderId="58" xfId="0" applyFont="1" applyFill="1" applyBorder="1" applyAlignment="1">
      <alignment horizontal="center" vertical="center" wrapText="1" readingOrder="1"/>
    </xf>
    <xf numFmtId="0" fontId="35" fillId="3" borderId="60" xfId="0" applyFont="1" applyFill="1" applyBorder="1" applyAlignment="1">
      <alignment horizontal="justify" vertical="center" wrapText="1" readingOrder="1"/>
    </xf>
    <xf numFmtId="9" fontId="34" fillId="3" borderId="61" xfId="0" applyNumberFormat="1" applyFont="1" applyFill="1" applyBorder="1" applyAlignment="1">
      <alignment horizontal="center" vertical="center" wrapText="1" readingOrder="1"/>
    </xf>
    <xf numFmtId="0" fontId="35" fillId="3" borderId="13" xfId="0" applyFont="1" applyFill="1" applyBorder="1" applyAlignment="1">
      <alignment horizontal="justify" vertical="center" wrapText="1" readingOrder="1"/>
    </xf>
    <xf numFmtId="9" fontId="34" fillId="3" borderId="63" xfId="0" applyNumberFormat="1" applyFont="1" applyFill="1" applyBorder="1" applyAlignment="1">
      <alignment horizontal="center" vertical="center" wrapText="1" readingOrder="1"/>
    </xf>
    <xf numFmtId="0" fontId="35" fillId="3" borderId="63" xfId="0" applyFont="1" applyFill="1" applyBorder="1" applyAlignment="1">
      <alignment horizontal="center" vertical="center" wrapText="1" readingOrder="1"/>
    </xf>
    <xf numFmtId="0" fontId="35" fillId="3" borderId="65" xfId="0" applyFont="1" applyFill="1" applyBorder="1" applyAlignment="1">
      <alignment horizontal="justify" vertical="center" wrapText="1" readingOrder="1"/>
    </xf>
    <xf numFmtId="0" fontId="35" fillId="3" borderId="66" xfId="0" applyFont="1" applyFill="1" applyBorder="1" applyAlignment="1">
      <alignment horizontal="center" vertical="center" wrapText="1" readingOrder="1"/>
    </xf>
    <xf numFmtId="0" fontId="39" fillId="3" borderId="0" xfId="0" applyFont="1" applyFill="1"/>
    <xf numFmtId="0" fontId="41" fillId="15" borderId="67" xfId="0" applyFont="1" applyFill="1" applyBorder="1" applyAlignment="1" applyProtection="1">
      <alignment horizontal="center" vertical="center" wrapText="1" readingOrder="1"/>
      <protection hidden="1"/>
    </xf>
    <xf numFmtId="0" fontId="41" fillId="15" borderId="68" xfId="0" applyFont="1" applyFill="1" applyBorder="1" applyAlignment="1" applyProtection="1">
      <alignment horizontal="center" vertical="center" wrapText="1" readingOrder="1"/>
      <protection hidden="1"/>
    </xf>
    <xf numFmtId="0" fontId="41" fillId="15" borderId="69" xfId="0" applyFont="1" applyFill="1" applyBorder="1" applyAlignment="1" applyProtection="1">
      <alignment horizontal="center" vertical="center" wrapText="1" readingOrder="1"/>
      <protection hidden="1"/>
    </xf>
    <xf numFmtId="0" fontId="41" fillId="16" borderId="67" xfId="0" applyFont="1" applyFill="1" applyBorder="1" applyAlignment="1" applyProtection="1">
      <alignment horizontal="center" wrapText="1" readingOrder="1"/>
      <protection hidden="1"/>
    </xf>
    <xf numFmtId="0" fontId="41" fillId="16" borderId="68" xfId="0" applyFont="1" applyFill="1" applyBorder="1" applyAlignment="1" applyProtection="1">
      <alignment horizontal="center" wrapText="1" readingOrder="1"/>
      <protection hidden="1"/>
    </xf>
    <xf numFmtId="0" fontId="41" fillId="15" borderId="20" xfId="0" applyFont="1" applyFill="1" applyBorder="1" applyAlignment="1" applyProtection="1">
      <alignment horizontal="center" vertical="center" wrapText="1" readingOrder="1"/>
      <protection hidden="1"/>
    </xf>
    <xf numFmtId="0" fontId="41" fillId="15" borderId="0" xfId="0" applyFont="1" applyFill="1" applyAlignment="1" applyProtection="1">
      <alignment horizontal="center" vertical="center" wrapText="1" readingOrder="1"/>
      <protection hidden="1"/>
    </xf>
    <xf numFmtId="0" fontId="41" fillId="15" borderId="21" xfId="0" applyFont="1" applyFill="1" applyBorder="1" applyAlignment="1" applyProtection="1">
      <alignment horizontal="center" vertical="center" wrapText="1" readingOrder="1"/>
      <protection hidden="1"/>
    </xf>
    <xf numFmtId="0" fontId="41" fillId="16" borderId="20" xfId="0" applyFont="1" applyFill="1" applyBorder="1" applyAlignment="1" applyProtection="1">
      <alignment horizontal="center" wrapText="1" readingOrder="1"/>
      <protection hidden="1"/>
    </xf>
    <xf numFmtId="0" fontId="41" fillId="16" borderId="0" xfId="0" applyFont="1" applyFill="1" applyAlignment="1" applyProtection="1">
      <alignment horizontal="center" wrapText="1" readingOrder="1"/>
      <protection hidden="1"/>
    </xf>
    <xf numFmtId="0" fontId="41" fillId="15" borderId="43" xfId="0" applyFont="1" applyFill="1" applyBorder="1" applyAlignment="1" applyProtection="1">
      <alignment horizontal="center" vertical="center" wrapText="1" readingOrder="1"/>
      <protection hidden="1"/>
    </xf>
    <xf numFmtId="0" fontId="41" fillId="15" borderId="44" xfId="0" applyFont="1" applyFill="1" applyBorder="1" applyAlignment="1" applyProtection="1">
      <alignment horizontal="center" vertical="center" wrapText="1" readingOrder="1"/>
      <protection hidden="1"/>
    </xf>
    <xf numFmtId="0" fontId="41" fillId="15" borderId="45" xfId="0" applyFont="1" applyFill="1" applyBorder="1" applyAlignment="1" applyProtection="1">
      <alignment horizontal="center" vertical="center" wrapText="1" readingOrder="1"/>
      <protection hidden="1"/>
    </xf>
    <xf numFmtId="0" fontId="41" fillId="16" borderId="43" xfId="0" applyFont="1" applyFill="1" applyBorder="1" applyAlignment="1" applyProtection="1">
      <alignment horizontal="center" wrapText="1" readingOrder="1"/>
      <protection hidden="1"/>
    </xf>
    <xf numFmtId="0" fontId="41" fillId="16" borderId="44" xfId="0" applyFont="1" applyFill="1" applyBorder="1" applyAlignment="1" applyProtection="1">
      <alignment horizontal="center" wrapText="1" readingOrder="1"/>
      <protection hidden="1"/>
    </xf>
    <xf numFmtId="0" fontId="41" fillId="17" borderId="68" xfId="0" applyFont="1" applyFill="1" applyBorder="1" applyAlignment="1" applyProtection="1">
      <alignment horizontal="center" wrapText="1" readingOrder="1"/>
      <protection hidden="1"/>
    </xf>
    <xf numFmtId="0" fontId="41" fillId="17" borderId="69" xfId="0" applyFont="1" applyFill="1" applyBorder="1" applyAlignment="1" applyProtection="1">
      <alignment horizontal="center" wrapText="1" readingOrder="1"/>
      <protection hidden="1"/>
    </xf>
    <xf numFmtId="0" fontId="41" fillId="17" borderId="20" xfId="0" applyFont="1" applyFill="1" applyBorder="1" applyAlignment="1" applyProtection="1">
      <alignment horizontal="center" wrapText="1" readingOrder="1"/>
      <protection hidden="1"/>
    </xf>
    <xf numFmtId="0" fontId="41" fillId="17" borderId="0" xfId="0" applyFont="1" applyFill="1" applyAlignment="1" applyProtection="1">
      <alignment horizontal="center" wrapText="1" readingOrder="1"/>
      <protection hidden="1"/>
    </xf>
    <xf numFmtId="0" fontId="41" fillId="17" borderId="21" xfId="0" applyFont="1" applyFill="1" applyBorder="1" applyAlignment="1" applyProtection="1">
      <alignment horizontal="center" wrapText="1" readingOrder="1"/>
      <protection hidden="1"/>
    </xf>
    <xf numFmtId="0" fontId="41" fillId="17" borderId="43" xfId="0" applyFont="1" applyFill="1" applyBorder="1" applyAlignment="1" applyProtection="1">
      <alignment horizontal="center" wrapText="1" readingOrder="1"/>
      <protection hidden="1"/>
    </xf>
    <xf numFmtId="0" fontId="41" fillId="17" borderId="44" xfId="0" applyFont="1" applyFill="1" applyBorder="1" applyAlignment="1" applyProtection="1">
      <alignment horizontal="center" wrapText="1" readingOrder="1"/>
      <protection hidden="1"/>
    </xf>
    <xf numFmtId="0" fontId="41" fillId="17" borderId="45" xfId="0" applyFont="1" applyFill="1" applyBorder="1" applyAlignment="1" applyProtection="1">
      <alignment horizontal="center" wrapText="1" readingOrder="1"/>
      <protection hidden="1"/>
    </xf>
    <xf numFmtId="0" fontId="41" fillId="8" borderId="67" xfId="0" applyFont="1" applyFill="1" applyBorder="1" applyAlignment="1" applyProtection="1">
      <alignment horizontal="center" wrapText="1" readingOrder="1"/>
      <protection hidden="1"/>
    </xf>
    <xf numFmtId="0" fontId="41" fillId="8" borderId="68" xfId="0" applyFont="1" applyFill="1" applyBorder="1" applyAlignment="1" applyProtection="1">
      <alignment horizontal="center" wrapText="1" readingOrder="1"/>
      <protection hidden="1"/>
    </xf>
    <xf numFmtId="0" fontId="41" fillId="8" borderId="69" xfId="0" applyFont="1" applyFill="1" applyBorder="1" applyAlignment="1" applyProtection="1">
      <alignment horizontal="center" wrapText="1" readingOrder="1"/>
      <protection hidden="1"/>
    </xf>
    <xf numFmtId="0" fontId="41" fillId="8" borderId="20" xfId="0" applyFont="1" applyFill="1" applyBorder="1" applyAlignment="1" applyProtection="1">
      <alignment horizontal="center" wrapText="1" readingOrder="1"/>
      <protection hidden="1"/>
    </xf>
    <xf numFmtId="0" fontId="41" fillId="8" borderId="0" xfId="0" applyFont="1" applyFill="1" applyAlignment="1" applyProtection="1">
      <alignment horizontal="center" wrapText="1" readingOrder="1"/>
      <protection hidden="1"/>
    </xf>
    <xf numFmtId="0" fontId="41" fillId="8" borderId="21" xfId="0" applyFont="1" applyFill="1" applyBorder="1" applyAlignment="1" applyProtection="1">
      <alignment horizontal="center" wrapText="1" readingOrder="1"/>
      <protection hidden="1"/>
    </xf>
    <xf numFmtId="0" fontId="41" fillId="8" borderId="43" xfId="0" applyFont="1" applyFill="1" applyBorder="1" applyAlignment="1" applyProtection="1">
      <alignment horizontal="center" wrapText="1" readingOrder="1"/>
      <protection hidden="1"/>
    </xf>
    <xf numFmtId="0" fontId="41" fillId="8" borderId="44" xfId="0" applyFont="1" applyFill="1" applyBorder="1" applyAlignment="1" applyProtection="1">
      <alignment horizontal="center" wrapText="1" readingOrder="1"/>
      <protection hidden="1"/>
    </xf>
    <xf numFmtId="0" fontId="41" fillId="8" borderId="45" xfId="0" applyFont="1" applyFill="1" applyBorder="1" applyAlignment="1" applyProtection="1">
      <alignment horizontal="center" wrapText="1" readingOrder="1"/>
      <protection hidden="1"/>
    </xf>
    <xf numFmtId="0" fontId="0" fillId="0" borderId="0" xfId="0" applyAlignment="1">
      <alignment wrapText="1"/>
    </xf>
    <xf numFmtId="0" fontId="0" fillId="0" borderId="0" xfId="0" applyAlignment="1">
      <alignment vertical="top" wrapText="1"/>
    </xf>
    <xf numFmtId="0" fontId="6" fillId="18" borderId="47" xfId="0" applyFont="1" applyFill="1" applyBorder="1" applyAlignment="1">
      <alignment horizontal="center" vertical="center" wrapText="1"/>
    </xf>
    <xf numFmtId="0" fontId="6" fillId="18" borderId="47" xfId="0" applyFont="1" applyFill="1" applyBorder="1" applyAlignment="1">
      <alignment horizontal="center" vertical="center"/>
    </xf>
    <xf numFmtId="0" fontId="44" fillId="0" borderId="0" xfId="0" applyFont="1" applyAlignment="1">
      <alignment horizontal="center"/>
    </xf>
    <xf numFmtId="0" fontId="45" fillId="0" borderId="0" xfId="0" applyFont="1"/>
    <xf numFmtId="0" fontId="47" fillId="4" borderId="0" xfId="0" applyFont="1" applyFill="1" applyAlignment="1" applyProtection="1">
      <alignment horizontal="left" vertical="center" wrapText="1"/>
      <protection locked="0"/>
    </xf>
    <xf numFmtId="0" fontId="46" fillId="19" borderId="0" xfId="0" applyFont="1" applyFill="1" applyAlignment="1" applyProtection="1">
      <alignment vertical="center" wrapText="1"/>
      <protection locked="0"/>
    </xf>
    <xf numFmtId="0" fontId="47" fillId="4" borderId="0" xfId="0" applyFont="1" applyFill="1" applyAlignment="1" applyProtection="1">
      <alignment vertical="center" wrapText="1"/>
      <protection locked="0"/>
    </xf>
    <xf numFmtId="0" fontId="0" fillId="0" borderId="0" xfId="0" applyAlignment="1">
      <alignment horizontal="left"/>
    </xf>
    <xf numFmtId="0" fontId="48" fillId="0" borderId="0" xfId="0" applyFont="1" applyAlignment="1" applyProtection="1">
      <alignment horizontal="center" vertical="center"/>
      <protection locked="0"/>
    </xf>
    <xf numFmtId="0" fontId="46" fillId="0" borderId="0" xfId="0" applyFont="1" applyAlignment="1" applyProtection="1">
      <alignment horizontal="left" vertical="center"/>
      <protection locked="0"/>
    </xf>
    <xf numFmtId="0" fontId="47" fillId="0" borderId="0" xfId="0" applyFont="1" applyAlignment="1" applyProtection="1">
      <alignment horizontal="center" vertical="center"/>
      <protection locked="0"/>
    </xf>
    <xf numFmtId="0" fontId="20" fillId="0" borderId="0" xfId="0" applyFont="1" applyAlignment="1">
      <alignment horizontal="center"/>
    </xf>
    <xf numFmtId="0" fontId="53" fillId="5" borderId="13" xfId="0" applyFont="1" applyFill="1" applyBorder="1" applyAlignment="1">
      <alignment horizontal="center" vertical="center"/>
    </xf>
    <xf numFmtId="0" fontId="52" fillId="20" borderId="13" xfId="0" applyFont="1" applyFill="1" applyBorder="1" applyAlignment="1">
      <alignment horizontal="center"/>
    </xf>
    <xf numFmtId="0" fontId="52" fillId="20" borderId="13" xfId="0" applyFont="1" applyFill="1" applyBorder="1" applyAlignment="1">
      <alignment vertical="center" wrapText="1"/>
    </xf>
    <xf numFmtId="0" fontId="54" fillId="0" borderId="0" xfId="0" applyFont="1" applyAlignment="1">
      <alignment horizontal="center"/>
    </xf>
    <xf numFmtId="0" fontId="54" fillId="0" borderId="0" xfId="0" applyFont="1" applyAlignment="1">
      <alignment horizontal="left"/>
    </xf>
    <xf numFmtId="0" fontId="55" fillId="0" borderId="0" xfId="0" applyFont="1" applyAlignment="1">
      <alignment horizontal="center"/>
    </xf>
    <xf numFmtId="0" fontId="45" fillId="3" borderId="0" xfId="0" applyFont="1" applyFill="1"/>
    <xf numFmtId="0" fontId="61" fillId="7" borderId="0" xfId="0" applyFont="1" applyFill="1" applyAlignment="1">
      <alignment horizontal="center" vertical="center" wrapText="1" readingOrder="1"/>
    </xf>
    <xf numFmtId="0" fontId="62" fillId="8" borderId="51" xfId="0" applyFont="1" applyFill="1" applyBorder="1" applyAlignment="1">
      <alignment horizontal="center" vertical="center" wrapText="1" readingOrder="1"/>
    </xf>
    <xf numFmtId="0" fontId="62" fillId="0" borderId="51" xfId="0" applyFont="1" applyBorder="1" applyAlignment="1">
      <alignment horizontal="center" vertical="center" wrapText="1" readingOrder="1"/>
    </xf>
    <xf numFmtId="0" fontId="62" fillId="0" borderId="51" xfId="0" applyFont="1" applyBorder="1" applyAlignment="1">
      <alignment horizontal="justify" vertical="center" wrapText="1" readingOrder="1"/>
    </xf>
    <xf numFmtId="0" fontId="62" fillId="9" borderId="52" xfId="0" applyFont="1" applyFill="1" applyBorder="1" applyAlignment="1">
      <alignment horizontal="center" vertical="center" wrapText="1" readingOrder="1"/>
    </xf>
    <xf numFmtId="0" fontId="62" fillId="0" borderId="52" xfId="0" applyFont="1" applyBorder="1" applyAlignment="1">
      <alignment horizontal="center" vertical="center" wrapText="1" readingOrder="1"/>
    </xf>
    <xf numFmtId="0" fontId="62" fillId="0" borderId="52" xfId="0" applyFont="1" applyBorder="1" applyAlignment="1">
      <alignment horizontal="justify" vertical="center" wrapText="1" readingOrder="1"/>
    </xf>
    <xf numFmtId="0" fontId="62" fillId="10" borderId="52" xfId="0" applyFont="1" applyFill="1" applyBorder="1" applyAlignment="1">
      <alignment horizontal="center" vertical="center" wrapText="1" readingOrder="1"/>
    </xf>
    <xf numFmtId="0" fontId="62" fillId="11" borderId="52" xfId="0" applyFont="1" applyFill="1" applyBorder="1" applyAlignment="1">
      <alignment horizontal="center" vertical="center" wrapText="1" readingOrder="1"/>
    </xf>
    <xf numFmtId="0" fontId="63" fillId="12" borderId="52" xfId="0" applyFont="1" applyFill="1" applyBorder="1" applyAlignment="1">
      <alignment horizontal="center" vertical="center" wrapText="1" readingOrder="1"/>
    </xf>
    <xf numFmtId="0" fontId="65" fillId="7" borderId="0" xfId="0" applyFont="1" applyFill="1" applyAlignment="1">
      <alignment horizontal="center" vertical="center" wrapText="1" readingOrder="1"/>
    </xf>
    <xf numFmtId="0" fontId="66" fillId="8" borderId="51" xfId="0" applyFont="1" applyFill="1" applyBorder="1" applyAlignment="1">
      <alignment horizontal="center" vertical="center" wrapText="1" readingOrder="1"/>
    </xf>
    <xf numFmtId="0" fontId="66" fillId="0" borderId="51" xfId="0" applyFont="1" applyBorder="1" applyAlignment="1">
      <alignment horizontal="justify" vertical="center" wrapText="1" readingOrder="1"/>
    </xf>
    <xf numFmtId="9" fontId="66" fillId="0" borderId="51" xfId="0" applyNumberFormat="1" applyFont="1" applyBorder="1" applyAlignment="1">
      <alignment horizontal="center" vertical="center" wrapText="1" readingOrder="1"/>
    </xf>
    <xf numFmtId="0" fontId="66" fillId="9" borderId="52" xfId="0" applyFont="1" applyFill="1" applyBorder="1" applyAlignment="1">
      <alignment horizontal="center" vertical="center" wrapText="1" readingOrder="1"/>
    </xf>
    <xf numFmtId="0" fontId="66" fillId="0" borderId="52" xfId="0" applyFont="1" applyBorder="1" applyAlignment="1">
      <alignment horizontal="justify" vertical="center" wrapText="1" readingOrder="1"/>
    </xf>
    <xf numFmtId="9" fontId="66" fillId="0" borderId="52" xfId="0" applyNumberFormat="1" applyFont="1" applyBorder="1" applyAlignment="1">
      <alignment horizontal="center" vertical="center" wrapText="1" readingOrder="1"/>
    </xf>
    <xf numFmtId="0" fontId="66" fillId="10" borderId="52" xfId="0" applyFont="1" applyFill="1" applyBorder="1" applyAlignment="1">
      <alignment horizontal="center" vertical="center" wrapText="1" readingOrder="1"/>
    </xf>
    <xf numFmtId="0" fontId="66" fillId="11" borderId="52" xfId="0" applyFont="1" applyFill="1" applyBorder="1" applyAlignment="1">
      <alignment horizontal="center" vertical="center" wrapText="1" readingOrder="1"/>
    </xf>
    <xf numFmtId="0" fontId="67" fillId="12" borderId="52" xfId="0" applyFont="1" applyFill="1" applyBorder="1" applyAlignment="1">
      <alignment horizontal="center" vertical="center" wrapText="1" readingOrder="1"/>
    </xf>
    <xf numFmtId="9" fontId="0" fillId="0" borderId="0" xfId="0" applyNumberFormat="1"/>
    <xf numFmtId="9" fontId="0" fillId="0" borderId="0" xfId="0" applyNumberFormat="1" applyAlignment="1">
      <alignment horizontal="center"/>
    </xf>
    <xf numFmtId="0" fontId="0" fillId="0" borderId="0" xfId="0" applyAlignment="1">
      <alignment horizontal="center"/>
    </xf>
    <xf numFmtId="0" fontId="0" fillId="0" borderId="0" xfId="0" applyAlignment="1">
      <alignment horizontal="left" vertical="center" wrapText="1"/>
    </xf>
    <xf numFmtId="0" fontId="4" fillId="4" borderId="8" xfId="0" applyFont="1" applyFill="1" applyBorder="1" applyAlignment="1">
      <alignment horizontal="center" vertical="center" textRotation="90"/>
    </xf>
    <xf numFmtId="9" fontId="0" fillId="3" borderId="0" xfId="0" applyNumberFormat="1" applyFill="1"/>
    <xf numFmtId="9" fontId="62" fillId="0" borderId="52" xfId="0" applyNumberFormat="1" applyFont="1" applyBorder="1" applyAlignment="1">
      <alignment horizontal="justify" vertical="center" wrapText="1" readingOrder="1"/>
    </xf>
    <xf numFmtId="0" fontId="32" fillId="3" borderId="13" xfId="0" applyFont="1" applyFill="1" applyBorder="1"/>
    <xf numFmtId="9" fontId="32" fillId="3" borderId="0" xfId="0" applyNumberFormat="1" applyFont="1" applyFill="1"/>
    <xf numFmtId="9" fontId="32" fillId="3" borderId="13" xfId="0" applyNumberFormat="1" applyFont="1" applyFill="1" applyBorder="1"/>
    <xf numFmtId="0" fontId="70" fillId="0" borderId="13" xfId="0" applyFont="1" applyBorder="1" applyAlignment="1">
      <alignment horizontal="left" vertical="center" wrapText="1"/>
    </xf>
    <xf numFmtId="0" fontId="70" fillId="0" borderId="0" xfId="0" applyFont="1" applyAlignment="1">
      <alignment horizontal="left" vertical="center" wrapText="1"/>
    </xf>
    <xf numFmtId="0" fontId="0" fillId="0" borderId="0" xfId="0" applyAlignment="1">
      <alignment vertical="center" wrapText="1"/>
    </xf>
    <xf numFmtId="0" fontId="71" fillId="3" borderId="0" xfId="0" applyFont="1" applyFill="1"/>
    <xf numFmtId="0" fontId="71" fillId="0" borderId="0" xfId="0" applyFont="1"/>
    <xf numFmtId="0" fontId="4" fillId="3" borderId="0" xfId="0" applyFont="1" applyFill="1" applyAlignment="1">
      <alignment horizontal="center" vertical="center"/>
    </xf>
    <xf numFmtId="0" fontId="4" fillId="2" borderId="0" xfId="0" applyFont="1" applyFill="1" applyAlignment="1">
      <alignment horizontal="center" vertical="center"/>
    </xf>
    <xf numFmtId="0" fontId="0" fillId="0" borderId="13" xfId="0" applyBorder="1" applyAlignment="1">
      <alignment wrapText="1"/>
    </xf>
    <xf numFmtId="0" fontId="34" fillId="5" borderId="60" xfId="0" applyFont="1" applyFill="1" applyBorder="1" applyAlignment="1">
      <alignment horizontal="center" vertical="center" wrapText="1" readingOrder="1"/>
    </xf>
    <xf numFmtId="0" fontId="34" fillId="5" borderId="13" xfId="0" applyFont="1" applyFill="1" applyBorder="1" applyAlignment="1">
      <alignment horizontal="center" vertical="center" wrapText="1" readingOrder="1"/>
    </xf>
    <xf numFmtId="0" fontId="6" fillId="18" borderId="53" xfId="0" applyFont="1" applyFill="1" applyBorder="1" applyAlignment="1">
      <alignment horizontal="center" vertical="center"/>
    </xf>
    <xf numFmtId="0" fontId="58" fillId="0" borderId="13" xfId="0" applyFont="1" applyBorder="1" applyAlignment="1" applyProtection="1">
      <alignment horizontal="left" vertical="top" wrapText="1"/>
      <protection locked="0"/>
    </xf>
    <xf numFmtId="0" fontId="58" fillId="0" borderId="65" xfId="0" applyFont="1" applyBorder="1" applyAlignment="1" applyProtection="1">
      <alignment horizontal="left" vertical="top" wrapText="1"/>
      <protection locked="0"/>
    </xf>
    <xf numFmtId="0" fontId="57" fillId="0" borderId="13" xfId="0" applyFont="1" applyBorder="1" applyAlignment="1">
      <alignment horizontal="justify" vertical="center" wrapText="1"/>
    </xf>
    <xf numFmtId="0" fontId="56" fillId="0" borderId="13" xfId="0" applyFont="1" applyBorder="1" applyAlignment="1">
      <alignment horizontal="center" vertical="center" wrapText="1"/>
    </xf>
    <xf numFmtId="0" fontId="73" fillId="0" borderId="0" xfId="0" applyFont="1"/>
    <xf numFmtId="0" fontId="0" fillId="0" borderId="13" xfId="0" applyBorder="1" applyAlignment="1">
      <alignment vertical="center" wrapText="1"/>
    </xf>
    <xf numFmtId="0" fontId="24" fillId="3" borderId="48" xfId="0" applyFont="1" applyFill="1" applyBorder="1" applyAlignment="1">
      <alignment vertical="top" wrapText="1"/>
    </xf>
    <xf numFmtId="0" fontId="32" fillId="0" borderId="0" xfId="0" applyFont="1" applyAlignment="1" applyProtection="1">
      <alignment vertical="center"/>
      <protection locked="0"/>
    </xf>
    <xf numFmtId="0" fontId="77" fillId="0" borderId="0" xfId="0" applyFont="1" applyAlignment="1" applyProtection="1">
      <alignment horizontal="center" vertical="center"/>
      <protection locked="0"/>
    </xf>
    <xf numFmtId="0" fontId="72" fillId="0" borderId="0" xfId="0" applyFont="1"/>
    <xf numFmtId="0" fontId="32" fillId="0" borderId="0" xfId="0" applyFont="1"/>
    <xf numFmtId="0" fontId="0" fillId="0" borderId="0" xfId="0" applyAlignment="1">
      <alignment horizontal="center" wrapText="1"/>
    </xf>
    <xf numFmtId="0" fontId="0" fillId="0" borderId="0" xfId="0" applyProtection="1">
      <protection locked="0"/>
    </xf>
    <xf numFmtId="0" fontId="0" fillId="0" borderId="0" xfId="0" applyAlignment="1" applyProtection="1">
      <alignment vertical="top"/>
      <protection locked="0"/>
    </xf>
    <xf numFmtId="0" fontId="79" fillId="4" borderId="92" xfId="0" applyFont="1" applyFill="1" applyBorder="1" applyAlignment="1">
      <alignment horizontal="center" vertical="center"/>
    </xf>
    <xf numFmtId="0" fontId="79" fillId="4" borderId="92" xfId="0" applyFont="1" applyFill="1" applyBorder="1" applyAlignment="1">
      <alignment horizontal="center" vertical="center" wrapText="1"/>
    </xf>
    <xf numFmtId="0" fontId="79" fillId="23" borderId="92" xfId="0" applyFont="1" applyFill="1" applyBorder="1" applyAlignment="1" applyProtection="1">
      <alignment horizontal="center" vertical="center" textRotation="90"/>
      <protection locked="0"/>
    </xf>
    <xf numFmtId="0" fontId="80" fillId="4" borderId="92" xfId="0" applyFont="1" applyFill="1" applyBorder="1" applyAlignment="1">
      <alignment horizontal="center" vertical="center" wrapText="1"/>
    </xf>
    <xf numFmtId="0" fontId="72" fillId="24" borderId="0" xfId="0" applyFont="1" applyFill="1"/>
    <xf numFmtId="0" fontId="32" fillId="3" borderId="0" xfId="0" applyFont="1" applyFill="1" applyAlignment="1" applyProtection="1">
      <alignment vertical="center"/>
      <protection locked="0"/>
    </xf>
    <xf numFmtId="0" fontId="77" fillId="3" borderId="0" xfId="0" applyFont="1" applyFill="1" applyAlignment="1" applyProtection="1">
      <alignment horizontal="center" vertical="center"/>
      <protection locked="0"/>
    </xf>
    <xf numFmtId="0" fontId="72" fillId="3" borderId="0" xfId="0" applyFont="1" applyFill="1"/>
    <xf numFmtId="0" fontId="79" fillId="4" borderId="92" xfId="0" applyFont="1" applyFill="1" applyBorder="1" applyAlignment="1" applyProtection="1">
      <alignment vertical="center" wrapText="1"/>
      <protection locked="0"/>
    </xf>
    <xf numFmtId="0" fontId="79" fillId="4" borderId="92" xfId="0" applyFont="1" applyFill="1" applyBorder="1" applyAlignment="1" applyProtection="1">
      <alignment vertical="center"/>
      <protection locked="0"/>
    </xf>
    <xf numFmtId="0" fontId="41" fillId="25" borderId="67" xfId="0" applyFont="1" applyFill="1" applyBorder="1" applyAlignment="1" applyProtection="1">
      <alignment horizontal="center" wrapText="1" readingOrder="1"/>
      <protection hidden="1"/>
    </xf>
    <xf numFmtId="0" fontId="41" fillId="25" borderId="68" xfId="0" applyFont="1" applyFill="1" applyBorder="1" applyAlignment="1" applyProtection="1">
      <alignment horizontal="center" wrapText="1" readingOrder="1"/>
      <protection hidden="1"/>
    </xf>
    <xf numFmtId="0" fontId="41" fillId="25" borderId="69" xfId="0" applyFont="1" applyFill="1" applyBorder="1" applyAlignment="1" applyProtection="1">
      <alignment horizontal="center" wrapText="1" readingOrder="1"/>
      <protection hidden="1"/>
    </xf>
    <xf numFmtId="0" fontId="41" fillId="25" borderId="20" xfId="0" applyFont="1" applyFill="1" applyBorder="1" applyAlignment="1" applyProtection="1">
      <alignment horizontal="center" wrapText="1" readingOrder="1"/>
      <protection hidden="1"/>
    </xf>
    <xf numFmtId="0" fontId="41" fillId="25" borderId="0" xfId="0" applyFont="1" applyFill="1" applyAlignment="1" applyProtection="1">
      <alignment horizontal="center" wrapText="1" readingOrder="1"/>
      <protection hidden="1"/>
    </xf>
    <xf numFmtId="0" fontId="41" fillId="25" borderId="21" xfId="0" applyFont="1" applyFill="1" applyBorder="1" applyAlignment="1" applyProtection="1">
      <alignment horizontal="center" wrapText="1" readingOrder="1"/>
      <protection hidden="1"/>
    </xf>
    <xf numFmtId="0" fontId="41" fillId="25" borderId="43" xfId="0" applyFont="1" applyFill="1" applyBorder="1" applyAlignment="1" applyProtection="1">
      <alignment horizontal="center" wrapText="1" readingOrder="1"/>
      <protection hidden="1"/>
    </xf>
    <xf numFmtId="0" fontId="41" fillId="25" borderId="44" xfId="0" applyFont="1" applyFill="1" applyBorder="1" applyAlignment="1" applyProtection="1">
      <alignment horizontal="center" wrapText="1" readingOrder="1"/>
      <protection hidden="1"/>
    </xf>
    <xf numFmtId="0" fontId="41" fillId="25" borderId="45" xfId="0" applyFont="1" applyFill="1" applyBorder="1" applyAlignment="1" applyProtection="1">
      <alignment horizontal="center" wrapText="1" readingOrder="1"/>
      <protection hidden="1"/>
    </xf>
    <xf numFmtId="0" fontId="42" fillId="25" borderId="68" xfId="0" applyFont="1" applyFill="1" applyBorder="1" applyAlignment="1" applyProtection="1">
      <alignment horizontal="center" wrapText="1" readingOrder="1"/>
      <protection hidden="1"/>
    </xf>
    <xf numFmtId="0" fontId="57" fillId="0" borderId="13" xfId="0" applyFont="1" applyBorder="1" applyAlignment="1">
      <alignment vertical="center" wrapText="1"/>
    </xf>
    <xf numFmtId="0" fontId="56" fillId="0" borderId="82" xfId="0" applyFont="1" applyBorder="1" applyAlignment="1">
      <alignment horizontal="center" vertical="center" wrapText="1"/>
    </xf>
    <xf numFmtId="0" fontId="57" fillId="0" borderId="13" xfId="0" applyFont="1" applyBorder="1" applyAlignment="1">
      <alignment vertical="top" wrapText="1"/>
    </xf>
    <xf numFmtId="0" fontId="27" fillId="3" borderId="13" xfId="0" applyFont="1" applyFill="1" applyBorder="1" applyAlignment="1" applyProtection="1">
      <alignment vertical="center" wrapText="1"/>
      <protection locked="0"/>
    </xf>
    <xf numFmtId="0" fontId="27" fillId="0" borderId="13" xfId="0" applyFont="1" applyBorder="1" applyAlignment="1" applyProtection="1">
      <alignment horizontal="left" vertical="center" wrapText="1"/>
      <protection locked="0"/>
    </xf>
    <xf numFmtId="0" fontId="0" fillId="0" borderId="82" xfId="0" applyBorder="1" applyAlignment="1">
      <alignment vertical="center" wrapText="1"/>
    </xf>
    <xf numFmtId="0" fontId="0" fillId="0" borderId="78" xfId="0" applyBorder="1" applyAlignment="1">
      <alignment vertical="center" wrapText="1"/>
    </xf>
    <xf numFmtId="0" fontId="27" fillId="0" borderId="13" xfId="0" applyFont="1" applyBorder="1" applyAlignment="1" applyProtection="1">
      <alignment vertical="center" wrapText="1"/>
      <protection locked="0"/>
    </xf>
    <xf numFmtId="0" fontId="27" fillId="0" borderId="0" xfId="0" applyFont="1" applyAlignment="1">
      <alignment wrapText="1"/>
    </xf>
    <xf numFmtId="0" fontId="0" fillId="3" borderId="13" xfId="0" applyFill="1" applyBorder="1" applyAlignment="1">
      <alignment vertical="center" wrapText="1"/>
    </xf>
    <xf numFmtId="0" fontId="27" fillId="0" borderId="13" xfId="0" applyFont="1" applyBorder="1" applyAlignment="1">
      <alignment wrapText="1"/>
    </xf>
    <xf numFmtId="0" fontId="0" fillId="0" borderId="0" xfId="0" applyAlignment="1">
      <alignment horizontal="center" vertical="center"/>
    </xf>
    <xf numFmtId="0" fontId="21" fillId="3" borderId="0" xfId="0" applyFont="1" applyFill="1" applyAlignment="1">
      <alignment horizontal="center" vertical="center"/>
    </xf>
    <xf numFmtId="0" fontId="21" fillId="0" borderId="0" xfId="0" applyFont="1" applyAlignment="1">
      <alignment horizontal="center" vertical="center"/>
    </xf>
    <xf numFmtId="0" fontId="0" fillId="0" borderId="106" xfId="0" applyBorder="1" applyAlignment="1">
      <alignment horizontal="center" vertical="center" wrapText="1"/>
    </xf>
    <xf numFmtId="0" fontId="0" fillId="0" borderId="106" xfId="0" applyBorder="1" applyAlignment="1">
      <alignment horizontal="left" vertical="center" wrapText="1"/>
    </xf>
    <xf numFmtId="0" fontId="0" fillId="0" borderId="106" xfId="0" applyBorder="1"/>
    <xf numFmtId="0" fontId="0" fillId="0" borderId="81" xfId="0" applyBorder="1" applyAlignment="1">
      <alignment horizontal="center" vertical="center" wrapText="1"/>
    </xf>
    <xf numFmtId="0" fontId="0" fillId="0" borderId="82" xfId="0" applyBorder="1" applyAlignment="1">
      <alignment wrapText="1"/>
    </xf>
    <xf numFmtId="0" fontId="0" fillId="0" borderId="13" xfId="0" applyBorder="1" applyAlignment="1" applyProtection="1">
      <alignment vertical="center" wrapText="1"/>
      <protection locked="0"/>
    </xf>
    <xf numFmtId="0" fontId="27" fillId="0" borderId="0" xfId="0" applyFont="1" applyAlignment="1">
      <alignment horizontal="left" vertical="center" wrapText="1"/>
    </xf>
    <xf numFmtId="0" fontId="0" fillId="0" borderId="13" xfId="0" applyBorder="1" applyAlignment="1">
      <alignment horizontal="center" vertical="center" wrapText="1"/>
    </xf>
    <xf numFmtId="9" fontId="0" fillId="0" borderId="13" xfId="0" applyNumberFormat="1" applyBorder="1" applyAlignment="1">
      <alignment horizontal="center" vertical="center" wrapText="1"/>
    </xf>
    <xf numFmtId="0" fontId="0" fillId="0" borderId="82" xfId="0" applyBorder="1" applyAlignment="1">
      <alignment horizontal="center" vertical="center" wrapText="1"/>
    </xf>
    <xf numFmtId="0" fontId="0" fillId="0" borderId="13" xfId="0" applyBorder="1" applyAlignment="1">
      <alignment horizontal="left" vertical="center" wrapText="1"/>
    </xf>
    <xf numFmtId="0" fontId="4" fillId="4" borderId="8" xfId="0" applyFont="1" applyFill="1" applyBorder="1" applyAlignment="1">
      <alignment horizontal="center" vertical="center" textRotation="90" wrapText="1"/>
    </xf>
    <xf numFmtId="0" fontId="1" fillId="3" borderId="0" xfId="0" applyFont="1" applyFill="1" applyAlignment="1">
      <alignment horizontal="left" vertical="center"/>
    </xf>
    <xf numFmtId="0" fontId="4" fillId="4" borderId="11" xfId="0" applyFont="1" applyFill="1" applyBorder="1" applyAlignment="1">
      <alignment horizontal="center" vertical="center" textRotation="90" wrapText="1"/>
    </xf>
    <xf numFmtId="0" fontId="4" fillId="4" borderId="83" xfId="0" applyFont="1" applyFill="1" applyBorder="1" applyAlignment="1">
      <alignment horizontal="center" vertical="center" textRotation="90" wrapText="1"/>
    </xf>
    <xf numFmtId="0" fontId="34" fillId="13" borderId="57" xfId="0" applyFont="1" applyFill="1" applyBorder="1" applyAlignment="1">
      <alignment horizontal="center" vertical="center" wrapText="1" readingOrder="1"/>
    </xf>
    <xf numFmtId="0" fontId="34" fillId="3" borderId="60" xfId="0" applyFont="1" applyFill="1" applyBorder="1" applyAlignment="1">
      <alignment horizontal="center" vertical="center" wrapText="1" readingOrder="1"/>
    </xf>
    <xf numFmtId="0" fontId="34" fillId="3" borderId="13" xfId="0" applyFont="1" applyFill="1" applyBorder="1" applyAlignment="1">
      <alignment horizontal="center" vertical="center" wrapText="1" readingOrder="1"/>
    </xf>
    <xf numFmtId="0" fontId="34" fillId="3" borderId="65" xfId="0" applyFont="1" applyFill="1" applyBorder="1" applyAlignment="1">
      <alignment horizontal="center" vertical="center" wrapText="1" readingOrder="1"/>
    </xf>
    <xf numFmtId="0" fontId="79" fillId="4" borderId="92" xfId="0" applyFont="1" applyFill="1" applyBorder="1" applyAlignment="1" applyProtection="1">
      <alignment horizontal="center" vertical="center" wrapText="1"/>
      <protection locked="0"/>
    </xf>
    <xf numFmtId="0" fontId="83" fillId="0" borderId="0" xfId="0" applyFont="1" applyProtection="1">
      <protection locked="0"/>
    </xf>
    <xf numFmtId="0" fontId="84" fillId="0" borderId="0" xfId="0" applyFont="1" applyAlignment="1" applyProtection="1">
      <alignment horizontal="center" vertical="center"/>
      <protection locked="0"/>
    </xf>
    <xf numFmtId="0" fontId="85" fillId="0" borderId="0" xfId="0" applyFont="1" applyAlignment="1" applyProtection="1">
      <alignment vertical="center"/>
      <protection locked="0"/>
    </xf>
    <xf numFmtId="0" fontId="86" fillId="0" borderId="0" xfId="0" applyFont="1"/>
    <xf numFmtId="0" fontId="85" fillId="21" borderId="0" xfId="0" applyFont="1" applyFill="1" applyAlignment="1" applyProtection="1">
      <alignment horizontal="left" vertical="center"/>
      <protection locked="0"/>
    </xf>
    <xf numFmtId="0" fontId="88" fillId="20" borderId="0" xfId="0" applyFont="1" applyFill="1" applyAlignment="1" applyProtection="1">
      <alignment horizontal="center" vertical="center" wrapText="1"/>
      <protection locked="0"/>
    </xf>
    <xf numFmtId="0" fontId="85" fillId="0" borderId="0" xfId="0" applyFont="1" applyAlignment="1" applyProtection="1">
      <alignment horizontal="left" vertical="center"/>
      <protection locked="0"/>
    </xf>
    <xf numFmtId="0" fontId="87" fillId="0" borderId="0" xfId="0" applyFont="1" applyAlignment="1" applyProtection="1">
      <alignment horizontal="center" vertical="center"/>
      <protection locked="0"/>
    </xf>
    <xf numFmtId="0" fontId="88" fillId="0" borderId="0" xfId="0" applyFont="1" applyAlignment="1" applyProtection="1">
      <alignment horizontal="center" vertical="center"/>
      <protection locked="0"/>
    </xf>
    <xf numFmtId="0" fontId="85" fillId="21" borderId="0" xfId="0" applyFont="1" applyFill="1" applyAlignment="1" applyProtection="1">
      <alignment horizontal="left" vertical="center" wrapText="1"/>
      <protection locked="0"/>
    </xf>
    <xf numFmtId="0" fontId="85" fillId="0" borderId="0" xfId="0" applyFont="1" applyAlignment="1" applyProtection="1">
      <alignment horizontal="left"/>
      <protection locked="0"/>
    </xf>
    <xf numFmtId="0" fontId="83" fillId="0" borderId="0" xfId="0" applyFont="1"/>
    <xf numFmtId="0" fontId="83" fillId="0" borderId="0" xfId="0" applyFont="1" applyAlignment="1" applyProtection="1">
      <alignment horizontal="center" vertical="center"/>
      <protection locked="0"/>
    </xf>
    <xf numFmtId="0" fontId="85" fillId="21" borderId="13" xfId="0" applyFont="1" applyFill="1" applyBorder="1" applyAlignment="1">
      <alignment horizontal="center" vertical="top" wrapText="1" readingOrder="1"/>
    </xf>
    <xf numFmtId="0" fontId="85" fillId="21" borderId="13" xfId="0" applyFont="1" applyFill="1" applyBorder="1" applyAlignment="1">
      <alignment horizontal="center" vertical="center" wrapText="1" readingOrder="1"/>
    </xf>
    <xf numFmtId="0" fontId="90" fillId="0" borderId="82" xfId="0" applyFont="1" applyBorder="1" applyAlignment="1">
      <alignment horizontal="center" vertical="center" wrapText="1" readingOrder="1"/>
    </xf>
    <xf numFmtId="0" fontId="90" fillId="0" borderId="13" xfId="0" applyFont="1" applyBorder="1" applyAlignment="1">
      <alignment horizontal="center" vertical="center" wrapText="1" readingOrder="1"/>
    </xf>
    <xf numFmtId="0" fontId="90" fillId="0" borderId="82" xfId="0" applyFont="1" applyBorder="1" applyAlignment="1">
      <alignment vertical="center" wrapText="1"/>
    </xf>
    <xf numFmtId="0" fontId="90" fillId="0" borderId="60" xfId="0" applyFont="1" applyBorder="1" applyAlignment="1">
      <alignment horizontal="center" vertical="center" wrapText="1" readingOrder="1"/>
    </xf>
    <xf numFmtId="0" fontId="90" fillId="0" borderId="79" xfId="0" applyFont="1" applyBorder="1" applyAlignment="1">
      <alignment horizontal="center" vertical="center" wrapText="1" readingOrder="1"/>
    </xf>
    <xf numFmtId="0" fontId="91" fillId="0" borderId="106" xfId="0" applyFont="1" applyBorder="1" applyAlignment="1">
      <alignment wrapText="1"/>
    </xf>
    <xf numFmtId="0" fontId="90" fillId="0" borderId="80" xfId="0" applyFont="1" applyBorder="1" applyAlignment="1">
      <alignment horizontal="center" vertical="center" wrapText="1" readingOrder="1"/>
    </xf>
    <xf numFmtId="0" fontId="90" fillId="0" borderId="81" xfId="0" applyFont="1" applyBorder="1" applyAlignment="1">
      <alignment horizontal="center" vertical="center" wrapText="1" readingOrder="1"/>
    </xf>
    <xf numFmtId="0" fontId="90" fillId="0" borderId="60" xfId="0" applyFont="1" applyBorder="1" applyAlignment="1">
      <alignment vertical="center" wrapText="1"/>
    </xf>
    <xf numFmtId="0" fontId="91" fillId="0" borderId="0" xfId="0" applyFont="1" applyAlignment="1">
      <alignment vertical="center" wrapText="1"/>
    </xf>
    <xf numFmtId="0" fontId="90" fillId="0" borderId="106" xfId="0" applyFont="1" applyBorder="1" applyAlignment="1">
      <alignment horizontal="left" vertical="center" wrapText="1" readingOrder="1"/>
    </xf>
    <xf numFmtId="0" fontId="90" fillId="0" borderId="13" xfId="0" applyFont="1" applyBorder="1" applyAlignment="1">
      <alignment vertical="center" wrapText="1"/>
    </xf>
    <xf numFmtId="0" fontId="91" fillId="0" borderId="106" xfId="0" applyFont="1" applyBorder="1" applyAlignment="1">
      <alignment vertical="center" wrapText="1"/>
    </xf>
    <xf numFmtId="0" fontId="91" fillId="0" borderId="109" xfId="0" applyFont="1" applyBorder="1" applyAlignment="1">
      <alignment vertical="center" wrapText="1"/>
    </xf>
    <xf numFmtId="0" fontId="90" fillId="3" borderId="13" xfId="0" applyFont="1" applyFill="1" applyBorder="1" applyAlignment="1">
      <alignment horizontal="center" vertical="center" wrapText="1"/>
    </xf>
    <xf numFmtId="0" fontId="90" fillId="0" borderId="0" xfId="0" applyFont="1" applyAlignment="1">
      <alignment horizontal="left" vertical="center" wrapText="1" readingOrder="1"/>
    </xf>
    <xf numFmtId="0" fontId="90" fillId="0" borderId="107" xfId="0" applyFont="1" applyBorder="1" applyAlignment="1">
      <alignment horizontal="left" vertical="center" wrapText="1" readingOrder="1"/>
    </xf>
    <xf numFmtId="0" fontId="91" fillId="0" borderId="106" xfId="0" applyFont="1" applyBorder="1" applyAlignment="1">
      <alignment vertical="center"/>
    </xf>
    <xf numFmtId="0" fontId="83" fillId="0" borderId="82" xfId="0" applyFont="1" applyBorder="1" applyAlignment="1">
      <alignment horizontal="left" vertical="center" wrapText="1"/>
    </xf>
    <xf numFmtId="0" fontId="90" fillId="0" borderId="13" xfId="0" applyFont="1" applyBorder="1" applyAlignment="1">
      <alignment vertical="center" wrapText="1" readingOrder="1"/>
    </xf>
    <xf numFmtId="0" fontId="90" fillId="0" borderId="13" xfId="0" applyFont="1" applyBorder="1" applyAlignment="1">
      <alignment horizontal="left" vertical="center" wrapText="1"/>
    </xf>
    <xf numFmtId="0" fontId="90" fillId="3" borderId="60" xfId="0" applyFont="1" applyFill="1" applyBorder="1" applyAlignment="1">
      <alignment horizontal="left" vertical="center" wrapText="1"/>
    </xf>
    <xf numFmtId="0" fontId="91" fillId="0" borderId="0" xfId="0" applyFont="1" applyAlignment="1">
      <alignment wrapText="1"/>
    </xf>
    <xf numFmtId="0" fontId="83" fillId="0" borderId="106" xfId="0" applyFont="1" applyBorder="1" applyAlignment="1">
      <alignment horizontal="left" vertical="center" wrapText="1" readingOrder="1"/>
    </xf>
    <xf numFmtId="0" fontId="83" fillId="0" borderId="107" xfId="0" applyFont="1" applyBorder="1" applyAlignment="1">
      <alignment vertical="center" wrapText="1" readingOrder="1"/>
    </xf>
    <xf numFmtId="0" fontId="90" fillId="0" borderId="13" xfId="0" applyFont="1" applyBorder="1" applyAlignment="1">
      <alignment horizontal="left" vertical="center" wrapText="1" readingOrder="1"/>
    </xf>
    <xf numFmtId="0" fontId="90" fillId="0" borderId="60" xfId="0" applyFont="1" applyBorder="1" applyAlignment="1">
      <alignment horizontal="center" vertical="center" wrapText="1"/>
    </xf>
    <xf numFmtId="0" fontId="92" fillId="22" borderId="79" xfId="0" applyFont="1" applyFill="1" applyBorder="1" applyAlignment="1">
      <alignment horizontal="center" vertical="top" wrapText="1" readingOrder="1"/>
    </xf>
    <xf numFmtId="0" fontId="92" fillId="22" borderId="81" xfId="0" applyFont="1" applyFill="1" applyBorder="1" applyAlignment="1">
      <alignment horizontal="center" vertical="top" wrapText="1" readingOrder="1"/>
    </xf>
    <xf numFmtId="0" fontId="85" fillId="22" borderId="13" xfId="0" applyFont="1" applyFill="1" applyBorder="1" applyAlignment="1">
      <alignment horizontal="center" vertical="top" wrapText="1" readingOrder="1"/>
    </xf>
    <xf numFmtId="0" fontId="83" fillId="26" borderId="13" xfId="0" applyFont="1" applyFill="1" applyBorder="1" applyAlignment="1">
      <alignment horizontal="left" vertical="center" wrapText="1" readingOrder="1"/>
    </xf>
    <xf numFmtId="0" fontId="83" fillId="0" borderId="13" xfId="0" applyFont="1" applyBorder="1" applyAlignment="1">
      <alignment horizontal="left" vertical="center" wrapText="1" readingOrder="1"/>
    </xf>
    <xf numFmtId="0" fontId="83" fillId="0" borderId="110" xfId="0" applyFont="1" applyBorder="1" applyAlignment="1">
      <alignment vertical="center" wrapText="1" readingOrder="1"/>
    </xf>
    <xf numFmtId="0" fontId="83" fillId="0" borderId="111" xfId="0" applyFont="1" applyBorder="1" applyAlignment="1">
      <alignment vertical="center" wrapText="1" readingOrder="1"/>
    </xf>
    <xf numFmtId="0" fontId="90" fillId="0" borderId="82" xfId="0" applyFont="1" applyBorder="1" applyAlignment="1">
      <alignment horizontal="left" vertical="center" wrapText="1" readingOrder="1"/>
    </xf>
    <xf numFmtId="0" fontId="93" fillId="26" borderId="106" xfId="0" applyFont="1" applyFill="1" applyBorder="1" applyAlignment="1">
      <alignment horizontal="left" vertical="center" wrapText="1" readingOrder="1"/>
    </xf>
    <xf numFmtId="0" fontId="83" fillId="0" borderId="111" xfId="0" applyFont="1" applyBorder="1" applyAlignment="1">
      <alignment horizontal="left" vertical="center" wrapText="1" readingOrder="1"/>
    </xf>
    <xf numFmtId="0" fontId="90" fillId="0" borderId="60" xfId="0" applyFont="1" applyBorder="1" applyAlignment="1">
      <alignment horizontal="left" vertical="center" wrapText="1" readingOrder="1"/>
    </xf>
    <xf numFmtId="0" fontId="88" fillId="0" borderId="106" xfId="0" applyFont="1" applyBorder="1" applyAlignment="1">
      <alignment horizontal="left" vertical="center"/>
    </xf>
    <xf numFmtId="0" fontId="93" fillId="0" borderId="60" xfId="0" applyFont="1" applyBorder="1" applyAlignment="1">
      <alignment horizontal="left" vertical="center" wrapText="1" readingOrder="1"/>
    </xf>
    <xf numFmtId="0" fontId="83" fillId="0" borderId="112" xfId="0" applyFont="1" applyBorder="1" applyAlignment="1">
      <alignment horizontal="left" vertical="center" wrapText="1" readingOrder="1"/>
    </xf>
    <xf numFmtId="0" fontId="91" fillId="26" borderId="0" xfId="0" applyFont="1" applyFill="1" applyAlignment="1">
      <alignment horizontal="left" vertical="center" wrapText="1"/>
    </xf>
    <xf numFmtId="0" fontId="83" fillId="0" borderId="13" xfId="0" applyFont="1" applyBorder="1" applyAlignment="1">
      <alignment horizontal="left" vertical="center" wrapText="1"/>
    </xf>
    <xf numFmtId="0" fontId="83" fillId="0" borderId="113" xfId="0" applyFont="1" applyBorder="1" applyAlignment="1">
      <alignment horizontal="left" vertical="center" wrapText="1" readingOrder="1"/>
    </xf>
    <xf numFmtId="0" fontId="90" fillId="17" borderId="106" xfId="0" applyFont="1" applyFill="1" applyBorder="1" applyAlignment="1">
      <alignment horizontal="left" vertical="center" wrapText="1" readingOrder="1"/>
    </xf>
    <xf numFmtId="0" fontId="90" fillId="0" borderId="106" xfId="0" applyFont="1" applyBorder="1" applyAlignment="1">
      <alignment horizontal="center" vertical="center" wrapText="1" readingOrder="1"/>
    </xf>
    <xf numFmtId="0" fontId="90" fillId="0" borderId="60" xfId="0" applyFont="1" applyBorder="1" applyAlignment="1">
      <alignment horizontal="left" vertical="center" wrapText="1"/>
    </xf>
    <xf numFmtId="0" fontId="83" fillId="0" borderId="60" xfId="0" applyFont="1" applyBorder="1" applyAlignment="1">
      <alignment horizontal="left" vertical="center" wrapText="1"/>
    </xf>
    <xf numFmtId="0" fontId="90" fillId="17" borderId="13" xfId="0" applyFont="1" applyFill="1" applyBorder="1" applyAlignment="1">
      <alignment horizontal="left" vertical="center" wrapText="1"/>
    </xf>
    <xf numFmtId="0" fontId="90" fillId="0" borderId="13" xfId="0" applyFont="1" applyBorder="1" applyAlignment="1">
      <alignment horizontal="center" vertical="center" wrapText="1"/>
    </xf>
    <xf numFmtId="0" fontId="83" fillId="0" borderId="114" xfId="0" applyFont="1" applyBorder="1" applyAlignment="1">
      <alignment vertical="center" wrapText="1" readingOrder="1"/>
    </xf>
    <xf numFmtId="0" fontId="83" fillId="0" borderId="112" xfId="0" applyFont="1" applyBorder="1" applyAlignment="1">
      <alignment vertical="center" wrapText="1" readingOrder="1"/>
    </xf>
    <xf numFmtId="0" fontId="83" fillId="0" borderId="113" xfId="0" applyFont="1" applyBorder="1" applyAlignment="1">
      <alignment vertical="center" wrapText="1" readingOrder="1"/>
    </xf>
    <xf numFmtId="0" fontId="90" fillId="0" borderId="82" xfId="0" applyFont="1" applyBorder="1" applyAlignment="1">
      <alignment horizontal="center" vertical="center" wrapText="1"/>
    </xf>
    <xf numFmtId="0" fontId="83" fillId="0" borderId="106" xfId="0" applyFont="1" applyBorder="1" applyAlignment="1">
      <alignment horizontal="center" vertical="center" wrapText="1"/>
    </xf>
    <xf numFmtId="0" fontId="90" fillId="0" borderId="106" xfId="0" applyFont="1" applyBorder="1" applyAlignment="1">
      <alignment horizontal="left" vertical="center" wrapText="1"/>
    </xf>
    <xf numFmtId="0" fontId="83" fillId="0" borderId="106" xfId="0" applyFont="1" applyBorder="1" applyAlignment="1">
      <alignment horizontal="center"/>
    </xf>
    <xf numFmtId="0" fontId="83" fillId="0" borderId="106" xfId="0" applyFont="1" applyBorder="1" applyAlignment="1">
      <alignment horizontal="center" vertical="center"/>
    </xf>
    <xf numFmtId="0" fontId="91" fillId="0" borderId="106" xfId="0" applyFont="1" applyBorder="1" applyAlignment="1">
      <alignment horizontal="left" vertical="center" wrapText="1"/>
    </xf>
    <xf numFmtId="0" fontId="83" fillId="0" borderId="106" xfId="0" applyFont="1" applyBorder="1" applyAlignment="1">
      <alignment horizontal="left" vertical="center"/>
    </xf>
    <xf numFmtId="0" fontId="83" fillId="0" borderId="0" xfId="0" applyFont="1" applyAlignment="1">
      <alignment horizontal="left"/>
    </xf>
    <xf numFmtId="0" fontId="83" fillId="0" borderId="0" xfId="0" applyFont="1" applyAlignment="1">
      <alignment horizontal="center"/>
    </xf>
    <xf numFmtId="164" fontId="46" fillId="19" borderId="0" xfId="0" applyNumberFormat="1" applyFont="1" applyFill="1" applyAlignment="1" applyProtection="1">
      <alignment horizontal="center" vertical="center" wrapText="1"/>
      <protection locked="0"/>
    </xf>
    <xf numFmtId="0" fontId="46" fillId="19" borderId="0" xfId="0" applyFont="1" applyFill="1" applyAlignment="1" applyProtection="1">
      <alignment horizontal="center" vertical="center" wrapText="1"/>
      <protection locked="0"/>
    </xf>
    <xf numFmtId="0" fontId="59" fillId="0" borderId="0" xfId="0" applyFont="1" applyAlignment="1">
      <alignment horizontal="center" wrapText="1"/>
    </xf>
    <xf numFmtId="0" fontId="49" fillId="0" borderId="0" xfId="0" applyFont="1" applyAlignment="1">
      <alignment horizontal="center"/>
    </xf>
    <xf numFmtId="0" fontId="46" fillId="19" borderId="0" xfId="0" applyFont="1" applyFill="1" applyAlignment="1" applyProtection="1">
      <alignment horizontal="center" vertical="center"/>
      <protection locked="0"/>
    </xf>
    <xf numFmtId="0" fontId="90" fillId="0" borderId="82" xfId="0" applyFont="1" applyBorder="1" applyAlignment="1">
      <alignment horizontal="center" vertical="center" wrapText="1" readingOrder="1"/>
    </xf>
    <xf numFmtId="0" fontId="90" fillId="0" borderId="60" xfId="0" applyFont="1" applyBorder="1" applyAlignment="1">
      <alignment horizontal="center" vertical="center" wrapText="1" readingOrder="1"/>
    </xf>
    <xf numFmtId="0" fontId="84" fillId="0" borderId="0" xfId="0" applyFont="1" applyAlignment="1" applyProtection="1">
      <alignment horizontal="center" vertical="center"/>
      <protection locked="0"/>
    </xf>
    <xf numFmtId="0" fontId="87" fillId="20" borderId="0" xfId="0" applyFont="1" applyFill="1" applyAlignment="1" applyProtection="1">
      <alignment horizontal="center" vertical="center" wrapText="1"/>
      <protection locked="0"/>
    </xf>
    <xf numFmtId="0" fontId="87" fillId="20" borderId="0" xfId="0" applyFont="1" applyFill="1" applyAlignment="1" applyProtection="1">
      <alignment horizontal="center" vertical="center"/>
      <protection locked="0"/>
    </xf>
    <xf numFmtId="0" fontId="87" fillId="19" borderId="0" xfId="0" applyFont="1" applyFill="1" applyAlignment="1" applyProtection="1">
      <alignment horizontal="left" vertical="center" wrapText="1"/>
      <protection locked="0"/>
    </xf>
    <xf numFmtId="0" fontId="89" fillId="4" borderId="13" xfId="0" applyFont="1" applyFill="1" applyBorder="1" applyAlignment="1">
      <alignment horizontal="center" vertical="top" wrapText="1" readingOrder="1"/>
    </xf>
    <xf numFmtId="0" fontId="90" fillId="0" borderId="78" xfId="0" applyFont="1" applyBorder="1" applyAlignment="1">
      <alignment horizontal="center" vertical="center" wrapText="1" readingOrder="1"/>
    </xf>
    <xf numFmtId="0" fontId="90" fillId="0" borderId="106" xfId="0" applyFont="1" applyBorder="1" applyAlignment="1">
      <alignment horizontal="left" vertical="center" wrapText="1" readingOrder="1"/>
    </xf>
    <xf numFmtId="0" fontId="93" fillId="0" borderId="82" xfId="0" applyFont="1" applyBorder="1" applyAlignment="1">
      <alignment horizontal="center" vertical="center" wrapText="1" readingOrder="1"/>
    </xf>
    <xf numFmtId="0" fontId="93" fillId="0" borderId="78" xfId="0" applyFont="1" applyBorder="1" applyAlignment="1">
      <alignment horizontal="center" vertical="center" wrapText="1" readingOrder="1"/>
    </xf>
    <xf numFmtId="0" fontId="93" fillId="0" borderId="60" xfId="0" applyFont="1" applyBorder="1" applyAlignment="1">
      <alignment horizontal="center" vertical="center" wrapText="1" readingOrder="1"/>
    </xf>
    <xf numFmtId="0" fontId="90" fillId="0" borderId="82" xfId="0" applyFont="1" applyBorder="1" applyAlignment="1">
      <alignment horizontal="left" vertical="center" wrapText="1" readingOrder="1"/>
    </xf>
    <xf numFmtId="0" fontId="90" fillId="0" borderId="78" xfId="0" applyFont="1" applyBorder="1" applyAlignment="1">
      <alignment horizontal="left" vertical="center" wrapText="1" readingOrder="1"/>
    </xf>
    <xf numFmtId="0" fontId="50" fillId="0" borderId="0" xfId="0" applyFont="1" applyAlignment="1">
      <alignment horizontal="center" wrapText="1"/>
    </xf>
    <xf numFmtId="0" fontId="51" fillId="0" borderId="0" xfId="0" applyFont="1" applyAlignment="1">
      <alignment horizontal="center"/>
    </xf>
    <xf numFmtId="0" fontId="52" fillId="4" borderId="79" xfId="0" applyFont="1" applyFill="1" applyBorder="1" applyAlignment="1">
      <alignment horizontal="center"/>
    </xf>
    <xf numFmtId="0" fontId="52" fillId="4" borderId="80" xfId="0" applyFont="1" applyFill="1" applyBorder="1" applyAlignment="1">
      <alignment horizontal="center"/>
    </xf>
    <xf numFmtId="0" fontId="52" fillId="4" borderId="81" xfId="0" applyFont="1" applyFill="1" applyBorder="1" applyAlignment="1">
      <alignment horizontal="center"/>
    </xf>
    <xf numFmtId="0" fontId="53" fillId="5" borderId="82" xfId="0" applyFont="1" applyFill="1" applyBorder="1" applyAlignment="1">
      <alignment horizontal="center" vertical="center" wrapText="1"/>
    </xf>
    <xf numFmtId="0" fontId="53" fillId="5" borderId="60" xfId="0" applyFont="1" applyFill="1" applyBorder="1" applyAlignment="1">
      <alignment horizontal="center" vertical="center" wrapText="1"/>
    </xf>
    <xf numFmtId="0" fontId="53" fillId="5" borderId="79" xfId="0" applyFont="1" applyFill="1" applyBorder="1" applyAlignment="1">
      <alignment horizontal="center" vertical="center"/>
    </xf>
    <xf numFmtId="0" fontId="53" fillId="5" borderId="80" xfId="0" applyFont="1" applyFill="1" applyBorder="1" applyAlignment="1">
      <alignment horizontal="center" vertical="center"/>
    </xf>
    <xf numFmtId="0" fontId="53" fillId="5" borderId="81" xfId="0" applyFont="1" applyFill="1" applyBorder="1" applyAlignment="1">
      <alignment horizontal="center" vertical="center"/>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109" xfId="0" applyBorder="1" applyAlignment="1">
      <alignment horizontal="center" vertical="center"/>
    </xf>
    <xf numFmtId="0" fontId="0" fillId="0" borderId="107" xfId="0" applyBorder="1" applyAlignment="1">
      <alignment horizontal="center" vertical="center" wrapText="1"/>
    </xf>
    <xf numFmtId="0" fontId="0" fillId="0" borderId="108" xfId="0" applyBorder="1" applyAlignment="1">
      <alignment horizontal="center" vertical="center" wrapText="1"/>
    </xf>
    <xf numFmtId="0" fontId="0" fillId="0" borderId="109" xfId="0" applyBorder="1" applyAlignment="1">
      <alignment horizontal="center" vertical="center" wrapText="1"/>
    </xf>
    <xf numFmtId="0" fontId="0" fillId="0" borderId="82" xfId="0" applyBorder="1" applyAlignment="1">
      <alignment horizontal="center" vertical="center" wrapText="1"/>
    </xf>
    <xf numFmtId="0" fontId="0" fillId="0" borderId="60" xfId="0" applyBorder="1" applyAlignment="1">
      <alignment horizontal="center" vertical="center" wrapText="1"/>
    </xf>
    <xf numFmtId="0" fontId="0" fillId="0" borderId="82" xfId="0" applyBorder="1" applyAlignment="1">
      <alignment horizontal="left" wrapText="1"/>
    </xf>
    <xf numFmtId="0" fontId="0" fillId="0" borderId="60" xfId="0" applyBorder="1" applyAlignment="1">
      <alignment horizontal="left" wrapText="1"/>
    </xf>
    <xf numFmtId="0" fontId="0" fillId="0" borderId="82" xfId="0" applyBorder="1" applyAlignment="1">
      <alignment horizontal="center"/>
    </xf>
    <xf numFmtId="0" fontId="0" fillId="0" borderId="78" xfId="0" applyBorder="1" applyAlignment="1">
      <alignment horizontal="center"/>
    </xf>
    <xf numFmtId="0" fontId="0" fillId="0" borderId="78" xfId="0" applyBorder="1" applyAlignment="1">
      <alignment horizontal="center" vertical="center" wrapText="1"/>
    </xf>
    <xf numFmtId="0" fontId="0" fillId="0" borderId="13" xfId="0" applyBorder="1" applyAlignment="1">
      <alignment horizontal="center" vertical="center" wrapText="1"/>
    </xf>
    <xf numFmtId="0" fontId="0" fillId="0" borderId="60" xfId="0" applyBorder="1" applyAlignment="1">
      <alignment horizontal="center"/>
    </xf>
    <xf numFmtId="0" fontId="68" fillId="0" borderId="13" xfId="0" applyFont="1" applyBorder="1" applyAlignment="1">
      <alignment horizontal="center" vertical="center" wrapText="1"/>
    </xf>
    <xf numFmtId="9" fontId="0" fillId="0" borderId="13" xfId="0" applyNumberFormat="1" applyBorder="1" applyAlignment="1">
      <alignment horizontal="center" vertical="center" wrapText="1"/>
    </xf>
    <xf numFmtId="0" fontId="0" fillId="0" borderId="13" xfId="0" applyBorder="1" applyAlignment="1">
      <alignment horizontal="center" vertical="center"/>
    </xf>
    <xf numFmtId="9" fontId="0" fillId="0" borderId="82" xfId="0" applyNumberFormat="1" applyBorder="1" applyAlignment="1">
      <alignment horizontal="center" vertical="center" wrapText="1"/>
    </xf>
    <xf numFmtId="9" fontId="0" fillId="0" borderId="78" xfId="0" applyNumberFormat="1" applyBorder="1" applyAlignment="1">
      <alignment horizontal="center" vertical="center" wrapText="1"/>
    </xf>
    <xf numFmtId="9" fontId="0" fillId="0" borderId="60" xfId="0" applyNumberFormat="1" applyBorder="1" applyAlignment="1">
      <alignment horizontal="center" vertical="center" wrapText="1"/>
    </xf>
    <xf numFmtId="0" fontId="27" fillId="0" borderId="13" xfId="0" applyFont="1" applyBorder="1" applyAlignment="1" applyProtection="1">
      <alignment horizontal="center" vertical="center" wrapText="1"/>
      <protection locked="0"/>
    </xf>
    <xf numFmtId="0" fontId="27" fillId="0" borderId="82" xfId="0" applyFont="1" applyBorder="1" applyAlignment="1">
      <alignment horizontal="center" vertical="center" wrapText="1"/>
    </xf>
    <xf numFmtId="0" fontId="21" fillId="0" borderId="78" xfId="0" applyFont="1" applyBorder="1" applyAlignment="1">
      <alignment horizontal="center" vertical="center" wrapText="1"/>
    </xf>
    <xf numFmtId="0" fontId="0" fillId="0" borderId="82" xfId="0" applyBorder="1" applyAlignment="1">
      <alignment horizontal="center" wrapText="1"/>
    </xf>
    <xf numFmtId="0" fontId="0" fillId="0" borderId="60" xfId="0" applyBorder="1" applyAlignment="1">
      <alignment horizont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4" fillId="4" borderId="8" xfId="0" applyFont="1" applyFill="1" applyBorder="1" applyAlignment="1">
      <alignment horizontal="center" vertical="center"/>
    </xf>
    <xf numFmtId="0" fontId="4" fillId="4" borderId="11" xfId="0" applyFont="1" applyFill="1" applyBorder="1" applyAlignment="1">
      <alignment horizontal="center" vertical="center"/>
    </xf>
    <xf numFmtId="0" fontId="27" fillId="0" borderId="82" xfId="0" applyFont="1" applyBorder="1" applyAlignment="1" applyProtection="1">
      <alignment horizontal="center" vertical="center" wrapText="1"/>
      <protection locked="0"/>
    </xf>
    <xf numFmtId="0" fontId="27" fillId="0" borderId="78" xfId="0" applyFont="1" applyBorder="1" applyAlignment="1" applyProtection="1">
      <alignment horizontal="center" vertical="center" wrapText="1"/>
      <protection locked="0"/>
    </xf>
    <xf numFmtId="0" fontId="27" fillId="0" borderId="60" xfId="0" applyFont="1" applyBorder="1" applyAlignment="1" applyProtection="1">
      <alignment horizontal="center" vertical="center" wrapText="1"/>
      <protection locked="0"/>
    </xf>
    <xf numFmtId="0" fontId="4" fillId="4" borderId="9"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8" xfId="0" applyFont="1" applyFill="1" applyBorder="1" applyAlignment="1">
      <alignment horizontal="center" vertical="center" textRotation="1"/>
    </xf>
    <xf numFmtId="0" fontId="4" fillId="4" borderId="11" xfId="0" applyFont="1" applyFill="1" applyBorder="1" applyAlignment="1">
      <alignment horizontal="center" vertical="center" textRotation="1"/>
    </xf>
    <xf numFmtId="0" fontId="4" fillId="4" borderId="10" xfId="0" applyFont="1" applyFill="1" applyBorder="1" applyAlignment="1">
      <alignment horizontal="center" vertical="center"/>
    </xf>
    <xf numFmtId="0" fontId="4" fillId="4" borderId="8" xfId="0" applyFont="1" applyFill="1" applyBorder="1" applyAlignment="1">
      <alignment horizontal="center" vertical="center" textRotation="90" wrapText="1"/>
    </xf>
    <xf numFmtId="0" fontId="4" fillId="4" borderId="11" xfId="0" applyFont="1" applyFill="1" applyBorder="1" applyAlignment="1">
      <alignment horizontal="center" vertical="center" textRotation="90" wrapText="1"/>
    </xf>
    <xf numFmtId="0" fontId="4" fillId="4" borderId="83" xfId="0" applyFont="1" applyFill="1" applyBorder="1" applyAlignment="1">
      <alignment horizontal="center" vertical="center" textRotation="90" wrapText="1"/>
    </xf>
    <xf numFmtId="0" fontId="4" fillId="4" borderId="10" xfId="0" applyFont="1" applyFill="1" applyBorder="1" applyAlignment="1">
      <alignment horizontal="center" vertical="center" wrapText="1"/>
    </xf>
    <xf numFmtId="0" fontId="4" fillId="4" borderId="9" xfId="0" applyFont="1" applyFill="1" applyBorder="1" applyAlignment="1">
      <alignment horizontal="center" vertical="center" textRotation="90" wrapText="1"/>
    </xf>
    <xf numFmtId="0" fontId="4" fillId="4" borderId="11"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6" xfId="0" applyFont="1" applyFill="1" applyBorder="1" applyAlignment="1">
      <alignment horizontal="center" vertical="center"/>
    </xf>
    <xf numFmtId="0" fontId="69" fillId="4" borderId="2" xfId="0" applyFont="1" applyFill="1" applyBorder="1" applyAlignment="1">
      <alignment horizontal="center" vertical="center"/>
    </xf>
    <xf numFmtId="0" fontId="69" fillId="4" borderId="0" xfId="0" applyFont="1" applyFill="1" applyAlignment="1">
      <alignment horizontal="center" vertical="center"/>
    </xf>
    <xf numFmtId="0" fontId="7" fillId="3" borderId="13" xfId="0" applyFont="1" applyFill="1" applyBorder="1" applyAlignment="1">
      <alignment horizontal="center" vertical="center"/>
    </xf>
    <xf numFmtId="0" fontId="5" fillId="4" borderId="5" xfId="0" applyFont="1" applyFill="1" applyBorder="1" applyAlignment="1">
      <alignment horizontal="left" vertical="center"/>
    </xf>
    <xf numFmtId="0" fontId="5" fillId="4" borderId="7" xfId="0" applyFont="1" applyFill="1" applyBorder="1" applyAlignment="1">
      <alignment horizontal="left" vertical="center"/>
    </xf>
    <xf numFmtId="0" fontId="5" fillId="4" borderId="6" xfId="0" applyFont="1" applyFill="1" applyBorder="1" applyAlignment="1">
      <alignment horizontal="left" vertical="center"/>
    </xf>
    <xf numFmtId="0" fontId="2" fillId="3" borderId="5" xfId="0" applyFont="1" applyFill="1" applyBorder="1" applyAlignment="1" applyProtection="1">
      <alignment horizontal="left" vertical="center"/>
      <protection locked="0"/>
    </xf>
    <xf numFmtId="0" fontId="2" fillId="3" borderId="7" xfId="0" applyFont="1" applyFill="1" applyBorder="1" applyAlignment="1" applyProtection="1">
      <alignment horizontal="left" vertical="center"/>
      <protection locked="0"/>
    </xf>
    <xf numFmtId="0" fontId="2" fillId="3" borderId="6" xfId="0" applyFont="1" applyFill="1" applyBorder="1" applyAlignment="1" applyProtection="1">
      <alignment horizontal="left" vertical="center"/>
      <protection locked="0"/>
    </xf>
    <xf numFmtId="0" fontId="1" fillId="3" borderId="0" xfId="0" applyFont="1" applyFill="1" applyAlignment="1">
      <alignment horizontal="left" vertical="center"/>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2" fillId="3" borderId="5" xfId="0" applyFont="1" applyFill="1" applyBorder="1" applyAlignment="1" applyProtection="1">
      <alignment horizontal="left" vertical="center" wrapText="1"/>
      <protection locked="0"/>
    </xf>
    <xf numFmtId="0" fontId="2" fillId="3" borderId="7" xfId="0" applyFont="1" applyFill="1" applyBorder="1" applyAlignment="1" applyProtection="1">
      <alignment horizontal="left" vertical="center" wrapText="1"/>
      <protection locked="0"/>
    </xf>
    <xf numFmtId="0" fontId="2" fillId="3" borderId="6" xfId="0" applyFont="1" applyFill="1" applyBorder="1" applyAlignment="1" applyProtection="1">
      <alignment horizontal="left" vertical="center" wrapText="1"/>
      <protection locked="0"/>
    </xf>
    <xf numFmtId="0" fontId="4" fillId="4" borderId="8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9" xfId="0" applyFont="1" applyFill="1" applyBorder="1" applyAlignment="1">
      <alignment horizontal="center" vertical="center"/>
    </xf>
    <xf numFmtId="0" fontId="0" fillId="0" borderId="13" xfId="0" applyBorder="1" applyAlignment="1">
      <alignment horizontal="left" vertical="center" wrapText="1"/>
    </xf>
    <xf numFmtId="0" fontId="0" fillId="3" borderId="13" xfId="0" applyFill="1" applyBorder="1" applyAlignment="1">
      <alignment horizontal="center" vertical="center" wrapText="1"/>
    </xf>
    <xf numFmtId="0" fontId="68" fillId="0" borderId="82" xfId="0" applyFont="1" applyBorder="1" applyAlignment="1">
      <alignment horizontal="center" vertical="center" wrapText="1"/>
    </xf>
    <xf numFmtId="0" fontId="0" fillId="0" borderId="82" xfId="0" applyBorder="1" applyAlignment="1">
      <alignment horizontal="center" vertical="center"/>
    </xf>
    <xf numFmtId="0" fontId="9" fillId="3" borderId="43" xfId="1" applyFont="1" applyFill="1" applyBorder="1" applyAlignment="1">
      <alignment horizontal="left" vertical="top" wrapText="1"/>
    </xf>
    <xf numFmtId="0" fontId="9" fillId="3" borderId="44" xfId="1" applyFont="1" applyFill="1" applyBorder="1" applyAlignment="1">
      <alignment horizontal="left" vertical="top" wrapText="1"/>
    </xf>
    <xf numFmtId="0" fontId="9" fillId="3" borderId="45" xfId="1" applyFont="1" applyFill="1" applyBorder="1" applyAlignment="1">
      <alignment horizontal="left" vertical="top" wrapText="1"/>
    </xf>
    <xf numFmtId="0" fontId="9" fillId="3" borderId="20" xfId="1" applyFont="1" applyFill="1" applyBorder="1" applyAlignment="1">
      <alignment horizontal="left" vertical="top" wrapText="1"/>
    </xf>
    <xf numFmtId="0" fontId="9" fillId="3" borderId="0" xfId="1" applyFont="1" applyFill="1" applyAlignment="1">
      <alignment horizontal="left" vertical="top" wrapText="1"/>
    </xf>
    <xf numFmtId="0" fontId="9" fillId="3" borderId="21" xfId="1" applyFont="1" applyFill="1" applyBorder="1" applyAlignment="1">
      <alignment horizontal="left" vertical="top" wrapText="1"/>
    </xf>
    <xf numFmtId="0" fontId="15" fillId="3" borderId="37" xfId="0" applyFont="1" applyFill="1" applyBorder="1" applyAlignment="1">
      <alignment horizontal="left" vertical="center" wrapText="1"/>
    </xf>
    <xf numFmtId="0" fontId="15" fillId="3" borderId="38" xfId="0" applyFont="1" applyFill="1" applyBorder="1" applyAlignment="1">
      <alignment horizontal="left" vertical="center" wrapText="1"/>
    </xf>
    <xf numFmtId="0" fontId="16" fillId="3" borderId="35" xfId="1" applyFont="1" applyFill="1" applyBorder="1" applyAlignment="1">
      <alignment horizontal="justify" vertical="center" wrapText="1"/>
    </xf>
    <xf numFmtId="0" fontId="16" fillId="3" borderId="36" xfId="1" applyFont="1" applyFill="1" applyBorder="1" applyAlignment="1">
      <alignment horizontal="justify" vertical="center" wrapText="1"/>
    </xf>
    <xf numFmtId="0" fontId="15" fillId="3" borderId="39" xfId="0" applyFont="1" applyFill="1" applyBorder="1" applyAlignment="1">
      <alignment horizontal="left" vertical="center" wrapText="1"/>
    </xf>
    <xf numFmtId="0" fontId="15" fillId="3" borderId="40" xfId="0" applyFont="1" applyFill="1" applyBorder="1" applyAlignment="1">
      <alignment horizontal="left" vertical="center" wrapText="1"/>
    </xf>
    <xf numFmtId="0" fontId="16" fillId="3" borderId="41" xfId="0" applyFont="1" applyFill="1" applyBorder="1" applyAlignment="1">
      <alignment horizontal="justify" vertical="center" wrapText="1"/>
    </xf>
    <xf numFmtId="0" fontId="16" fillId="3" borderId="42" xfId="0" applyFont="1" applyFill="1" applyBorder="1" applyAlignment="1">
      <alignment horizontal="justify" vertical="center" wrapText="1"/>
    </xf>
    <xf numFmtId="0" fontId="15" fillId="3" borderId="33" xfId="0" applyFont="1" applyFill="1" applyBorder="1" applyAlignment="1">
      <alignment horizontal="left" vertical="center" wrapText="1"/>
    </xf>
    <xf numFmtId="0" fontId="15" fillId="3" borderId="34" xfId="0" applyFont="1" applyFill="1" applyBorder="1" applyAlignment="1">
      <alignment horizontal="left" vertical="center" wrapText="1"/>
    </xf>
    <xf numFmtId="0" fontId="15" fillId="3" borderId="29" xfId="2" applyFont="1" applyFill="1" applyBorder="1" applyAlignment="1">
      <alignment horizontal="left" vertical="top" wrapText="1" readingOrder="1"/>
    </xf>
    <xf numFmtId="0" fontId="15" fillId="3" borderId="30" xfId="2" applyFont="1" applyFill="1" applyBorder="1" applyAlignment="1">
      <alignment horizontal="left" vertical="top" wrapText="1" readingOrder="1"/>
    </xf>
    <xf numFmtId="0" fontId="16" fillId="3" borderId="31" xfId="1" applyFont="1" applyFill="1" applyBorder="1" applyAlignment="1">
      <alignment horizontal="justify" vertical="center" wrapText="1"/>
    </xf>
    <xf numFmtId="0" fontId="16" fillId="3" borderId="32" xfId="1" applyFont="1" applyFill="1" applyBorder="1" applyAlignment="1">
      <alignment horizontal="justify" vertical="center" wrapText="1"/>
    </xf>
    <xf numFmtId="0" fontId="18" fillId="4" borderId="25" xfId="2" applyFont="1" applyFill="1" applyBorder="1" applyAlignment="1">
      <alignment horizontal="center" vertical="center" wrapText="1"/>
    </xf>
    <xf numFmtId="0" fontId="18" fillId="4" borderId="26" xfId="2" applyFont="1" applyFill="1" applyBorder="1" applyAlignment="1">
      <alignment horizontal="center" vertical="center" wrapText="1"/>
    </xf>
    <xf numFmtId="0" fontId="18" fillId="4" borderId="27" xfId="1" applyFont="1" applyFill="1" applyBorder="1" applyAlignment="1">
      <alignment horizontal="center" vertical="center"/>
    </xf>
    <xf numFmtId="0" fontId="18" fillId="4" borderId="28" xfId="1" applyFont="1" applyFill="1" applyBorder="1" applyAlignment="1">
      <alignment horizontal="center" vertical="center"/>
    </xf>
    <xf numFmtId="0" fontId="5" fillId="4" borderId="14" xfId="1" applyFont="1" applyFill="1" applyBorder="1" applyAlignment="1">
      <alignment horizontal="center" vertical="center" wrapText="1"/>
    </xf>
    <xf numFmtId="0" fontId="5" fillId="4" borderId="15" xfId="1" applyFont="1" applyFill="1" applyBorder="1" applyAlignment="1">
      <alignment horizontal="center" vertical="center" wrapText="1"/>
    </xf>
    <xf numFmtId="0" fontId="5" fillId="4" borderId="16" xfId="1" applyFont="1" applyFill="1" applyBorder="1" applyAlignment="1">
      <alignment horizontal="center" vertical="center" wrapText="1"/>
    </xf>
    <xf numFmtId="0" fontId="10" fillId="3" borderId="17" xfId="1" quotePrefix="1" applyFont="1" applyFill="1" applyBorder="1" applyAlignment="1">
      <alignment horizontal="left" vertical="top" wrapText="1"/>
    </xf>
    <xf numFmtId="0" fontId="11" fillId="3" borderId="18" xfId="1" quotePrefix="1" applyFont="1" applyFill="1" applyBorder="1" applyAlignment="1">
      <alignment horizontal="left" vertical="top" wrapText="1"/>
    </xf>
    <xf numFmtId="0" fontId="11" fillId="3" borderId="19" xfId="1" quotePrefix="1" applyFont="1" applyFill="1" applyBorder="1" applyAlignment="1">
      <alignment horizontal="left" vertical="top" wrapText="1"/>
    </xf>
    <xf numFmtId="0" fontId="12" fillId="3" borderId="22" xfId="1" quotePrefix="1" applyFont="1" applyFill="1" applyBorder="1" applyAlignment="1">
      <alignment horizontal="justify" vertical="center" wrapText="1"/>
    </xf>
    <xf numFmtId="0" fontId="12" fillId="3" borderId="23" xfId="1" quotePrefix="1" applyFont="1" applyFill="1" applyBorder="1" applyAlignment="1">
      <alignment horizontal="justify" vertical="center" wrapText="1"/>
    </xf>
    <xf numFmtId="0" fontId="12" fillId="3" borderId="24" xfId="1" quotePrefix="1" applyFont="1" applyFill="1" applyBorder="1" applyAlignment="1">
      <alignment horizontal="justify" vertical="center" wrapText="1"/>
    </xf>
    <xf numFmtId="0" fontId="9" fillId="0" borderId="20" xfId="1" quotePrefix="1" applyFont="1" applyBorder="1" applyAlignment="1">
      <alignment horizontal="left" vertical="top" wrapText="1"/>
    </xf>
    <xf numFmtId="0" fontId="9" fillId="0" borderId="0" xfId="1" quotePrefix="1" applyFont="1" applyAlignment="1">
      <alignment horizontal="left" vertical="top" wrapText="1"/>
    </xf>
    <xf numFmtId="0" fontId="9" fillId="0" borderId="21" xfId="1" quotePrefix="1" applyFont="1" applyBorder="1" applyAlignment="1">
      <alignment horizontal="left" vertical="top" wrapText="1"/>
    </xf>
    <xf numFmtId="0" fontId="22" fillId="0" borderId="0" xfId="0" applyFont="1" applyAlignment="1">
      <alignment horizontal="center" vertical="center"/>
    </xf>
    <xf numFmtId="0" fontId="23" fillId="6" borderId="46" xfId="0" applyFont="1" applyFill="1" applyBorder="1" applyAlignment="1">
      <alignment horizontal="center" vertical="center" wrapText="1"/>
    </xf>
    <xf numFmtId="0" fontId="23" fillId="6" borderId="48" xfId="0" applyFont="1" applyFill="1" applyBorder="1" applyAlignment="1">
      <alignment horizontal="center" vertical="center" wrapText="1"/>
    </xf>
    <xf numFmtId="0" fontId="64" fillId="0" borderId="0" xfId="0" applyFont="1" applyAlignment="1">
      <alignment horizontal="center" vertical="center"/>
    </xf>
    <xf numFmtId="0" fontId="60" fillId="0" borderId="0" xfId="0" applyFont="1" applyAlignment="1">
      <alignment horizontal="center" vertical="center"/>
    </xf>
    <xf numFmtId="0" fontId="38" fillId="3" borderId="0" xfId="0" applyFont="1" applyFill="1" applyAlignment="1">
      <alignment horizontal="justify" vertical="center" wrapText="1"/>
    </xf>
    <xf numFmtId="0" fontId="31" fillId="13" borderId="53" xfId="0" applyFont="1" applyFill="1" applyBorder="1" applyAlignment="1">
      <alignment horizontal="center" vertical="center" wrapText="1" readingOrder="1"/>
    </xf>
    <xf numFmtId="0" fontId="31" fillId="13" borderId="54" xfId="0" applyFont="1" applyFill="1" applyBorder="1" applyAlignment="1">
      <alignment horizontal="center" vertical="center" wrapText="1" readingOrder="1"/>
    </xf>
    <xf numFmtId="0" fontId="31" fillId="13" borderId="55" xfId="0" applyFont="1" applyFill="1" applyBorder="1" applyAlignment="1">
      <alignment horizontal="center" vertical="center" wrapText="1" readingOrder="1"/>
    </xf>
    <xf numFmtId="0" fontId="34" fillId="13" borderId="56" xfId="0" applyFont="1" applyFill="1" applyBorder="1" applyAlignment="1">
      <alignment horizontal="center" vertical="center" wrapText="1" readingOrder="1"/>
    </xf>
    <xf numFmtId="0" fontId="34" fillId="13" borderId="57" xfId="0" applyFont="1" applyFill="1" applyBorder="1" applyAlignment="1">
      <alignment horizontal="center" vertical="center" wrapText="1" readingOrder="1"/>
    </xf>
    <xf numFmtId="0" fontId="34" fillId="3" borderId="59" xfId="0" applyFont="1" applyFill="1" applyBorder="1" applyAlignment="1">
      <alignment horizontal="center" vertical="center" wrapText="1" readingOrder="1"/>
    </xf>
    <xf numFmtId="0" fontId="34" fillId="3" borderId="62" xfId="0" applyFont="1" applyFill="1" applyBorder="1" applyAlignment="1">
      <alignment horizontal="center" vertical="center" wrapText="1" readingOrder="1"/>
    </xf>
    <xf numFmtId="0" fontId="34" fillId="3" borderId="60" xfId="0" applyFont="1" applyFill="1" applyBorder="1" applyAlignment="1">
      <alignment horizontal="center" vertical="center" wrapText="1" readingOrder="1"/>
    </xf>
    <xf numFmtId="0" fontId="34" fillId="3" borderId="13" xfId="0" applyFont="1" applyFill="1" applyBorder="1" applyAlignment="1">
      <alignment horizontal="center" vertical="center" wrapText="1" readingOrder="1"/>
    </xf>
    <xf numFmtId="0" fontId="34" fillId="3" borderId="64" xfId="0" applyFont="1" applyFill="1" applyBorder="1" applyAlignment="1">
      <alignment horizontal="center" vertical="center" wrapText="1" readingOrder="1"/>
    </xf>
    <xf numFmtId="0" fontId="34" fillId="3" borderId="65" xfId="0" applyFont="1" applyFill="1" applyBorder="1" applyAlignment="1">
      <alignment horizontal="center" vertical="center" wrapText="1" readingOrder="1"/>
    </xf>
    <xf numFmtId="0" fontId="2" fillId="0" borderId="0" xfId="0" applyFont="1" applyAlignment="1">
      <alignment horizontal="center" vertical="center" wrapText="1"/>
    </xf>
    <xf numFmtId="0" fontId="75" fillId="14" borderId="0" xfId="0" applyFont="1" applyFill="1" applyAlignment="1">
      <alignment horizontal="center" vertical="center" wrapText="1" readingOrder="1"/>
    </xf>
    <xf numFmtId="0" fontId="40" fillId="5" borderId="0" xfId="0" applyFont="1" applyFill="1" applyAlignment="1">
      <alignment horizontal="center" vertical="center" wrapText="1"/>
    </xf>
    <xf numFmtId="0" fontId="75" fillId="14" borderId="0" xfId="0" applyFont="1" applyFill="1" applyAlignment="1">
      <alignment horizontal="center" vertical="center" textRotation="90" wrapText="1" readingOrder="1"/>
    </xf>
    <xf numFmtId="0" fontId="75" fillId="14" borderId="21" xfId="0" applyFont="1" applyFill="1" applyBorder="1" applyAlignment="1">
      <alignment horizontal="center" vertical="center" textRotation="90" wrapText="1" readingOrder="1"/>
    </xf>
    <xf numFmtId="0" fontId="74" fillId="0" borderId="67" xfId="0" applyFont="1" applyBorder="1" applyAlignment="1">
      <alignment horizontal="center" vertical="center" wrapText="1"/>
    </xf>
    <xf numFmtId="0" fontId="74" fillId="0" borderId="68" xfId="0" applyFont="1" applyBorder="1" applyAlignment="1">
      <alignment horizontal="center" vertical="center"/>
    </xf>
    <xf numFmtId="0" fontId="74" fillId="0" borderId="69" xfId="0" applyFont="1" applyBorder="1" applyAlignment="1">
      <alignment horizontal="center" vertical="center"/>
    </xf>
    <xf numFmtId="0" fontId="74" fillId="0" borderId="20" xfId="0" applyFont="1" applyBorder="1" applyAlignment="1">
      <alignment horizontal="center" vertical="center"/>
    </xf>
    <xf numFmtId="0" fontId="74" fillId="0" borderId="0" xfId="0" applyFont="1" applyAlignment="1">
      <alignment horizontal="center" vertical="center"/>
    </xf>
    <xf numFmtId="0" fontId="74" fillId="0" borderId="21" xfId="0" applyFont="1" applyBorder="1" applyAlignment="1">
      <alignment horizontal="center" vertical="center"/>
    </xf>
    <xf numFmtId="0" fontId="74" fillId="0" borderId="43" xfId="0" applyFont="1" applyBorder="1" applyAlignment="1">
      <alignment horizontal="center" vertical="center"/>
    </xf>
    <xf numFmtId="0" fontId="74" fillId="0" borderId="44" xfId="0" applyFont="1" applyBorder="1" applyAlignment="1">
      <alignment horizontal="center" vertical="center"/>
    </xf>
    <xf numFmtId="0" fontId="74" fillId="0" borderId="45" xfId="0" applyFont="1" applyBorder="1" applyAlignment="1">
      <alignment horizontal="center" vertical="center"/>
    </xf>
    <xf numFmtId="0" fontId="76" fillId="16" borderId="70" xfId="0" applyFont="1" applyFill="1" applyBorder="1" applyAlignment="1">
      <alignment horizontal="center" vertical="center" wrapText="1" readingOrder="1"/>
    </xf>
    <xf numFmtId="0" fontId="76" fillId="16" borderId="71" xfId="0" applyFont="1" applyFill="1" applyBorder="1" applyAlignment="1">
      <alignment horizontal="center" vertical="center" wrapText="1" readingOrder="1"/>
    </xf>
    <xf numFmtId="0" fontId="76" fillId="16" borderId="72" xfId="0" applyFont="1" applyFill="1" applyBorder="1" applyAlignment="1">
      <alignment horizontal="center" vertical="center" wrapText="1" readingOrder="1"/>
    </xf>
    <xf numFmtId="0" fontId="76" fillId="16" borderId="73" xfId="0" applyFont="1" applyFill="1" applyBorder="1" applyAlignment="1">
      <alignment horizontal="center" vertical="center" wrapText="1" readingOrder="1"/>
    </xf>
    <xf numFmtId="0" fontId="76" fillId="16" borderId="0" xfId="0" applyFont="1" applyFill="1" applyAlignment="1">
      <alignment horizontal="center" vertical="center" wrapText="1" readingOrder="1"/>
    </xf>
    <xf numFmtId="0" fontId="76" fillId="16" borderId="74" xfId="0" applyFont="1" applyFill="1" applyBorder="1" applyAlignment="1">
      <alignment horizontal="center" vertical="center" wrapText="1" readingOrder="1"/>
    </xf>
    <xf numFmtId="0" fontId="76" fillId="16" borderId="75" xfId="0" applyFont="1" applyFill="1" applyBorder="1" applyAlignment="1">
      <alignment horizontal="center" vertical="center" wrapText="1" readingOrder="1"/>
    </xf>
    <xf numFmtId="0" fontId="76" fillId="16" borderId="76" xfId="0" applyFont="1" applyFill="1" applyBorder="1" applyAlignment="1">
      <alignment horizontal="center" vertical="center" wrapText="1" readingOrder="1"/>
    </xf>
    <xf numFmtId="0" fontId="76" fillId="16" borderId="77" xfId="0" applyFont="1" applyFill="1" applyBorder="1" applyAlignment="1">
      <alignment horizontal="center" vertical="center" wrapText="1" readingOrder="1"/>
    </xf>
    <xf numFmtId="0" fontId="33" fillId="3" borderId="13" xfId="0" applyFont="1" applyFill="1" applyBorder="1" applyAlignment="1">
      <alignment horizontal="center" vertical="center" wrapText="1"/>
    </xf>
    <xf numFmtId="0" fontId="74" fillId="0" borderId="20" xfId="0" applyFont="1" applyBorder="1" applyAlignment="1">
      <alignment horizontal="center" vertical="center" wrapText="1"/>
    </xf>
    <xf numFmtId="0" fontId="76" fillId="15" borderId="70" xfId="0" applyFont="1" applyFill="1" applyBorder="1" applyAlignment="1">
      <alignment horizontal="center" vertical="center" wrapText="1" readingOrder="1"/>
    </xf>
    <xf numFmtId="0" fontId="76" fillId="15" borderId="71" xfId="0" applyFont="1" applyFill="1" applyBorder="1" applyAlignment="1">
      <alignment horizontal="center" vertical="center" wrapText="1" readingOrder="1"/>
    </xf>
    <xf numFmtId="0" fontId="76" fillId="15" borderId="73" xfId="0" applyFont="1" applyFill="1" applyBorder="1" applyAlignment="1">
      <alignment horizontal="center" vertical="center" wrapText="1" readingOrder="1"/>
    </xf>
    <xf numFmtId="0" fontId="76" fillId="15" borderId="0" xfId="0" applyFont="1" applyFill="1" applyAlignment="1">
      <alignment horizontal="center" vertical="center" wrapText="1" readingOrder="1"/>
    </xf>
    <xf numFmtId="0" fontId="76" fillId="15" borderId="75" xfId="0" applyFont="1" applyFill="1" applyBorder="1" applyAlignment="1">
      <alignment horizontal="center" vertical="center" wrapText="1" readingOrder="1"/>
    </xf>
    <xf numFmtId="0" fontId="76" fillId="15" borderId="76" xfId="0" applyFont="1" applyFill="1" applyBorder="1" applyAlignment="1">
      <alignment horizontal="center" vertical="center" wrapText="1" readingOrder="1"/>
    </xf>
    <xf numFmtId="0" fontId="33" fillId="3" borderId="84" xfId="0" applyFont="1" applyFill="1" applyBorder="1" applyAlignment="1">
      <alignment horizontal="center" vertical="center" wrapText="1"/>
    </xf>
    <xf numFmtId="0" fontId="33" fillId="3" borderId="91" xfId="0" applyFont="1" applyFill="1" applyBorder="1" applyAlignment="1">
      <alignment horizontal="center" vertical="center" wrapText="1"/>
    </xf>
    <xf numFmtId="0" fontId="33" fillId="3" borderId="85" xfId="0" applyFont="1" applyFill="1" applyBorder="1" applyAlignment="1">
      <alignment horizontal="center" vertical="center" wrapText="1"/>
    </xf>
    <xf numFmtId="0" fontId="33" fillId="3" borderId="90" xfId="0" applyFont="1" applyFill="1" applyBorder="1" applyAlignment="1">
      <alignment horizontal="center" vertical="center" wrapText="1"/>
    </xf>
    <xf numFmtId="0" fontId="33" fillId="3" borderId="86" xfId="0" applyFont="1" applyFill="1" applyBorder="1" applyAlignment="1">
      <alignment horizontal="center" vertical="center" wrapText="1"/>
    </xf>
    <xf numFmtId="0" fontId="33" fillId="3" borderId="89" xfId="0" applyFont="1" applyFill="1" applyBorder="1" applyAlignment="1">
      <alignment horizontal="center" vertical="center" wrapText="1"/>
    </xf>
    <xf numFmtId="0" fontId="76" fillId="25" borderId="70" xfId="0" applyFont="1" applyFill="1" applyBorder="1" applyAlignment="1">
      <alignment horizontal="center" vertical="center" wrapText="1" readingOrder="1"/>
    </xf>
    <xf numFmtId="0" fontId="76" fillId="25" borderId="71" xfId="0" applyFont="1" applyFill="1" applyBorder="1" applyAlignment="1">
      <alignment horizontal="center" vertical="center" wrapText="1" readingOrder="1"/>
    </xf>
    <xf numFmtId="0" fontId="76" fillId="25" borderId="73" xfId="0" applyFont="1" applyFill="1" applyBorder="1" applyAlignment="1">
      <alignment horizontal="center" vertical="center" wrapText="1" readingOrder="1"/>
    </xf>
    <xf numFmtId="0" fontId="76" fillId="25" borderId="0" xfId="0" applyFont="1" applyFill="1" applyAlignment="1">
      <alignment horizontal="center" vertical="center" wrapText="1" readingOrder="1"/>
    </xf>
    <xf numFmtId="0" fontId="76" fillId="25" borderId="74" xfId="0" applyFont="1" applyFill="1" applyBorder="1" applyAlignment="1">
      <alignment horizontal="center" vertical="center" wrapText="1" readingOrder="1"/>
    </xf>
    <xf numFmtId="0" fontId="76" fillId="25" borderId="75" xfId="0" applyFont="1" applyFill="1" applyBorder="1" applyAlignment="1">
      <alignment horizontal="center" vertical="center" wrapText="1" readingOrder="1"/>
    </xf>
    <xf numFmtId="0" fontId="76" fillId="25" borderId="76" xfId="0" applyFont="1" applyFill="1" applyBorder="1" applyAlignment="1">
      <alignment horizontal="center" vertical="center" wrapText="1" readingOrder="1"/>
    </xf>
    <xf numFmtId="0" fontId="76" fillId="25" borderId="77" xfId="0" applyFont="1" applyFill="1" applyBorder="1" applyAlignment="1">
      <alignment horizontal="center" vertical="center" wrapText="1" readingOrder="1"/>
    </xf>
    <xf numFmtId="0" fontId="76" fillId="8" borderId="70" xfId="0" applyFont="1" applyFill="1" applyBorder="1" applyAlignment="1">
      <alignment horizontal="center" vertical="center" wrapText="1" readingOrder="1"/>
    </xf>
    <xf numFmtId="0" fontId="76" fillId="8" borderId="71" xfId="0" applyFont="1" applyFill="1" applyBorder="1" applyAlignment="1">
      <alignment horizontal="center" vertical="center" wrapText="1" readingOrder="1"/>
    </xf>
    <xf numFmtId="0" fontId="76" fillId="8" borderId="73" xfId="0" applyFont="1" applyFill="1" applyBorder="1" applyAlignment="1">
      <alignment horizontal="center" vertical="center" wrapText="1" readingOrder="1"/>
    </xf>
    <xf numFmtId="0" fontId="76" fillId="8" borderId="0" xfId="0" applyFont="1" applyFill="1" applyAlignment="1">
      <alignment horizontal="center" vertical="center" wrapText="1" readingOrder="1"/>
    </xf>
    <xf numFmtId="0" fontId="76" fillId="8" borderId="74" xfId="0" applyFont="1" applyFill="1" applyBorder="1" applyAlignment="1">
      <alignment horizontal="center" vertical="center" wrapText="1" readingOrder="1"/>
    </xf>
    <xf numFmtId="0" fontId="76" fillId="8" borderId="75" xfId="0" applyFont="1" applyFill="1" applyBorder="1" applyAlignment="1">
      <alignment horizontal="center" vertical="center" wrapText="1" readingOrder="1"/>
    </xf>
    <xf numFmtId="0" fontId="76" fillId="8" borderId="76" xfId="0" applyFont="1" applyFill="1" applyBorder="1" applyAlignment="1">
      <alignment horizontal="center" vertical="center" wrapText="1" readingOrder="1"/>
    </xf>
    <xf numFmtId="0" fontId="76" fillId="8" borderId="77" xfId="0" applyFont="1" applyFill="1" applyBorder="1" applyAlignment="1">
      <alignment horizontal="center" vertical="center" wrapText="1" readingOrder="1"/>
    </xf>
    <xf numFmtId="0" fontId="33" fillId="0" borderId="13" xfId="0" applyFont="1" applyBorder="1" applyAlignment="1">
      <alignment horizontal="center" vertical="center" wrapText="1"/>
    </xf>
    <xf numFmtId="0" fontId="74" fillId="0" borderId="68" xfId="0" applyFont="1" applyBorder="1" applyAlignment="1">
      <alignment horizontal="center" vertical="center" wrapText="1"/>
    </xf>
    <xf numFmtId="1" fontId="78" fillId="0" borderId="98" xfId="0" applyNumberFormat="1" applyFont="1" applyBorder="1" applyAlignment="1" applyProtection="1">
      <alignment horizontal="center" vertical="center" wrapText="1"/>
      <protection locked="0"/>
    </xf>
    <xf numFmtId="0" fontId="0" fillId="0" borderId="101" xfId="0" applyBorder="1" applyAlignment="1">
      <alignment horizontal="center" vertical="center" wrapText="1"/>
    </xf>
    <xf numFmtId="0" fontId="32" fillId="0" borderId="98" xfId="0" applyFont="1" applyBorder="1" applyAlignment="1">
      <alignment horizontal="center"/>
    </xf>
    <xf numFmtId="0" fontId="32" fillId="0" borderId="78" xfId="0" applyFont="1" applyBorder="1" applyAlignment="1">
      <alignment horizontal="center"/>
    </xf>
    <xf numFmtId="0" fontId="32" fillId="0" borderId="101" xfId="0" applyFont="1" applyBorder="1" applyAlignment="1">
      <alignment horizontal="center"/>
    </xf>
    <xf numFmtId="0" fontId="32" fillId="0" borderId="88"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1" fontId="78" fillId="0" borderId="88" xfId="0" applyNumberFormat="1" applyFont="1" applyBorder="1" applyAlignment="1">
      <alignment horizontal="center" vertical="center"/>
    </xf>
    <xf numFmtId="0" fontId="78" fillId="0" borderId="13" xfId="0" applyFont="1" applyBorder="1" applyAlignment="1">
      <alignment horizontal="center" vertical="center"/>
    </xf>
    <xf numFmtId="0" fontId="78" fillId="0" borderId="65" xfId="0" applyFont="1" applyBorder="1" applyAlignment="1">
      <alignment horizontal="center" vertical="center"/>
    </xf>
    <xf numFmtId="0" fontId="32" fillId="0" borderId="98" xfId="0" applyFont="1" applyBorder="1" applyAlignment="1" applyProtection="1">
      <alignment horizontal="center" vertical="center"/>
      <protection locked="0"/>
    </xf>
    <xf numFmtId="0" fontId="32" fillId="0" borderId="78" xfId="0" applyFont="1" applyBorder="1" applyAlignment="1" applyProtection="1">
      <alignment horizontal="center" vertical="center"/>
      <protection locked="0"/>
    </xf>
    <xf numFmtId="0" fontId="32" fillId="0" borderId="101" xfId="0" applyFont="1" applyBorder="1" applyAlignment="1" applyProtection="1">
      <alignment horizontal="center" vertical="center"/>
      <protection locked="0"/>
    </xf>
    <xf numFmtId="1" fontId="78" fillId="0" borderId="97" xfId="0" applyNumberFormat="1" applyFont="1" applyBorder="1" applyAlignment="1" applyProtection="1">
      <alignment horizontal="center" vertical="center" wrapText="1"/>
      <protection locked="0"/>
    </xf>
    <xf numFmtId="1" fontId="78" fillId="0" borderId="99" xfId="0" applyNumberFormat="1" applyFont="1" applyBorder="1" applyAlignment="1" applyProtection="1">
      <alignment horizontal="center" vertical="center" wrapText="1"/>
      <protection locked="0"/>
    </xf>
    <xf numFmtId="1" fontId="78" fillId="0" borderId="100" xfId="0" applyNumberFormat="1" applyFont="1" applyBorder="1" applyAlignment="1" applyProtection="1">
      <alignment horizontal="center" vertical="center" wrapText="1"/>
      <protection locked="0"/>
    </xf>
    <xf numFmtId="0" fontId="78" fillId="0" borderId="98" xfId="0" applyFont="1" applyBorder="1" applyAlignment="1" applyProtection="1">
      <alignment horizontal="left" vertical="center" wrapText="1"/>
      <protection locked="0"/>
    </xf>
    <xf numFmtId="0" fontId="78" fillId="0" borderId="78" xfId="0" applyFont="1" applyBorder="1" applyAlignment="1" applyProtection="1">
      <alignment horizontal="left" vertical="center" wrapText="1"/>
      <protection locked="0"/>
    </xf>
    <xf numFmtId="0" fontId="78" fillId="0" borderId="101" xfId="0" applyFont="1" applyBorder="1" applyAlignment="1" applyProtection="1">
      <alignment horizontal="left" vertical="center" wrapText="1"/>
      <protection locked="0"/>
    </xf>
    <xf numFmtId="0" fontId="78" fillId="0" borderId="98" xfId="0" applyFont="1" applyBorder="1" applyAlignment="1" applyProtection="1">
      <alignment horizontal="center" vertical="center" wrapText="1"/>
      <protection locked="0"/>
    </xf>
    <xf numFmtId="0" fontId="78" fillId="0" borderId="78" xfId="0" applyFont="1" applyBorder="1" applyAlignment="1" applyProtection="1">
      <alignment horizontal="center" vertical="center" wrapText="1"/>
      <protection locked="0"/>
    </xf>
    <xf numFmtId="0" fontId="78" fillId="0" borderId="101" xfId="0" applyFont="1" applyBorder="1" applyAlignment="1" applyProtection="1">
      <alignment horizontal="center" vertical="center" wrapText="1"/>
      <protection locked="0"/>
    </xf>
    <xf numFmtId="0" fontId="78" fillId="0" borderId="98" xfId="0" applyFont="1" applyBorder="1" applyAlignment="1" applyProtection="1">
      <alignment horizontal="center" vertical="center"/>
      <protection locked="0"/>
    </xf>
    <xf numFmtId="0" fontId="78" fillId="0" borderId="78" xfId="0" applyFont="1" applyBorder="1" applyAlignment="1" applyProtection="1">
      <alignment horizontal="center" vertical="center"/>
      <protection locked="0"/>
    </xf>
    <xf numFmtId="0" fontId="78" fillId="0" borderId="101" xfId="0" applyFont="1" applyBorder="1" applyAlignment="1" applyProtection="1">
      <alignment horizontal="center" vertical="center"/>
      <protection locked="0"/>
    </xf>
    <xf numFmtId="0" fontId="78" fillId="0" borderId="88" xfId="0" applyFont="1" applyBorder="1" applyAlignment="1" applyProtection="1">
      <alignment horizontal="center" vertical="center"/>
      <protection locked="0"/>
    </xf>
    <xf numFmtId="0" fontId="78" fillId="0" borderId="13" xfId="0" applyFont="1" applyBorder="1" applyAlignment="1" applyProtection="1">
      <alignment horizontal="center" vertical="center"/>
      <protection locked="0"/>
    </xf>
    <xf numFmtId="0" fontId="78" fillId="0" borderId="65" xfId="0" applyFont="1" applyBorder="1" applyAlignment="1" applyProtection="1">
      <alignment horizontal="center" vertical="center"/>
      <protection locked="0"/>
    </xf>
    <xf numFmtId="0" fontId="72" fillId="24" borderId="102" xfId="0" applyFont="1" applyFill="1" applyBorder="1" applyAlignment="1">
      <alignment horizontal="center"/>
    </xf>
    <xf numFmtId="0" fontId="72" fillId="24" borderId="103" xfId="0" applyFont="1" applyFill="1" applyBorder="1" applyAlignment="1">
      <alignment horizontal="center"/>
    </xf>
    <xf numFmtId="0" fontId="79" fillId="4" borderId="94" xfId="0" applyFont="1" applyFill="1" applyBorder="1" applyAlignment="1">
      <alignment horizontal="center" vertical="center"/>
    </xf>
    <xf numFmtId="0" fontId="79" fillId="4" borderId="104" xfId="0" applyFont="1" applyFill="1" applyBorder="1" applyAlignment="1">
      <alignment horizontal="center" vertical="center"/>
    </xf>
    <xf numFmtId="0" fontId="79" fillId="4" borderId="95" xfId="0" applyFont="1" applyFill="1" applyBorder="1" applyAlignment="1">
      <alignment horizontal="center" vertical="center"/>
    </xf>
    <xf numFmtId="0" fontId="79" fillId="23" borderId="92" xfId="0" applyFont="1" applyFill="1" applyBorder="1" applyAlignment="1" applyProtection="1">
      <alignment horizontal="center" vertical="center" wrapText="1"/>
      <protection locked="0"/>
    </xf>
    <xf numFmtId="0" fontId="79" fillId="4" borderId="92" xfId="0" applyFont="1" applyFill="1" applyBorder="1" applyAlignment="1" applyProtection="1">
      <alignment horizontal="center" vertical="center" wrapText="1"/>
      <protection locked="0"/>
    </xf>
    <xf numFmtId="0" fontId="81" fillId="4" borderId="2" xfId="0" applyFont="1" applyFill="1" applyBorder="1" applyAlignment="1">
      <alignment horizontal="center" vertical="center" wrapText="1"/>
    </xf>
    <xf numFmtId="0" fontId="81" fillId="4" borderId="105" xfId="0" applyFont="1" applyFill="1" applyBorder="1" applyAlignment="1">
      <alignment horizontal="center" vertical="center" wrapText="1"/>
    </xf>
    <xf numFmtId="0" fontId="81" fillId="4" borderId="0" xfId="0" applyFont="1" applyFill="1" applyAlignment="1">
      <alignment horizontal="center" vertical="center" wrapText="1"/>
    </xf>
    <xf numFmtId="0" fontId="81" fillId="4" borderId="90" xfId="0" applyFont="1" applyFill="1" applyBorder="1" applyAlignment="1">
      <alignment horizontal="center" vertical="center" wrapText="1"/>
    </xf>
    <xf numFmtId="0" fontId="80" fillId="4" borderId="93" xfId="0" applyFont="1" applyFill="1" applyBorder="1" applyAlignment="1">
      <alignment horizontal="center" vertical="center" wrapText="1"/>
    </xf>
    <xf numFmtId="0" fontId="80" fillId="4" borderId="96" xfId="0" applyFont="1" applyFill="1" applyBorder="1" applyAlignment="1">
      <alignment horizontal="center" vertical="center" wrapText="1"/>
    </xf>
    <xf numFmtId="0" fontId="80" fillId="4" borderId="94" xfId="0" applyFont="1" applyFill="1" applyBorder="1" applyAlignment="1">
      <alignment horizontal="center" vertical="center" wrapText="1"/>
    </xf>
    <xf numFmtId="0" fontId="80" fillId="4" borderId="95" xfId="0" applyFont="1" applyFill="1" applyBorder="1" applyAlignment="1">
      <alignment horizontal="center" vertical="center" wrapText="1"/>
    </xf>
    <xf numFmtId="0" fontId="79" fillId="4" borderId="94" xfId="0" applyFont="1" applyFill="1" applyBorder="1" applyAlignment="1" applyProtection="1">
      <alignment horizontal="center" vertical="center" wrapText="1"/>
      <protection locked="0"/>
    </xf>
    <xf numFmtId="1" fontId="78" fillId="0" borderId="78" xfId="0" applyNumberFormat="1" applyFont="1" applyBorder="1" applyAlignment="1" applyProtection="1">
      <alignment horizontal="center" vertical="center" wrapText="1"/>
      <protection locked="0"/>
    </xf>
    <xf numFmtId="1" fontId="78" fillId="0" borderId="101" xfId="0" applyNumberFormat="1" applyFont="1" applyBorder="1" applyAlignment="1" applyProtection="1">
      <alignment horizontal="center" vertical="center" wrapText="1"/>
      <protection locked="0"/>
    </xf>
  </cellXfs>
  <cellStyles count="3">
    <cellStyle name="Normal" xfId="0" builtinId="0"/>
    <cellStyle name="Normal - Style1 2" xfId="1" xr:uid="{00000000-0005-0000-0000-000001000000}"/>
    <cellStyle name="Normal 2 2" xfId="2" xr:uid="{00000000-0005-0000-0000-000002000000}"/>
  </cellStyles>
  <dxfs count="6215">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ill>
        <patternFill>
          <bgColor rgb="FFFFC000"/>
        </patternFill>
      </fill>
    </dxf>
    <dxf>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FF0000"/>
        </patternFill>
      </fill>
    </dxf>
    <dxf>
      <font>
        <color theme="1"/>
      </font>
      <fill>
        <patternFill>
          <bgColor rgb="FF92D050"/>
        </patternFill>
      </fill>
    </dxf>
    <dxf>
      <font>
        <color theme="1"/>
      </font>
      <fill>
        <patternFill>
          <bgColor theme="7" tint="0.39994506668294322"/>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rgb="FFFFC000"/>
        </patternFill>
      </fill>
    </dxf>
    <dxf>
      <font>
        <color theme="1"/>
      </font>
      <fill>
        <patternFill>
          <bgColor theme="7" tint="0.39994506668294322"/>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00B050"/>
        </patternFill>
      </fill>
    </dxf>
    <dxf>
      <font>
        <color theme="1"/>
      </font>
      <fill>
        <patternFill>
          <bgColor theme="7" tint="0.39994506668294322"/>
        </patternFill>
      </fill>
    </dxf>
    <dxf>
      <fill>
        <patternFill>
          <bgColor rgb="FFFF0000"/>
        </patternFill>
      </fill>
    </dxf>
    <dxf>
      <fill>
        <patternFill>
          <bgColor rgb="FFFFC0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Calibri"/>
        <scheme val="minor"/>
      </font>
      <fill>
        <patternFill patternType="none">
          <fgColor indexed="64"/>
          <bgColor indexed="65"/>
        </patternFill>
      </fill>
    </dxf>
    <dxf>
      <font>
        <b val="0"/>
        <i val="0"/>
        <strike val="0"/>
        <condense val="0"/>
        <extend val="0"/>
        <outline val="0"/>
        <shadow val="0"/>
        <u val="none"/>
        <vertAlign val="baseline"/>
        <sz val="16"/>
        <color rgb="FFFF0000"/>
        <name val="Arial Narrow"/>
        <scheme val="none"/>
      </font>
      <fill>
        <patternFill patternType="none">
          <fgColor indexed="64"/>
          <bgColor indexed="65"/>
        </patternFill>
      </fill>
      <alignment horizontal="general" vertical="center" textRotation="0" wrapText="0" indent="0" justifyLastLine="0" shrinkToFit="0" readingOrder="0"/>
    </dxf>
    <dxf>
      <numFmt numFmtId="13" formatCode="0%"/>
    </dxf>
    <dxf>
      <numFmt numFmtId="13" formatCode="0%"/>
    </dxf>
    <dxf>
      <numFmt numFmtId="13" formatCode="0%"/>
    </dxf>
    <dxf>
      <numFmt numFmtId="13" formatCode="0%"/>
    </dxf>
    <dxf>
      <numFmt numFmtId="13" formatCode="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
      <font>
        <color theme="1"/>
      </font>
      <fill>
        <patternFill>
          <bgColor rgb="FFFFC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FFC000"/>
        </patternFill>
      </fill>
    </dxf>
    <dxf>
      <font>
        <color theme="1"/>
      </font>
      <fill>
        <patternFill>
          <bgColor rgb="FF92D05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auto="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rgb="FF92D050"/>
        </patternFill>
      </fill>
    </dxf>
    <dxf>
      <font>
        <color theme="1"/>
      </font>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0000"/>
        </patternFill>
      </fill>
    </dxf>
    <dxf>
      <font>
        <color theme="1"/>
      </font>
      <fill>
        <patternFill>
          <bgColor theme="7" tint="0.39994506668294322"/>
        </patternFill>
      </fill>
    </dxf>
    <dxf>
      <font>
        <color theme="1"/>
      </font>
      <fill>
        <patternFill>
          <bgColor rgb="FF92D050"/>
        </patternFill>
      </fill>
    </dxf>
    <dxf>
      <font>
        <color theme="1"/>
      </font>
      <fill>
        <patternFill>
          <bgColor rgb="FFFFC000"/>
        </patternFill>
      </fill>
    </dxf>
    <dxf>
      <font>
        <color theme="1"/>
      </font>
      <fill>
        <patternFill>
          <bgColor rgb="FFFF0000"/>
        </patternFill>
      </fill>
    </dxf>
    <dxf>
      <font>
        <color theme="1"/>
      </font>
      <fill>
        <patternFill>
          <bgColor rgb="FF92D050"/>
        </patternFill>
      </fill>
    </dxf>
    <dxf>
      <font>
        <color theme="1"/>
      </font>
      <fill>
        <patternFill>
          <bgColor rgb="FF00B050"/>
        </patternFill>
      </fill>
    </dxf>
    <dxf>
      <font>
        <color theme="1"/>
      </font>
      <fill>
        <patternFill>
          <bgColor theme="7" tint="0.39994506668294322"/>
        </patternFill>
      </fill>
    </dxf>
    <dxf>
      <font>
        <color theme="1"/>
      </font>
      <fill>
        <patternFill>
          <bgColor rgb="FFFFC000"/>
        </patternFill>
      </fill>
    </dxf>
    <dxf>
      <fill>
        <patternFill>
          <bgColor rgb="FFFFC000"/>
        </patternFill>
      </fill>
    </dxf>
    <dxf>
      <font>
        <color theme="1"/>
      </font>
      <fill>
        <patternFill>
          <bgColor rgb="FFFF0000"/>
        </patternFill>
      </fill>
    </dxf>
    <dxf>
      <font>
        <color theme="1"/>
      </font>
      <fill>
        <patternFill>
          <bgColor rgb="FFFF0000"/>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ill>
        <patternFill>
          <bgColor rgb="FFFFC7CE"/>
        </patternFill>
      </fill>
    </dxf>
    <dxf>
      <fill>
        <patternFill>
          <bgColor theme="9"/>
        </patternFill>
      </fill>
    </dxf>
    <dxf>
      <fill>
        <patternFill>
          <bgColor theme="9"/>
        </patternFill>
      </fill>
    </dxf>
    <dxf>
      <fill>
        <patternFill>
          <bgColor theme="9"/>
        </patternFill>
      </fill>
    </dxf>
    <dxf>
      <font>
        <color theme="1"/>
      </font>
    </dxf>
    <dxf>
      <fill>
        <patternFill>
          <bgColor rgb="FF92D050"/>
        </patternFill>
      </fill>
    </dxf>
    <dxf>
      <fill>
        <patternFill>
          <bgColor rgb="FF00B050"/>
        </patternFill>
      </fill>
    </dxf>
    <dxf>
      <fill>
        <patternFill>
          <bgColor rgb="FF92D050"/>
        </patternFill>
      </fill>
    </dxf>
    <dxf>
      <fill>
        <patternFill>
          <bgColor theme="7" tint="0.59996337778862885"/>
        </patternFill>
      </fill>
    </dxf>
    <dxf>
      <font>
        <color auto="1"/>
      </font>
    </dxf>
    <dxf>
      <fill>
        <patternFill>
          <bgColor theme="7" tint="0.39994506668294322"/>
        </patternFill>
      </fill>
    </dxf>
    <dxf>
      <font>
        <color theme="1"/>
      </font>
      <fill>
        <patternFill>
          <bgColor rgb="FFFFC000"/>
        </patternFill>
      </fill>
    </dxf>
    <dxf>
      <font>
        <color theme="1"/>
      </font>
      <fill>
        <patternFill>
          <bgColor rgb="FFFF0000"/>
        </patternFill>
      </fill>
    </dxf>
    <dxf>
      <font>
        <color theme="1"/>
      </font>
      <fill>
        <patternFill>
          <bgColor rgb="FF00B050"/>
        </patternFill>
      </fill>
    </dxf>
    <dxf>
      <font>
        <color theme="1"/>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4.jpe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139700</xdr:rowOff>
    </xdr:from>
    <xdr:ext cx="2505074" cy="914400"/>
    <xdr:pic>
      <xdr:nvPicPr>
        <xdr:cNvPr id="4" name="Imagen 3">
          <a:extLst>
            <a:ext uri="{FF2B5EF4-FFF2-40B4-BE49-F238E27FC236}">
              <a16:creationId xmlns:a16="http://schemas.microsoft.com/office/drawing/2014/main" id="{07949EE5-0DFE-4F23-9EBB-8C1281065AFD}"/>
            </a:ext>
          </a:extLst>
        </xdr:cNvPr>
        <xdr:cNvPicPr>
          <a:picLocks noChangeAspect="1"/>
        </xdr:cNvPicPr>
      </xdr:nvPicPr>
      <xdr:blipFill>
        <a:blip xmlns:r="http://schemas.openxmlformats.org/officeDocument/2006/relationships" r:embed="rId1"/>
        <a:stretch>
          <a:fillRect/>
        </a:stretch>
      </xdr:blipFill>
      <xdr:spPr>
        <a:xfrm>
          <a:off x="0" y="139700"/>
          <a:ext cx="2505074" cy="914400"/>
        </a:xfrm>
        <a:prstGeom prst="rect">
          <a:avLst/>
        </a:prstGeom>
      </xdr:spPr>
    </xdr:pic>
    <xdr:clientData/>
  </xdr:oneCellAnchor>
  <xdr:twoCellAnchor>
    <xdr:from>
      <xdr:col>6</xdr:col>
      <xdr:colOff>482600</xdr:colOff>
      <xdr:row>0</xdr:row>
      <xdr:rowOff>260350</xdr:rowOff>
    </xdr:from>
    <xdr:to>
      <xdr:col>7</xdr:col>
      <xdr:colOff>327024</xdr:colOff>
      <xdr:row>2</xdr:row>
      <xdr:rowOff>127000</xdr:rowOff>
    </xdr:to>
    <xdr:grpSp>
      <xdr:nvGrpSpPr>
        <xdr:cNvPr id="5" name="Group 8">
          <a:extLst>
            <a:ext uri="{FF2B5EF4-FFF2-40B4-BE49-F238E27FC236}">
              <a16:creationId xmlns:a16="http://schemas.microsoft.com/office/drawing/2014/main" id="{DD77865D-3137-4C44-9888-338E7CAD30E8}"/>
            </a:ext>
          </a:extLst>
        </xdr:cNvPr>
        <xdr:cNvGrpSpPr>
          <a:grpSpLocks/>
        </xdr:cNvGrpSpPr>
      </xdr:nvGrpSpPr>
      <xdr:grpSpPr bwMode="auto">
        <a:xfrm>
          <a:off x="7172960" y="260350"/>
          <a:ext cx="697864" cy="582930"/>
          <a:chOff x="2381" y="720"/>
          <a:chExt cx="3154" cy="65"/>
        </a:xfrm>
      </xdr:grpSpPr>
      <xdr:pic>
        <xdr:nvPicPr>
          <xdr:cNvPr id="6" name="6 Imagen">
            <a:extLst>
              <a:ext uri="{FF2B5EF4-FFF2-40B4-BE49-F238E27FC236}">
                <a16:creationId xmlns:a16="http://schemas.microsoft.com/office/drawing/2014/main" id="{53517378-D0AE-4161-BFC6-F13AFA8539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1" y="720"/>
            <a:ext cx="1417"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7 Imagen">
            <a:extLst>
              <a:ext uri="{FF2B5EF4-FFF2-40B4-BE49-F238E27FC236}">
                <a16:creationId xmlns:a16="http://schemas.microsoft.com/office/drawing/2014/main" id="{443C74A5-02A7-43D4-B226-A7DD9D5A217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00" y="720"/>
            <a:ext cx="335"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7</xdr:col>
      <xdr:colOff>31750</xdr:colOff>
      <xdr:row>0</xdr:row>
      <xdr:rowOff>273050</xdr:rowOff>
    </xdr:from>
    <xdr:to>
      <xdr:col>9</xdr:col>
      <xdr:colOff>104775</xdr:colOff>
      <xdr:row>3</xdr:row>
      <xdr:rowOff>31749</xdr:rowOff>
    </xdr:to>
    <xdr:sp macro="" textlink="">
      <xdr:nvSpPr>
        <xdr:cNvPr id="8" name="CuadroTexto 4">
          <a:extLst>
            <a:ext uri="{FF2B5EF4-FFF2-40B4-BE49-F238E27FC236}">
              <a16:creationId xmlns:a16="http://schemas.microsoft.com/office/drawing/2014/main" id="{3B1E5441-8259-47DB-9280-D42B635243B3}"/>
            </a:ext>
          </a:extLst>
        </xdr:cNvPr>
        <xdr:cNvSpPr txBox="1"/>
      </xdr:nvSpPr>
      <xdr:spPr>
        <a:xfrm>
          <a:off x="5365750" y="187325"/>
          <a:ext cx="1597025" cy="415924"/>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2000" b="1">
              <a:solidFill>
                <a:schemeClr val="accent5">
                  <a:lumMod val="75000"/>
                </a:schemeClr>
              </a:solidFill>
            </a:rPr>
            <a:t>SIGCMA</a:t>
          </a:r>
          <a:endParaRPr lang="es-CO" sz="2000">
            <a:solidFill>
              <a:schemeClr val="accent5">
                <a:lumMod val="75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28575</xdr:rowOff>
    </xdr:from>
    <xdr:to>
      <xdr:col>0</xdr:col>
      <xdr:colOff>1666875</xdr:colOff>
      <xdr:row>2</xdr:row>
      <xdr:rowOff>0</xdr:rowOff>
    </xdr:to>
    <xdr:pic>
      <xdr:nvPicPr>
        <xdr:cNvPr id="2" name="18 Imagen" descr="Logo CSJ RGB_01">
          <a:extLst>
            <a:ext uri="{FF2B5EF4-FFF2-40B4-BE49-F238E27FC236}">
              <a16:creationId xmlns:a16="http://schemas.microsoft.com/office/drawing/2014/main" id="{6372583D-1E3B-4ACB-A99D-B0BE4F0539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8575"/>
          <a:ext cx="1666875"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1162050</xdr:colOff>
      <xdr:row>0</xdr:row>
      <xdr:rowOff>38100</xdr:rowOff>
    </xdr:from>
    <xdr:to>
      <xdr:col>5</xdr:col>
      <xdr:colOff>2905125</xdr:colOff>
      <xdr:row>1</xdr:row>
      <xdr:rowOff>171449</xdr:rowOff>
    </xdr:to>
    <xdr:sp macro="" textlink="">
      <xdr:nvSpPr>
        <xdr:cNvPr id="3" name="CuadroTexto 4">
          <a:extLst>
            <a:ext uri="{FF2B5EF4-FFF2-40B4-BE49-F238E27FC236}">
              <a16:creationId xmlns:a16="http://schemas.microsoft.com/office/drawing/2014/main" id="{062AEE7A-162D-499F-A97D-F9337DCD4DE9}"/>
            </a:ext>
          </a:extLst>
        </xdr:cNvPr>
        <xdr:cNvSpPr txBox="1"/>
      </xdr:nvSpPr>
      <xdr:spPr>
        <a:xfrm>
          <a:off x="6124575" y="38100"/>
          <a:ext cx="1743075" cy="419099"/>
        </a:xfrm>
        <a:prstGeom prst="rect">
          <a:avLst/>
        </a:prstGeom>
        <a:noFill/>
      </xdr:spPr>
      <xdr:txBody>
        <a:bodyPr wrap="square" rtlCol="0">
          <a:no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s-CO" sz="2000" b="1">
              <a:solidFill>
                <a:schemeClr val="accent5">
                  <a:lumMod val="75000"/>
                </a:schemeClr>
              </a:solidFill>
            </a:rPr>
            <a:t>SIGCMA</a:t>
          </a:r>
          <a:endParaRPr lang="es-CO" sz="2000">
            <a:solidFill>
              <a:schemeClr val="accent5">
                <a:lumMod val="75000"/>
              </a:schemeClr>
            </a:solidFill>
          </a:endParaRPr>
        </a:p>
      </xdr:txBody>
    </xdr:sp>
    <xdr:clientData/>
  </xdr:twoCellAnchor>
  <xdr:twoCellAnchor>
    <xdr:from>
      <xdr:col>5</xdr:col>
      <xdr:colOff>38101</xdr:colOff>
      <xdr:row>1</xdr:row>
      <xdr:rowOff>161925</xdr:rowOff>
    </xdr:from>
    <xdr:to>
      <xdr:col>5</xdr:col>
      <xdr:colOff>2924175</xdr:colOff>
      <xdr:row>2</xdr:row>
      <xdr:rowOff>0</xdr:rowOff>
    </xdr:to>
    <xdr:grpSp>
      <xdr:nvGrpSpPr>
        <xdr:cNvPr id="4" name="Group 8">
          <a:extLst>
            <a:ext uri="{FF2B5EF4-FFF2-40B4-BE49-F238E27FC236}">
              <a16:creationId xmlns:a16="http://schemas.microsoft.com/office/drawing/2014/main" id="{7957DFC6-BB87-41B3-8F54-05F158CD39FB}"/>
            </a:ext>
          </a:extLst>
        </xdr:cNvPr>
        <xdr:cNvGrpSpPr>
          <a:grpSpLocks/>
        </xdr:cNvGrpSpPr>
      </xdr:nvGrpSpPr>
      <xdr:grpSpPr bwMode="auto">
        <a:xfrm>
          <a:off x="5000626" y="447675"/>
          <a:ext cx="2886074" cy="76200"/>
          <a:chOff x="2381" y="720"/>
          <a:chExt cx="3154" cy="65"/>
        </a:xfrm>
      </xdr:grpSpPr>
      <xdr:pic>
        <xdr:nvPicPr>
          <xdr:cNvPr id="5" name="6 Imagen">
            <a:extLst>
              <a:ext uri="{FF2B5EF4-FFF2-40B4-BE49-F238E27FC236}">
                <a16:creationId xmlns:a16="http://schemas.microsoft.com/office/drawing/2014/main" id="{E6107960-5CE5-4022-BCF8-CB46F299DF9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81" y="720"/>
            <a:ext cx="1417"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 name="7 Imagen">
            <a:extLst>
              <a:ext uri="{FF2B5EF4-FFF2-40B4-BE49-F238E27FC236}">
                <a16:creationId xmlns:a16="http://schemas.microsoft.com/office/drawing/2014/main" id="{3D36F87B-9675-4DB0-BBAE-6AD534BFADE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00" y="720"/>
            <a:ext cx="335"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5</xdr:col>
      <xdr:colOff>1266824</xdr:colOff>
      <xdr:row>1</xdr:row>
      <xdr:rowOff>57150</xdr:rowOff>
    </xdr:from>
    <xdr:to>
      <xdr:col>5</xdr:col>
      <xdr:colOff>2800350</xdr:colOff>
      <xdr:row>2</xdr:row>
      <xdr:rowOff>90079</xdr:rowOff>
    </xdr:to>
    <xdr:pic>
      <xdr:nvPicPr>
        <xdr:cNvPr id="7" name="Imagen 6">
          <a:extLst>
            <a:ext uri="{FF2B5EF4-FFF2-40B4-BE49-F238E27FC236}">
              <a16:creationId xmlns:a16="http://schemas.microsoft.com/office/drawing/2014/main" id="{87580101-FAF6-4A72-A2AF-209D770EA9A6}"/>
            </a:ext>
          </a:extLst>
        </xdr:cNvPr>
        <xdr:cNvPicPr>
          <a:picLocks noChangeAspect="1"/>
        </xdr:cNvPicPr>
      </xdr:nvPicPr>
      <xdr:blipFill>
        <a:blip xmlns:r="http://schemas.openxmlformats.org/officeDocument/2006/relationships" r:embed="rId4"/>
        <a:stretch>
          <a:fillRect/>
        </a:stretch>
      </xdr:blipFill>
      <xdr:spPr>
        <a:xfrm>
          <a:off x="6229349" y="342900"/>
          <a:ext cx="1533526" cy="271054"/>
        </a:xfrm>
        <a:prstGeom prst="rect">
          <a:avLst/>
        </a:prstGeom>
      </xdr:spPr>
    </xdr:pic>
    <xdr:clientData/>
  </xdr:twoCellAnchor>
  <xdr:oneCellAnchor>
    <xdr:from>
      <xdr:col>6</xdr:col>
      <xdr:colOff>480060</xdr:colOff>
      <xdr:row>2</xdr:row>
      <xdr:rowOff>91440</xdr:rowOff>
    </xdr:from>
    <xdr:ext cx="2156460" cy="5844540"/>
    <xdr:sp macro="" textlink="">
      <xdr:nvSpPr>
        <xdr:cNvPr id="8" name="CuadroTexto 7">
          <a:extLst>
            <a:ext uri="{FF2B5EF4-FFF2-40B4-BE49-F238E27FC236}">
              <a16:creationId xmlns:a16="http://schemas.microsoft.com/office/drawing/2014/main" id="{EEA8DE56-07A0-4325-9549-357182CA3875}"/>
            </a:ext>
          </a:extLst>
        </xdr:cNvPr>
        <xdr:cNvSpPr txBox="1"/>
      </xdr:nvSpPr>
      <xdr:spPr>
        <a:xfrm>
          <a:off x="8404860" y="615315"/>
          <a:ext cx="2156460" cy="5844540"/>
        </a:xfrm>
        <a:prstGeom prst="rect">
          <a:avLst/>
        </a:prstGeom>
        <a:solidFill>
          <a:srgbClr val="FFC0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s-CO" sz="1100"/>
            <a:t>Tener en</a:t>
          </a:r>
          <a:r>
            <a:rPr lang="es-CO" sz="1100" baseline="0"/>
            <a:t> cuenta-.</a:t>
          </a:r>
        </a:p>
        <a:p>
          <a:r>
            <a:rPr lang="es-CO" sz="1100" baseline="0"/>
            <a:t>1- La estrategia ( Columna A),  es la forma como se va a gestionar la debilidad o la fortaleza( contexto interno) o la amenaza y la oportunidad</a:t>
          </a:r>
        </a:p>
        <a:p>
          <a:r>
            <a:rPr lang="es-CO" sz="1100" baseline="0"/>
            <a:t> ( contexto externo).</a:t>
          </a:r>
        </a:p>
        <a:p>
          <a:endParaRPr lang="es-CO" sz="1100" baseline="0"/>
        </a:p>
        <a:p>
          <a:r>
            <a:rPr lang="es-CO" sz="1100" baseline="0"/>
            <a:t>2. Columnas (B,C;D;E)</a:t>
          </a:r>
        </a:p>
        <a:p>
          <a:r>
            <a:rPr lang="es-CO" sz="1100" baseline="0"/>
            <a:t>Copiar el numero que corresponde, segun la debilidad , oportunidad, fortaleza o amenaza identificada.</a:t>
          </a:r>
        </a:p>
        <a:p>
          <a:r>
            <a:rPr lang="es-CO" sz="1100" baseline="0"/>
            <a:t> </a:t>
          </a:r>
        </a:p>
        <a:p>
          <a:r>
            <a:rPr lang="es-CO" sz="1100"/>
            <a:t>3.</a:t>
          </a:r>
          <a:r>
            <a:rPr lang="es-CO" sz="1100" baseline="0"/>
            <a:t> Las oportunidades y fortalezas se pueden gestionar  a traves de acciónes o proyectos  que se incluyen en el plan de accion ( mejoras), si se considera que aportan valor </a:t>
          </a:r>
        </a:p>
        <a:p>
          <a:endParaRPr lang="es-CO" sz="1100" baseline="0"/>
        </a:p>
        <a:p>
          <a:r>
            <a:rPr lang="es-CO" sz="1100" baseline="0"/>
            <a:t>Las debilidades y amenazas si  afectan los objetivos estrategicos y requieren recursos se documentan en este plan de acción  .</a:t>
          </a:r>
        </a:p>
        <a:p>
          <a:endParaRPr lang="es-CO" sz="1100" baseline="0"/>
        </a:p>
        <a:p>
          <a:r>
            <a:rPr lang="es-CO" sz="1100" baseline="0"/>
            <a:t>Si la debiidad o amenaza afecta la parte operativa ( errores, demoras, etc) se llevan como causa  de los riesgos, en el Plan de riesgos respectivo.</a:t>
          </a: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21405</xdr:colOff>
      <xdr:row>0</xdr:row>
      <xdr:rowOff>0</xdr:rowOff>
    </xdr:from>
    <xdr:to>
      <xdr:col>3</xdr:col>
      <xdr:colOff>433013</xdr:colOff>
      <xdr:row>8</xdr:row>
      <xdr:rowOff>92193</xdr:rowOff>
    </xdr:to>
    <xdr:pic>
      <xdr:nvPicPr>
        <xdr:cNvPr id="2" name="Imagen 1">
          <a:extLst>
            <a:ext uri="{FF2B5EF4-FFF2-40B4-BE49-F238E27FC236}">
              <a16:creationId xmlns:a16="http://schemas.microsoft.com/office/drawing/2014/main" id="{7AF4E8B7-25BB-4C6F-801A-10714F59FBE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405" y="0"/>
          <a:ext cx="3328398" cy="909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550F61E5-1B6C-4DD3-AF4A-F8269EEF65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25C8492E-5A4B-4B0B-B676-48E213AF15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7088"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C76446D0-75A4-4003-BF60-0014F9A0505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866775</xdr:colOff>
      <xdr:row>2</xdr:row>
      <xdr:rowOff>15875</xdr:rowOff>
    </xdr:to>
    <xdr:pic>
      <xdr:nvPicPr>
        <xdr:cNvPr id="2" name="Imagen 1">
          <a:extLst>
            <a:ext uri="{FF2B5EF4-FFF2-40B4-BE49-F238E27FC236}">
              <a16:creationId xmlns:a16="http://schemas.microsoft.com/office/drawing/2014/main" id="{14C1A84D-FB38-47A1-9B92-E6DC7BC327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2095500" cy="7302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cuments/ARCHIVOS%20COMPUTADOR%20SANDRA/CALIDAD/PLAN%20DE%20ACCI&#211;N%20Y%20RIESGOS%20PALOQUEMAO/Documentos%20finales/Formato%20Riesgos%20Despachos%20Judiciales%20Certificados%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tbcsj-my.sharepoint.com/Users/mador/OneDrive/Documentos/Norma%20Icontec/Formato%20ARIESGOS%20EJEMPL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
      <sheetName val="Análisis de Contexto "/>
      <sheetName val="Estrategias"/>
      <sheetName val="3. Identificación de Riesgos "/>
      <sheetName val="4. Valoración Controles"/>
      <sheetName val="5. Mapa de Riesgo"/>
      <sheetName val="Tabla de Valoración"/>
      <sheetName val="Valoración Probabilidad"/>
      <sheetName val="Valoración del Impacto"/>
      <sheetName val="Seguimiento 1 trimestre"/>
      <sheetName val="Seguimiento 2 trimestre"/>
      <sheetName val="Seguimiento 3 trimestre "/>
      <sheetName val="Seguimiento 4 trimestre"/>
      <sheetName val="Seguimiento 1 trimestre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Contexto "/>
      <sheetName val="ESTRATEGIAS "/>
      <sheetName val="Riesgos  "/>
      <sheetName val="Valoracion de la probabilidad "/>
      <sheetName val="Valoración del Impacto "/>
      <sheetName val="Hoja2"/>
    </sheetNames>
    <sheetDataSet>
      <sheetData sheetId="0"/>
      <sheetData sheetId="1"/>
      <sheetData sheetId="2"/>
      <sheetData sheetId="3"/>
      <sheetData sheetId="4"/>
      <sheetData sheetId="5"/>
    </sheetDataSet>
  </externalBook>
</externalLink>
</file>

<file path=xl/persons/person.xml><?xml version="1.0" encoding="utf-8"?>
<personList xmlns="http://schemas.microsoft.com/office/spreadsheetml/2018/threadedcomments" xmlns:x="http://schemas.openxmlformats.org/spreadsheetml/2006/main">
  <person displayName="Sistema Integrado Gestion Control Calidad Medio Ambiente - Seccional Pereira" id="{3691107D-4810-45A2-8B4C-69711189F398}" userId="S::sigcmaper@cendoj.ramajudicial.gov.co::38044903-2c9d-46a7-bd7f-7328c00064bf" providerId="AD"/>
</personList>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Usuario/Desktop/Nueva%20Metodologia%20Riesgos/Caja%20de%20Herramientas%20Guia%20DAPF/1.%20Matriz_mapa_riesgos.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dres Marin" refreshedDate="44186.276661689815" createdVersion="6" refreshedVersion="6" minRefreshableVersion="3" recordCount="10" xr:uid="{00000000-000A-0000-FFFF-FFFF00000000}">
  <cacheSource type="worksheet">
    <worksheetSource name="Tabla1" r:id="rId2"/>
  </cacheSource>
  <cacheFields count="2">
    <cacheField name="Criterios" numFmtId="0">
      <sharedItems count="2">
        <s v="Afectación Económica o presupuestal"/>
        <s v="Pérdida Reputacional"/>
      </sharedItems>
    </cacheField>
    <cacheField name="Subcriterios" numFmtId="0">
      <sharedItems count="10">
        <s v="Afectación menor a 10 SMLMV ."/>
        <s v="Entre 10 y 50 SMLMV "/>
        <s v="Entre 50 y 100 SMLMV "/>
        <s v="Entre 100 y 500 SMLMV "/>
        <s v="Mayor a 500 SMLMV "/>
        <s v="El riesgo afecta la imagen de alguna área de la organización"/>
        <s v="El riesgo afecta la imagen de la entidad internamente, de conocimiento general, nivel interno, de junta dircetiva y accionistas y/o de provedores"/>
        <s v="El riesgo afecta la imagen de la entidad con algunos usuarios de relevancia frente al logro de los objetivos"/>
        <s v="El riesgo afecta la imagen de de la entidad con efecto publicitario sostenido a nivel de sector administrativo, nivel departamental o municipal"/>
        <s v="El riesgo afecta la imagen de la entidad a nivel nacional, con efecto publicitarios sostenible a nivel paí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
  <r>
    <x v="0"/>
    <x v="0"/>
  </r>
  <r>
    <x v="0"/>
    <x v="1"/>
  </r>
  <r>
    <x v="0"/>
    <x v="2"/>
  </r>
  <r>
    <x v="0"/>
    <x v="3"/>
  </r>
  <r>
    <x v="0"/>
    <x v="4"/>
  </r>
  <r>
    <x v="1"/>
    <x v="5"/>
  </r>
  <r>
    <x v="1"/>
    <x v="6"/>
  </r>
  <r>
    <x v="1"/>
    <x v="7"/>
  </r>
  <r>
    <x v="1"/>
    <x v="8"/>
  </r>
  <r>
    <x v="1"/>
    <x v="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700-000000000000}" name="TablaDinámica1" cacheId="0" applyNumberFormats="0" applyBorderFormats="0" applyFontFormats="0" applyPatternFormats="0" applyAlignmentFormats="0" applyWidthHeightFormats="1" dataCaption="Valores" updatedVersion="6" minRefreshableVersion="3" useAutoFormatting="1" rowGrandTotals="0" colGrandTotals="0" itemPrintTitles="1" createdVersion="6" indent="0" compact="0" outline="1" outlineData="1" compactData="0" multipleFieldFilters="0">
  <location ref="D237:E249" firstHeaderRow="1" firstDataRow="1" firstDataCol="2"/>
  <pivotFields count="2">
    <pivotField axis="axisRow" compact="0" showAll="0" defaultSubtotal="0">
      <items count="2">
        <item x="0"/>
        <item x="1"/>
      </items>
    </pivotField>
    <pivotField axis="axisRow" compact="0" showAll="0" defaultSubtotal="0">
      <items count="10">
        <item x="0"/>
        <item x="5"/>
        <item x="6"/>
        <item x="7"/>
        <item x="8"/>
        <item x="9"/>
        <item x="1"/>
        <item x="2"/>
        <item x="3"/>
        <item x="4"/>
      </items>
    </pivotField>
  </pivotFields>
  <rowFields count="2">
    <field x="0"/>
    <field x="1"/>
  </rowFields>
  <rowItems count="12">
    <i>
      <x/>
    </i>
    <i r="1">
      <x/>
    </i>
    <i r="1">
      <x v="6"/>
    </i>
    <i r="1">
      <x v="7"/>
    </i>
    <i r="1">
      <x v="8"/>
    </i>
    <i r="1">
      <x v="9"/>
    </i>
    <i>
      <x v="1"/>
    </i>
    <i r="1">
      <x v="1"/>
    </i>
    <i r="1">
      <x v="2"/>
    </i>
    <i r="1">
      <x v="3"/>
    </i>
    <i r="1">
      <x v="4"/>
    </i>
    <i r="1">
      <x v="5"/>
    </i>
  </rowItems>
  <colItems count="1">
    <i/>
  </colItems>
  <formats count="5">
    <format dxfId="2400">
      <pivotArea field="1" type="button" dataOnly="0" labelOnly="1" outline="0" axis="axisRow" fieldPosition="1"/>
    </format>
    <format dxfId="2399">
      <pivotArea dataOnly="0" labelOnly="1" outline="0" fieldPosition="0">
        <references count="1">
          <reference field="0" count="1">
            <x v="0"/>
          </reference>
        </references>
      </pivotArea>
    </format>
    <format dxfId="2398">
      <pivotArea dataOnly="0" labelOnly="1" outline="0" fieldPosition="0">
        <references count="1">
          <reference field="0" count="1">
            <x v="1"/>
          </reference>
        </references>
      </pivotArea>
    </format>
    <format dxfId="2397">
      <pivotArea dataOnly="0" labelOnly="1" outline="0" fieldPosition="0">
        <references count="2">
          <reference field="0" count="1" selected="0">
            <x v="0"/>
          </reference>
          <reference field="1" count="5">
            <x v="0"/>
            <x v="6"/>
            <x v="7"/>
            <x v="8"/>
            <x v="9"/>
          </reference>
        </references>
      </pivotArea>
    </format>
    <format dxfId="2396">
      <pivotArea dataOnly="0" labelOnly="1" outline="0" fieldPosition="0">
        <references count="2">
          <reference field="0" count="1" selected="0">
            <x v="1"/>
          </reference>
          <reference field="1" count="5">
            <x v="1"/>
            <x v="2"/>
            <x v="3"/>
            <x v="4"/>
            <x v="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B237:C247" totalsRowShown="0" headerRowDxfId="2395" dataDxfId="2394">
  <autoFilter ref="B237:C247" xr:uid="{00000000-0009-0000-0100-000001000000}"/>
  <tableColumns count="2">
    <tableColumn id="1" xr3:uid="{00000000-0010-0000-0000-000001000000}" name="Criterios" dataDxfId="2393"/>
    <tableColumn id="2" xr3:uid="{00000000-0010-0000-0000-000002000000}" name="Subcriterios" dataDxfId="239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10" dT="2021-08-11T15:48:58.65" personId="{3691107D-4810-45A2-8B4C-69711189F398}" id="{0B089BDF-5591-48F1-ACA0-ED1266FAEFEE}">
    <text># de veces que consideramos que las causas inmediatas afectan la disponibilidad de los bienes y servicios</text>
  </threadedComment>
  <threadedComment ref="H14" dT="2021-08-11T16:19:46.05" personId="{3691107D-4810-45A2-8B4C-69711189F398}" id="{08993E1F-AF79-4C8E-AFDC-5D1BEC9F5313}">
    <text># de veces que se realizan entregas de suministros y servicios en los despachos judiciales</text>
  </threadedComment>
  <threadedComment ref="K14" dT="2021-08-11T16:29:28.40" personId="{3691107D-4810-45A2-8B4C-69711189F398}" id="{A907A4FB-2B37-4931-BF96-9C18DF7B8D44}">
    <text>Si es desavastecimiento se presenta por mas de dos meses entonces tendría una afectación del servicio por mas del 20% (Grave)</text>
  </threadedComment>
  <threadedComment ref="H17" dT="2021-08-11T16:41:03.77" personId="{3691107D-4810-45A2-8B4C-69711189F398}" id="{71D3BD61-EC6B-4E00-8EAA-73989B317DBD}">
    <text>Contratos de aseo y vigilancia</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6.bin"/><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59999389629810485"/>
  </sheetPr>
  <dimension ref="A1:I18"/>
  <sheetViews>
    <sheetView showGridLines="0" workbookViewId="0">
      <selection activeCell="B18" sqref="B18:I18"/>
    </sheetView>
  </sheetViews>
  <sheetFormatPr baseColWidth="10" defaultColWidth="11.44140625" defaultRowHeight="14.4" x14ac:dyDescent="0.3"/>
  <cols>
    <col min="1" max="1" width="28.109375" customWidth="1"/>
    <col min="2" max="2" width="18" customWidth="1"/>
    <col min="3" max="3" width="14.109375" style="81" customWidth="1"/>
    <col min="4" max="8" width="12.44140625" customWidth="1"/>
  </cols>
  <sheetData>
    <row r="1" spans="1:9" ht="42" customHeight="1" x14ac:dyDescent="0.4">
      <c r="A1" s="286" t="s">
        <v>0</v>
      </c>
      <c r="B1" s="286"/>
      <c r="C1" s="286"/>
      <c r="D1" s="286"/>
      <c r="E1" s="286"/>
      <c r="F1" s="286"/>
    </row>
    <row r="5" spans="1:9" x14ac:dyDescent="0.3">
      <c r="D5" s="90"/>
      <c r="E5" s="90"/>
      <c r="F5" s="90"/>
      <c r="G5" s="90"/>
      <c r="H5" s="90"/>
    </row>
    <row r="6" spans="1:9" x14ac:dyDescent="0.3">
      <c r="D6" s="90"/>
      <c r="E6" s="90"/>
      <c r="F6" s="90"/>
      <c r="G6" s="90"/>
      <c r="H6" s="90"/>
    </row>
    <row r="7" spans="1:9" ht="33.6" x14ac:dyDescent="0.65">
      <c r="A7" s="287" t="s">
        <v>1</v>
      </c>
      <c r="B7" s="287"/>
      <c r="C7" s="287"/>
      <c r="D7" s="287"/>
      <c r="E7" s="287"/>
      <c r="F7" s="287"/>
      <c r="G7" s="287"/>
      <c r="H7" s="287"/>
      <c r="I7" s="287"/>
    </row>
    <row r="9" spans="1:9" s="82" customFormat="1" ht="81.75" customHeight="1" x14ac:dyDescent="0.25">
      <c r="A9" s="83" t="s">
        <v>2</v>
      </c>
      <c r="B9" s="288" t="s">
        <v>3</v>
      </c>
      <c r="C9" s="288"/>
      <c r="D9" s="288"/>
      <c r="E9" s="288"/>
      <c r="F9" s="288"/>
      <c r="G9" s="288"/>
      <c r="H9" s="288"/>
      <c r="I9" s="288"/>
    </row>
    <row r="10" spans="1:9" s="82" customFormat="1" ht="16.649999999999999" customHeight="1" x14ac:dyDescent="0.25">
      <c r="A10" s="88"/>
      <c r="B10" s="89"/>
      <c r="C10" s="89"/>
      <c r="D10" s="88"/>
      <c r="E10" s="87"/>
    </row>
    <row r="11" spans="1:9" s="82" customFormat="1" ht="84" customHeight="1" x14ac:dyDescent="0.25">
      <c r="A11" s="83" t="s">
        <v>4</v>
      </c>
      <c r="B11" s="84" t="s">
        <v>5</v>
      </c>
      <c r="C11" s="285" t="s">
        <v>6</v>
      </c>
      <c r="D11" s="285"/>
      <c r="E11" s="285"/>
      <c r="F11" s="285"/>
      <c r="G11" s="285"/>
      <c r="H11" s="285"/>
      <c r="I11" s="285"/>
    </row>
    <row r="12" spans="1:9" ht="32.25" customHeight="1" x14ac:dyDescent="0.3">
      <c r="A12" s="86"/>
    </row>
    <row r="13" spans="1:9" ht="32.25" customHeight="1" x14ac:dyDescent="0.3">
      <c r="A13" s="85" t="s">
        <v>7</v>
      </c>
      <c r="B13" s="285"/>
      <c r="C13" s="285"/>
      <c r="D13" s="285"/>
      <c r="E13" s="285"/>
      <c r="F13" s="285"/>
      <c r="G13" s="285"/>
      <c r="H13" s="285"/>
      <c r="I13" s="285"/>
    </row>
    <row r="14" spans="1:9" s="82" customFormat="1" ht="69" customHeight="1" x14ac:dyDescent="0.25">
      <c r="A14" s="85" t="s">
        <v>8</v>
      </c>
      <c r="B14" s="285"/>
      <c r="C14" s="285"/>
      <c r="D14" s="285"/>
      <c r="E14" s="285"/>
      <c r="F14" s="285"/>
      <c r="G14" s="285"/>
      <c r="H14" s="285"/>
      <c r="I14" s="285"/>
    </row>
    <row r="15" spans="1:9" s="82" customFormat="1" ht="54" customHeight="1" x14ac:dyDescent="0.25">
      <c r="A15" s="85" t="s">
        <v>9</v>
      </c>
      <c r="B15" s="285" t="s">
        <v>10</v>
      </c>
      <c r="C15" s="285"/>
      <c r="D15" s="285"/>
      <c r="E15" s="285"/>
      <c r="F15" s="285"/>
      <c r="G15" s="285"/>
      <c r="H15" s="285"/>
      <c r="I15" s="285"/>
    </row>
    <row r="16" spans="1:9" s="82" customFormat="1" ht="54" customHeight="1" x14ac:dyDescent="0.25">
      <c r="A16" s="83" t="s">
        <v>11</v>
      </c>
      <c r="B16" s="285"/>
      <c r="C16" s="285"/>
      <c r="D16" s="285"/>
      <c r="E16" s="285"/>
      <c r="F16" s="285"/>
      <c r="G16" s="285"/>
      <c r="H16" s="285"/>
      <c r="I16" s="285"/>
    </row>
    <row r="18" spans="1:9" s="82" customFormat="1" ht="54.75" customHeight="1" x14ac:dyDescent="0.25">
      <c r="A18" s="83" t="s">
        <v>12</v>
      </c>
      <c r="B18" s="284"/>
      <c r="C18" s="284"/>
      <c r="D18" s="284"/>
      <c r="E18" s="284"/>
      <c r="F18" s="284"/>
      <c r="G18" s="284"/>
      <c r="H18" s="284"/>
      <c r="I18" s="284"/>
    </row>
  </sheetData>
  <mergeCells count="9">
    <mergeCell ref="B18:I18"/>
    <mergeCell ref="B13:I13"/>
    <mergeCell ref="B15:I15"/>
    <mergeCell ref="B16:I16"/>
    <mergeCell ref="A1:F1"/>
    <mergeCell ref="A7:I7"/>
    <mergeCell ref="B9:I9"/>
    <mergeCell ref="C11:I11"/>
    <mergeCell ref="B14:I14"/>
  </mergeCells>
  <dataValidations count="2">
    <dataValidation allowBlank="1" showInputMessage="1" showErrorMessage="1" prompt="Proponer y escribir en una frase la estrategia para gestionar la debilidad, la oportunidad, la amenaza o la fortaleza.Usar verbo de acción en infinitivo._x000a_" sqref="G1" xr:uid="{00000000-0002-0000-0000-000000000000}"/>
    <dataValidation type="list" allowBlank="1" showInputMessage="1" showErrorMessage="1" sqref="B11" xr:uid="{00000000-0002-0000-0000-000001000000}">
      <formula1>"Estrategicos, Misionales, Apoyo, Evaluacion y Mejora"</formula1>
    </dataValidation>
  </dataValidations>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9408F-4528-413B-84D9-3C36ADDE0A5F}">
  <dimension ref="A1:E65"/>
  <sheetViews>
    <sheetView topLeftCell="A35" workbookViewId="0">
      <selection activeCell="C39" sqref="C39"/>
    </sheetView>
  </sheetViews>
  <sheetFormatPr baseColWidth="10" defaultColWidth="9.109375" defaultRowHeight="10.199999999999999" x14ac:dyDescent="0.2"/>
  <cols>
    <col min="1" max="1" width="21.33203125" style="210" customWidth="1"/>
    <col min="2" max="5" width="31.33203125" style="210" customWidth="1"/>
    <col min="6" max="16384" width="9.109375" style="210"/>
  </cols>
  <sheetData>
    <row r="1" spans="1:5" x14ac:dyDescent="0.2">
      <c r="A1" s="207"/>
      <c r="B1" s="291" t="s">
        <v>13</v>
      </c>
      <c r="C1" s="291"/>
      <c r="D1" s="291"/>
      <c r="E1" s="209"/>
    </row>
    <row r="2" spans="1:5" x14ac:dyDescent="0.2">
      <c r="A2" s="207"/>
      <c r="B2" s="291" t="s">
        <v>14</v>
      </c>
      <c r="C2" s="291"/>
      <c r="D2" s="291"/>
      <c r="E2" s="209"/>
    </row>
    <row r="3" spans="1:5" x14ac:dyDescent="0.2">
      <c r="A3" s="207"/>
      <c r="B3" s="208"/>
      <c r="C3" s="208"/>
      <c r="D3" s="208"/>
      <c r="E3" s="209"/>
    </row>
    <row r="4" spans="1:5" ht="28.5" customHeight="1" x14ac:dyDescent="0.2">
      <c r="A4" s="211" t="s">
        <v>15</v>
      </c>
      <c r="B4" s="292" t="s">
        <v>16</v>
      </c>
      <c r="C4" s="292"/>
      <c r="D4" s="211" t="s">
        <v>17</v>
      </c>
      <c r="E4" s="212" t="s">
        <v>18</v>
      </c>
    </row>
    <row r="5" spans="1:5" x14ac:dyDescent="0.2">
      <c r="A5" s="213"/>
      <c r="B5" s="214"/>
      <c r="C5" s="214"/>
      <c r="D5" s="213"/>
      <c r="E5" s="215"/>
    </row>
    <row r="6" spans="1:5" ht="30.6" x14ac:dyDescent="0.2">
      <c r="A6" s="216" t="s">
        <v>19</v>
      </c>
      <c r="B6" s="293" t="s">
        <v>16</v>
      </c>
      <c r="C6" s="293"/>
      <c r="D6" s="293"/>
      <c r="E6" s="293"/>
    </row>
    <row r="7" spans="1:5" x14ac:dyDescent="0.2">
      <c r="A7" s="217"/>
      <c r="B7" s="217"/>
      <c r="C7" s="218"/>
      <c r="D7" s="219"/>
      <c r="E7" s="219"/>
    </row>
    <row r="8" spans="1:5" ht="36.75" customHeight="1" x14ac:dyDescent="0.2">
      <c r="A8" s="216" t="s">
        <v>20</v>
      </c>
      <c r="B8" s="294" t="s">
        <v>21</v>
      </c>
      <c r="C8" s="294"/>
      <c r="D8" s="294"/>
      <c r="E8" s="294"/>
    </row>
    <row r="9" spans="1:5" x14ac:dyDescent="0.2">
      <c r="A9" s="295" t="s">
        <v>22</v>
      </c>
      <c r="B9" s="295"/>
      <c r="C9" s="295"/>
      <c r="D9" s="295"/>
      <c r="E9" s="295"/>
    </row>
    <row r="10" spans="1:5" x14ac:dyDescent="0.2">
      <c r="A10" s="220" t="s">
        <v>23</v>
      </c>
      <c r="B10" s="220" t="s">
        <v>24</v>
      </c>
      <c r="C10" s="221" t="s">
        <v>25</v>
      </c>
      <c r="D10" s="221" t="s">
        <v>26</v>
      </c>
      <c r="E10" s="221" t="s">
        <v>27</v>
      </c>
    </row>
    <row r="11" spans="1:5" ht="51" x14ac:dyDescent="0.2">
      <c r="A11" s="289" t="s">
        <v>28</v>
      </c>
      <c r="B11" s="223">
        <v>1</v>
      </c>
      <c r="C11" s="224" t="s">
        <v>29</v>
      </c>
      <c r="D11" s="223">
        <v>1</v>
      </c>
      <c r="E11" s="224" t="s">
        <v>30</v>
      </c>
    </row>
    <row r="12" spans="1:5" ht="30.6" x14ac:dyDescent="0.2">
      <c r="A12" s="290"/>
      <c r="B12" s="226">
        <v>2</v>
      </c>
      <c r="C12" s="227" t="s">
        <v>31</v>
      </c>
      <c r="D12" s="228">
        <v>2</v>
      </c>
      <c r="E12" s="227" t="s">
        <v>32</v>
      </c>
    </row>
    <row r="13" spans="1:5" ht="30.6" x14ac:dyDescent="0.2">
      <c r="A13" s="289" t="s">
        <v>33</v>
      </c>
      <c r="B13" s="226">
        <v>3</v>
      </c>
      <c r="C13" s="227" t="s">
        <v>34</v>
      </c>
      <c r="D13" s="229">
        <v>3</v>
      </c>
      <c r="E13" s="230" t="s">
        <v>35</v>
      </c>
    </row>
    <row r="14" spans="1:5" ht="40.799999999999997" x14ac:dyDescent="0.2">
      <c r="A14" s="296"/>
      <c r="B14" s="226">
        <v>4</v>
      </c>
      <c r="C14" s="227" t="s">
        <v>36</v>
      </c>
      <c r="D14" s="229">
        <v>4</v>
      </c>
      <c r="E14" s="231" t="s">
        <v>37</v>
      </c>
    </row>
    <row r="15" spans="1:5" ht="30.6" x14ac:dyDescent="0.2">
      <c r="A15" s="290"/>
      <c r="B15" s="226">
        <v>5</v>
      </c>
      <c r="C15" s="232" t="s">
        <v>38</v>
      </c>
      <c r="D15" s="229"/>
      <c r="E15" s="224"/>
    </row>
    <row r="16" spans="1:5" ht="40.799999999999997" x14ac:dyDescent="0.2">
      <c r="A16" s="289" t="s">
        <v>39</v>
      </c>
      <c r="B16" s="223">
        <v>6</v>
      </c>
      <c r="C16" s="233" t="s">
        <v>40</v>
      </c>
      <c r="D16" s="226">
        <v>5</v>
      </c>
      <c r="E16" s="234" t="s">
        <v>41</v>
      </c>
    </row>
    <row r="17" spans="1:5" ht="20.399999999999999" x14ac:dyDescent="0.2">
      <c r="A17" s="296"/>
      <c r="B17" s="223">
        <v>7</v>
      </c>
      <c r="C17" s="233" t="s">
        <v>42</v>
      </c>
      <c r="D17" s="226">
        <v>6</v>
      </c>
      <c r="E17" s="235" t="s">
        <v>43</v>
      </c>
    </row>
    <row r="18" spans="1:5" ht="30.6" x14ac:dyDescent="0.2">
      <c r="A18" s="296"/>
      <c r="B18" s="223">
        <v>8</v>
      </c>
      <c r="C18" s="233" t="s">
        <v>44</v>
      </c>
      <c r="D18" s="226">
        <v>7</v>
      </c>
      <c r="E18" s="234" t="s">
        <v>45</v>
      </c>
    </row>
    <row r="19" spans="1:5" ht="40.799999999999997" x14ac:dyDescent="0.2">
      <c r="A19" s="290"/>
      <c r="B19" s="223">
        <v>9</v>
      </c>
      <c r="C19" s="231" t="s">
        <v>46</v>
      </c>
      <c r="D19" s="226">
        <v>8</v>
      </c>
      <c r="E19" s="234" t="s">
        <v>47</v>
      </c>
    </row>
    <row r="20" spans="1:5" ht="40.799999999999997" x14ac:dyDescent="0.2">
      <c r="A20" s="289" t="s">
        <v>48</v>
      </c>
      <c r="B20" s="223">
        <v>10</v>
      </c>
      <c r="C20" s="236" t="s">
        <v>49</v>
      </c>
      <c r="D20" s="223">
        <v>9</v>
      </c>
      <c r="E20" s="224" t="s">
        <v>50</v>
      </c>
    </row>
    <row r="21" spans="1:5" ht="20.399999999999999" x14ac:dyDescent="0.2">
      <c r="A21" s="296"/>
      <c r="B21" s="223">
        <v>11</v>
      </c>
      <c r="C21" s="232" t="s">
        <v>51</v>
      </c>
      <c r="D21" s="226">
        <v>10</v>
      </c>
      <c r="E21" s="234" t="s">
        <v>52</v>
      </c>
    </row>
    <row r="22" spans="1:5" ht="30.6" x14ac:dyDescent="0.2">
      <c r="A22" s="296"/>
      <c r="B22" s="223">
        <v>12</v>
      </c>
      <c r="C22" s="237" t="s">
        <v>53</v>
      </c>
      <c r="D22" s="223"/>
      <c r="E22" s="230"/>
    </row>
    <row r="23" spans="1:5" ht="30.6" x14ac:dyDescent="0.2">
      <c r="A23" s="296"/>
      <c r="B23" s="223">
        <v>13</v>
      </c>
      <c r="C23" s="238" t="s">
        <v>54</v>
      </c>
      <c r="D23" s="223"/>
      <c r="E23" s="233"/>
    </row>
    <row r="24" spans="1:5" x14ac:dyDescent="0.2">
      <c r="A24" s="290"/>
      <c r="B24" s="226">
        <v>14</v>
      </c>
      <c r="C24" s="239" t="s">
        <v>55</v>
      </c>
      <c r="D24" s="229"/>
      <c r="E24" s="233"/>
    </row>
    <row r="25" spans="1:5" ht="51" x14ac:dyDescent="0.2">
      <c r="A25" s="289" t="s">
        <v>56</v>
      </c>
      <c r="B25" s="223">
        <v>15</v>
      </c>
      <c r="C25" s="232" t="s">
        <v>57</v>
      </c>
      <c r="D25" s="223">
        <v>11</v>
      </c>
      <c r="E25" s="240" t="s">
        <v>58</v>
      </c>
    </row>
    <row r="26" spans="1:5" ht="30.6" x14ac:dyDescent="0.2">
      <c r="A26" s="296"/>
      <c r="B26" s="223">
        <v>16</v>
      </c>
      <c r="C26" s="218"/>
      <c r="D26" s="226">
        <v>12</v>
      </c>
      <c r="E26" s="234" t="s">
        <v>59</v>
      </c>
    </row>
    <row r="27" spans="1:5" ht="51" x14ac:dyDescent="0.2">
      <c r="A27" s="241" t="s">
        <v>60</v>
      </c>
      <c r="B27" s="223">
        <v>17</v>
      </c>
      <c r="C27" s="242" t="s">
        <v>61</v>
      </c>
      <c r="D27" s="223">
        <v>13</v>
      </c>
      <c r="E27" s="243" t="s">
        <v>62</v>
      </c>
    </row>
    <row r="28" spans="1:5" ht="40.799999999999997" x14ac:dyDescent="0.2">
      <c r="A28" s="241"/>
      <c r="B28" s="223">
        <v>18</v>
      </c>
      <c r="C28" s="244" t="s">
        <v>63</v>
      </c>
      <c r="D28" s="223"/>
      <c r="E28" s="245" t="s">
        <v>64</v>
      </c>
    </row>
    <row r="29" spans="1:5" ht="20.399999999999999" x14ac:dyDescent="0.2">
      <c r="A29" s="241"/>
      <c r="B29" s="223">
        <v>19</v>
      </c>
      <c r="C29" s="246" t="s">
        <v>65</v>
      </c>
      <c r="D29" s="223"/>
      <c r="E29" s="243"/>
    </row>
    <row r="30" spans="1:5" ht="51" x14ac:dyDescent="0.2">
      <c r="A30" s="289" t="s">
        <v>66</v>
      </c>
      <c r="B30" s="226">
        <v>20</v>
      </c>
      <c r="C30" s="247" t="s">
        <v>67</v>
      </c>
      <c r="D30" s="229">
        <v>14</v>
      </c>
      <c r="E30" s="245" t="s">
        <v>68</v>
      </c>
    </row>
    <row r="31" spans="1:5" ht="40.799999999999997" x14ac:dyDescent="0.2">
      <c r="A31" s="290"/>
      <c r="B31" s="223">
        <v>21</v>
      </c>
      <c r="C31" s="248" t="s">
        <v>69</v>
      </c>
      <c r="D31" s="223">
        <v>15</v>
      </c>
      <c r="E31" s="242" t="s">
        <v>70</v>
      </c>
    </row>
    <row r="32" spans="1:5" x14ac:dyDescent="0.2">
      <c r="A32" s="295" t="s">
        <v>71</v>
      </c>
      <c r="B32" s="295"/>
      <c r="C32" s="295"/>
      <c r="D32" s="295"/>
      <c r="E32" s="295"/>
    </row>
    <row r="33" spans="1:5" x14ac:dyDescent="0.2">
      <c r="A33" s="249" t="s">
        <v>23</v>
      </c>
      <c r="B33" s="250" t="s">
        <v>24</v>
      </c>
      <c r="C33" s="251" t="s">
        <v>72</v>
      </c>
      <c r="D33" s="251" t="s">
        <v>26</v>
      </c>
      <c r="E33" s="251" t="s">
        <v>73</v>
      </c>
    </row>
    <row r="34" spans="1:5" ht="40.799999999999997" x14ac:dyDescent="0.2">
      <c r="A34" s="298" t="s">
        <v>74</v>
      </c>
      <c r="B34" s="223">
        <v>1</v>
      </c>
      <c r="C34" s="252" t="s">
        <v>75</v>
      </c>
      <c r="D34" s="223">
        <v>1</v>
      </c>
      <c r="E34" s="253" t="s">
        <v>76</v>
      </c>
    </row>
    <row r="35" spans="1:5" ht="30.6" x14ac:dyDescent="0.2">
      <c r="A35" s="299"/>
      <c r="B35" s="223">
        <v>2</v>
      </c>
      <c r="C35" s="247" t="s">
        <v>77</v>
      </c>
      <c r="D35" s="223">
        <v>2</v>
      </c>
      <c r="E35" s="254" t="s">
        <v>78</v>
      </c>
    </row>
    <row r="36" spans="1:5" ht="30.6" x14ac:dyDescent="0.2">
      <c r="A36" s="299"/>
      <c r="B36" s="223">
        <v>3</v>
      </c>
      <c r="C36" s="247" t="s">
        <v>79</v>
      </c>
      <c r="D36" s="223">
        <v>3</v>
      </c>
      <c r="E36" s="255" t="s">
        <v>80</v>
      </c>
    </row>
    <row r="37" spans="1:5" ht="30.6" x14ac:dyDescent="0.2">
      <c r="A37" s="300"/>
      <c r="B37" s="223">
        <v>4</v>
      </c>
      <c r="C37" s="256" t="s">
        <v>81</v>
      </c>
      <c r="D37" s="226">
        <v>4</v>
      </c>
      <c r="E37" s="234" t="s">
        <v>82</v>
      </c>
    </row>
    <row r="38" spans="1:5" ht="36" customHeight="1" x14ac:dyDescent="0.2">
      <c r="A38" s="298" t="s">
        <v>83</v>
      </c>
      <c r="B38" s="226">
        <v>5</v>
      </c>
      <c r="C38" s="257" t="s">
        <v>84</v>
      </c>
      <c r="D38" s="229">
        <v>5</v>
      </c>
      <c r="E38" s="258" t="s">
        <v>85</v>
      </c>
    </row>
    <row r="39" spans="1:5" ht="20.399999999999999" x14ac:dyDescent="0.2">
      <c r="A39" s="299"/>
      <c r="B39" s="223">
        <v>6</v>
      </c>
      <c r="C39" s="259" t="s">
        <v>86</v>
      </c>
      <c r="D39" s="226"/>
      <c r="E39" s="260"/>
    </row>
    <row r="40" spans="1:5" ht="20.399999999999999" x14ac:dyDescent="0.2">
      <c r="A40" s="299"/>
      <c r="B40" s="223">
        <v>7</v>
      </c>
      <c r="C40" s="247" t="s">
        <v>87</v>
      </c>
      <c r="D40" s="223"/>
      <c r="E40" s="261"/>
    </row>
    <row r="41" spans="1:5" ht="20.399999999999999" x14ac:dyDescent="0.2">
      <c r="A41" s="299"/>
      <c r="B41" s="223">
        <v>8</v>
      </c>
      <c r="C41" s="247" t="s">
        <v>88</v>
      </c>
      <c r="D41" s="247"/>
      <c r="E41" s="261"/>
    </row>
    <row r="42" spans="1:5" ht="20.399999999999999" x14ac:dyDescent="0.2">
      <c r="A42" s="299"/>
      <c r="B42" s="223">
        <v>9</v>
      </c>
      <c r="C42" s="247" t="s">
        <v>89</v>
      </c>
      <c r="D42" s="247"/>
      <c r="E42" s="261"/>
    </row>
    <row r="43" spans="1:5" ht="40.799999999999997" x14ac:dyDescent="0.2">
      <c r="A43" s="300"/>
      <c r="B43" s="223">
        <v>10</v>
      </c>
      <c r="C43" s="256" t="s">
        <v>90</v>
      </c>
      <c r="D43" s="247"/>
      <c r="E43" s="261"/>
    </row>
    <row r="44" spans="1:5" ht="71.400000000000006" x14ac:dyDescent="0.2">
      <c r="A44" s="289" t="s">
        <v>91</v>
      </c>
      <c r="B44" s="223">
        <v>11</v>
      </c>
      <c r="C44" s="253" t="s">
        <v>92</v>
      </c>
      <c r="D44" s="223">
        <v>6</v>
      </c>
      <c r="E44" s="253" t="s">
        <v>93</v>
      </c>
    </row>
    <row r="45" spans="1:5" ht="40.799999999999997" x14ac:dyDescent="0.2">
      <c r="A45" s="296"/>
      <c r="B45" s="223">
        <v>12</v>
      </c>
      <c r="C45" s="253" t="s">
        <v>94</v>
      </c>
      <c r="D45" s="223">
        <v>7</v>
      </c>
      <c r="E45" s="262" t="s">
        <v>95</v>
      </c>
    </row>
    <row r="46" spans="1:5" ht="20.399999999999999" x14ac:dyDescent="0.2">
      <c r="A46" s="290"/>
      <c r="B46" s="223">
        <v>13</v>
      </c>
      <c r="C46" s="263" t="s">
        <v>96</v>
      </c>
      <c r="D46" s="223"/>
      <c r="E46" s="253"/>
    </row>
    <row r="47" spans="1:5" ht="40.799999999999997" x14ac:dyDescent="0.2">
      <c r="A47" s="289" t="s">
        <v>97</v>
      </c>
      <c r="B47" s="223">
        <v>14</v>
      </c>
      <c r="C47" s="253" t="s">
        <v>98</v>
      </c>
      <c r="D47" s="223">
        <v>8</v>
      </c>
      <c r="E47" s="264" t="s">
        <v>99</v>
      </c>
    </row>
    <row r="48" spans="1:5" ht="40.799999999999997" x14ac:dyDescent="0.2">
      <c r="A48" s="296"/>
      <c r="B48" s="223">
        <v>15</v>
      </c>
      <c r="C48" s="238" t="s">
        <v>100</v>
      </c>
      <c r="D48" s="222">
        <v>9</v>
      </c>
      <c r="E48" s="265" t="s">
        <v>101</v>
      </c>
    </row>
    <row r="49" spans="1:5" ht="51" x14ac:dyDescent="0.2">
      <c r="A49" s="290"/>
      <c r="B49" s="226"/>
      <c r="C49" s="266"/>
      <c r="D49" s="267">
        <v>10</v>
      </c>
      <c r="E49" s="245" t="s">
        <v>102</v>
      </c>
    </row>
    <row r="50" spans="1:5" ht="51" x14ac:dyDescent="0.2">
      <c r="A50" s="301" t="s">
        <v>48</v>
      </c>
      <c r="B50" s="223">
        <v>5</v>
      </c>
      <c r="C50" s="268" t="s">
        <v>103</v>
      </c>
      <c r="D50" s="225">
        <v>5</v>
      </c>
      <c r="E50" s="269" t="s">
        <v>104</v>
      </c>
    </row>
    <row r="51" spans="1:5" ht="40.799999999999997" x14ac:dyDescent="0.2">
      <c r="A51" s="302"/>
      <c r="B51" s="223"/>
      <c r="C51" s="268" t="s">
        <v>105</v>
      </c>
      <c r="D51" s="225"/>
      <c r="E51" s="269" t="s">
        <v>106</v>
      </c>
    </row>
    <row r="52" spans="1:5" ht="30.6" x14ac:dyDescent="0.2">
      <c r="A52" s="302"/>
      <c r="B52" s="223"/>
      <c r="C52" s="242"/>
      <c r="D52" s="223"/>
      <c r="E52" s="264" t="s">
        <v>107</v>
      </c>
    </row>
    <row r="53" spans="1:5" ht="40.799999999999997" x14ac:dyDescent="0.2">
      <c r="A53" s="289" t="s">
        <v>108</v>
      </c>
      <c r="B53" s="223"/>
      <c r="C53" s="242" t="s">
        <v>109</v>
      </c>
      <c r="D53" s="223">
        <v>6</v>
      </c>
      <c r="E53" s="264" t="s">
        <v>110</v>
      </c>
    </row>
    <row r="54" spans="1:5" ht="30.6" x14ac:dyDescent="0.2">
      <c r="A54" s="296"/>
      <c r="B54" s="223"/>
      <c r="C54" s="242" t="s">
        <v>111</v>
      </c>
      <c r="D54" s="223"/>
      <c r="E54" s="264"/>
    </row>
    <row r="55" spans="1:5" ht="30.6" x14ac:dyDescent="0.2">
      <c r="A55" s="290"/>
      <c r="B55" s="223"/>
      <c r="C55" s="232" t="s">
        <v>112</v>
      </c>
      <c r="D55" s="223"/>
      <c r="E55" s="264"/>
    </row>
    <row r="56" spans="1:5" ht="51" x14ac:dyDescent="0.2">
      <c r="A56" s="289" t="s">
        <v>113</v>
      </c>
      <c r="B56" s="223">
        <v>6</v>
      </c>
      <c r="C56" s="270" t="s">
        <v>114</v>
      </c>
      <c r="D56" s="271"/>
      <c r="E56" s="272" t="s">
        <v>115</v>
      </c>
    </row>
    <row r="57" spans="1:5" ht="30.6" x14ac:dyDescent="0.2">
      <c r="A57" s="296"/>
      <c r="B57" s="223"/>
      <c r="C57" s="242"/>
      <c r="D57" s="271"/>
      <c r="E57" s="273" t="s">
        <v>116</v>
      </c>
    </row>
    <row r="58" spans="1:5" ht="20.399999999999999" x14ac:dyDescent="0.2">
      <c r="A58" s="296"/>
      <c r="B58" s="223"/>
      <c r="C58" s="242"/>
      <c r="D58" s="271"/>
      <c r="E58" s="274" t="s">
        <v>117</v>
      </c>
    </row>
    <row r="59" spans="1:5" ht="30.6" x14ac:dyDescent="0.2">
      <c r="A59" s="247" t="s">
        <v>118</v>
      </c>
      <c r="B59" s="223"/>
      <c r="C59" s="242" t="s">
        <v>119</v>
      </c>
      <c r="D59" s="271">
        <v>7</v>
      </c>
      <c r="E59" s="264" t="s">
        <v>120</v>
      </c>
    </row>
    <row r="60" spans="1:5" ht="51" x14ac:dyDescent="0.2">
      <c r="A60" s="256" t="s">
        <v>121</v>
      </c>
      <c r="B60" s="222"/>
      <c r="C60" s="259" t="s">
        <v>122</v>
      </c>
      <c r="D60" s="275">
        <v>8</v>
      </c>
      <c r="E60" s="240" t="s">
        <v>123</v>
      </c>
    </row>
    <row r="61" spans="1:5" ht="40.799999999999997" x14ac:dyDescent="0.2">
      <c r="A61" s="297" t="s">
        <v>124</v>
      </c>
      <c r="B61" s="267"/>
      <c r="C61" s="232" t="s">
        <v>125</v>
      </c>
      <c r="D61" s="276">
        <v>9</v>
      </c>
      <c r="E61" s="277" t="s">
        <v>126</v>
      </c>
    </row>
    <row r="62" spans="1:5" ht="30.6" x14ac:dyDescent="0.2">
      <c r="A62" s="297"/>
      <c r="B62" s="278"/>
      <c r="C62" s="232" t="s">
        <v>127</v>
      </c>
      <c r="D62" s="279"/>
      <c r="E62" s="277" t="s">
        <v>128</v>
      </c>
    </row>
    <row r="63" spans="1:5" ht="30.6" x14ac:dyDescent="0.2">
      <c r="A63" s="297"/>
      <c r="B63" s="278"/>
      <c r="C63" s="280" t="s">
        <v>129</v>
      </c>
      <c r="D63" s="279"/>
      <c r="E63" s="245" t="s">
        <v>130</v>
      </c>
    </row>
    <row r="64" spans="1:5" ht="40.799999999999997" x14ac:dyDescent="0.2">
      <c r="A64" s="297"/>
      <c r="B64" s="278"/>
      <c r="C64" s="245" t="s">
        <v>131</v>
      </c>
      <c r="D64" s="279"/>
      <c r="E64" s="281"/>
    </row>
    <row r="65" spans="1:5" x14ac:dyDescent="0.2">
      <c r="A65" s="282"/>
      <c r="B65" s="283"/>
      <c r="C65" s="245" t="s">
        <v>132</v>
      </c>
      <c r="D65" s="283"/>
      <c r="E65" s="218"/>
    </row>
  </sheetData>
  <mergeCells count="21">
    <mergeCell ref="A53:A55"/>
    <mergeCell ref="A56:A58"/>
    <mergeCell ref="A61:A64"/>
    <mergeCell ref="A32:E32"/>
    <mergeCell ref="A34:A37"/>
    <mergeCell ref="A38:A43"/>
    <mergeCell ref="A44:A46"/>
    <mergeCell ref="A47:A49"/>
    <mergeCell ref="A50:A52"/>
    <mergeCell ref="A30:A31"/>
    <mergeCell ref="B1:D1"/>
    <mergeCell ref="B2:D2"/>
    <mergeCell ref="B4:C4"/>
    <mergeCell ref="B6:E6"/>
    <mergeCell ref="B8:E8"/>
    <mergeCell ref="A9:E9"/>
    <mergeCell ref="A11:A12"/>
    <mergeCell ref="A13:A15"/>
    <mergeCell ref="A16:A19"/>
    <mergeCell ref="A20:A24"/>
    <mergeCell ref="A25:A2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2060"/>
  </sheetPr>
  <dimension ref="A1:G9"/>
  <sheetViews>
    <sheetView zoomScale="120" zoomScaleNormal="120" workbookViewId="0">
      <selection activeCell="E7" sqref="E7"/>
    </sheetView>
  </sheetViews>
  <sheetFormatPr baseColWidth="10" defaultColWidth="10.5546875" defaultRowHeight="18" x14ac:dyDescent="0.35"/>
  <cols>
    <col min="1" max="1" width="52.109375" style="95" customWidth="1"/>
    <col min="2" max="2" width="5.5546875" style="96" customWidth="1"/>
    <col min="3" max="5" width="5.5546875" style="94" customWidth="1"/>
    <col min="6" max="6" width="44.44140625" style="95" customWidth="1"/>
  </cols>
  <sheetData>
    <row r="1" spans="1:7" ht="22.5" customHeight="1" x14ac:dyDescent="0.3">
      <c r="A1" s="303" t="s">
        <v>13</v>
      </c>
      <c r="B1" s="303"/>
      <c r="C1" s="303"/>
      <c r="D1" s="303"/>
      <c r="E1" s="303"/>
      <c r="F1" s="303"/>
    </row>
    <row r="2" spans="1:7" x14ac:dyDescent="0.35">
      <c r="A2" s="304" t="s">
        <v>133</v>
      </c>
      <c r="B2" s="304"/>
      <c r="C2" s="304"/>
      <c r="D2" s="304"/>
      <c r="E2" s="304"/>
      <c r="F2" s="304"/>
    </row>
    <row r="3" spans="1:7" x14ac:dyDescent="0.35">
      <c r="A3" s="305" t="s">
        <v>134</v>
      </c>
      <c r="B3" s="306"/>
      <c r="C3" s="306"/>
      <c r="D3" s="306"/>
      <c r="E3" s="306"/>
      <c r="F3" s="307"/>
    </row>
    <row r="4" spans="1:7" ht="28.5" customHeight="1" x14ac:dyDescent="0.3">
      <c r="A4" s="308" t="s">
        <v>135</v>
      </c>
      <c r="B4" s="310" t="s">
        <v>136</v>
      </c>
      <c r="C4" s="311"/>
      <c r="D4" s="311"/>
      <c r="E4" s="312"/>
      <c r="F4" s="91" t="s">
        <v>137</v>
      </c>
    </row>
    <row r="5" spans="1:7" ht="46.5" customHeight="1" x14ac:dyDescent="0.35">
      <c r="A5" s="309"/>
      <c r="B5" s="92" t="s">
        <v>138</v>
      </c>
      <c r="C5" s="92" t="s">
        <v>139</v>
      </c>
      <c r="D5" s="92" t="s">
        <v>140</v>
      </c>
      <c r="E5" s="92" t="s">
        <v>141</v>
      </c>
      <c r="F5" s="93"/>
    </row>
    <row r="6" spans="1:7" ht="26.4" x14ac:dyDescent="0.3">
      <c r="A6" s="173" t="s">
        <v>142</v>
      </c>
      <c r="B6" s="174"/>
      <c r="C6" s="174"/>
      <c r="D6" s="174"/>
      <c r="E6" s="174" t="s">
        <v>143</v>
      </c>
      <c r="F6" s="173" t="s">
        <v>144</v>
      </c>
      <c r="G6" s="143"/>
    </row>
    <row r="7" spans="1:7" ht="14.4" x14ac:dyDescent="0.3">
      <c r="A7" s="141" t="s">
        <v>145</v>
      </c>
      <c r="B7" s="174"/>
      <c r="C7" s="174"/>
      <c r="D7" s="174">
        <v>3</v>
      </c>
      <c r="E7" s="174"/>
      <c r="F7" s="173" t="s">
        <v>146</v>
      </c>
    </row>
    <row r="8" spans="1:7" ht="39.6" x14ac:dyDescent="0.3">
      <c r="A8" s="173" t="s">
        <v>147</v>
      </c>
      <c r="B8" s="174" t="s">
        <v>148</v>
      </c>
      <c r="C8" s="174" t="s">
        <v>148</v>
      </c>
      <c r="D8" s="174"/>
      <c r="E8" s="174">
        <v>4</v>
      </c>
      <c r="F8" s="173" t="s">
        <v>149</v>
      </c>
    </row>
    <row r="9" spans="1:7" ht="14.4" x14ac:dyDescent="0.3">
      <c r="A9" s="175"/>
      <c r="B9" s="142"/>
      <c r="C9" s="142"/>
      <c r="D9" s="142"/>
      <c r="E9" s="142"/>
      <c r="F9" s="175"/>
    </row>
  </sheetData>
  <mergeCells count="5">
    <mergeCell ref="A1:F1"/>
    <mergeCell ref="A2:F2"/>
    <mergeCell ref="A3:F3"/>
    <mergeCell ref="A4:A5"/>
    <mergeCell ref="B4:E4"/>
  </mergeCells>
  <dataValidations count="2">
    <dataValidation allowBlank="1" showInputMessage="1" showErrorMessage="1" prompt="Escribir&quot; Plan de Acción &quot;si se va a documentar en este Plan de Acción o   escribir en el &quot;Plan o  acciones de  riesgos&quot;   si la debilidad o la amenaza ya están documentadas en riesgos o se van a documentar alli" sqref="F4 J5" xr:uid="{00000000-0002-0000-0200-000000000000}"/>
    <dataValidation allowBlank="1" showInputMessage="1" showErrorMessage="1" prompt="Proponer y escribir en una frase la estrategia para gestionar la debilidad, la oportunidad, la amenaza o la fortaleza.Usar verbo de acción en infinitivo._x000a_" sqref="G1 A4" xr:uid="{00000000-0002-0000-0200-000001000000}"/>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249977111117893"/>
  </sheetPr>
  <dimension ref="A1:KL196"/>
  <sheetViews>
    <sheetView tabSelected="1" topLeftCell="A4" zoomScale="50" zoomScaleNormal="50" workbookViewId="0">
      <pane ySplit="6" topLeftCell="A13" activePane="bottomLeft" state="frozen"/>
      <selection activeCell="A4" sqref="A4"/>
      <selection pane="bottomLeft" activeCell="P22" sqref="P22"/>
    </sheetView>
  </sheetViews>
  <sheetFormatPr baseColWidth="10" defaultColWidth="11.44140625" defaultRowHeight="14.4" x14ac:dyDescent="0.3"/>
  <cols>
    <col min="2" max="3" width="16.109375" customWidth="1"/>
    <col min="4" max="4" width="42.44140625" customWidth="1"/>
    <col min="5" max="5" width="21.5546875" customWidth="1"/>
    <col min="6" max="6" width="30.6640625" style="184" customWidth="1"/>
    <col min="7" max="7" width="23.33203125" customWidth="1"/>
    <col min="8" max="8" width="12.109375" customWidth="1"/>
    <col min="9" max="9" width="13.33203125" customWidth="1"/>
    <col min="11" max="11" width="24.33203125" customWidth="1"/>
    <col min="12" max="12" width="22.88671875" customWidth="1"/>
    <col min="16" max="16" width="33.44140625" customWidth="1"/>
    <col min="17" max="17" width="13.109375" customWidth="1"/>
    <col min="21" max="21" width="14.5546875" customWidth="1"/>
    <col min="23" max="23" width="14" bestFit="1" customWidth="1"/>
    <col min="24" max="24" width="38.5546875" hidden="1" customWidth="1"/>
    <col min="25" max="25" width="44.88671875" hidden="1" customWidth="1"/>
    <col min="26" max="26" width="6.5546875" hidden="1" customWidth="1"/>
    <col min="27" max="27" width="11.88671875" customWidth="1"/>
    <col min="28" max="28" width="10.88671875" customWidth="1"/>
    <col min="29" max="29" width="39.44140625" hidden="1" customWidth="1"/>
    <col min="30" max="30" width="6.5546875" hidden="1" customWidth="1"/>
    <col min="31" max="31" width="13.44140625" customWidth="1"/>
    <col min="33" max="33" width="13.44140625" customWidth="1"/>
    <col min="34" max="34" width="21.109375" customWidth="1"/>
    <col min="36" max="36" width="15" customWidth="1"/>
    <col min="37" max="37" width="16.109375" customWidth="1"/>
    <col min="38" max="38" width="17.88671875" bestFit="1" customWidth="1"/>
    <col min="39" max="39" width="12" bestFit="1" customWidth="1"/>
    <col min="41" max="298" width="11.44140625" style="25"/>
    <col min="299" max="16384" width="11.44140625" style="28"/>
  </cols>
  <sheetData>
    <row r="1" spans="1:298" s="132" customFormat="1" ht="13.8" x14ac:dyDescent="0.25">
      <c r="A1" s="372"/>
      <c r="B1" s="373"/>
      <c r="C1" s="373"/>
      <c r="D1" s="362" t="s">
        <v>150</v>
      </c>
      <c r="E1" s="362"/>
      <c r="F1" s="362"/>
      <c r="G1" s="362"/>
      <c r="H1" s="362"/>
      <c r="I1" s="362"/>
      <c r="J1" s="362"/>
      <c r="K1" s="362"/>
      <c r="L1" s="362"/>
      <c r="M1" s="362"/>
      <c r="N1" s="362"/>
      <c r="O1" s="362"/>
      <c r="P1" s="362"/>
      <c r="Q1" s="362"/>
      <c r="R1" s="362"/>
      <c r="S1" s="362"/>
      <c r="T1" s="362"/>
      <c r="U1" s="362"/>
      <c r="V1" s="362"/>
      <c r="W1" s="362"/>
      <c r="X1" s="362"/>
      <c r="Y1" s="362"/>
      <c r="Z1" s="362"/>
      <c r="AA1" s="362"/>
      <c r="AB1" s="362"/>
      <c r="AC1" s="362"/>
      <c r="AD1" s="362"/>
      <c r="AE1" s="362"/>
      <c r="AF1" s="362"/>
      <c r="AG1" s="362"/>
      <c r="AH1" s="362"/>
      <c r="AI1" s="362"/>
      <c r="AJ1" s="362"/>
      <c r="AK1" s="362"/>
      <c r="AL1" s="364" t="s">
        <v>151</v>
      </c>
      <c r="AM1" s="364"/>
      <c r="AN1" s="364"/>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c r="JS1" s="131"/>
      <c r="JT1" s="131"/>
      <c r="JU1" s="131"/>
      <c r="JV1" s="131"/>
      <c r="JW1" s="131"/>
      <c r="JX1" s="131"/>
      <c r="JY1" s="131"/>
      <c r="JZ1" s="131"/>
      <c r="KA1" s="131"/>
      <c r="KB1" s="131"/>
      <c r="KC1" s="131"/>
      <c r="KD1" s="131"/>
      <c r="KE1" s="131"/>
      <c r="KF1" s="131"/>
      <c r="KG1" s="131"/>
      <c r="KH1" s="131"/>
      <c r="KI1" s="131"/>
      <c r="KJ1" s="131"/>
      <c r="KK1" s="131"/>
      <c r="KL1" s="131"/>
    </row>
    <row r="2" spans="1:298" s="132" customFormat="1" ht="13.8" x14ac:dyDescent="0.25">
      <c r="A2" s="374"/>
      <c r="B2" s="375"/>
      <c r="C2" s="375"/>
      <c r="D2" s="363"/>
      <c r="E2" s="363"/>
      <c r="F2" s="363"/>
      <c r="G2" s="363"/>
      <c r="H2" s="363"/>
      <c r="I2" s="363"/>
      <c r="J2" s="363"/>
      <c r="K2" s="363"/>
      <c r="L2" s="363"/>
      <c r="M2" s="363"/>
      <c r="N2" s="363"/>
      <c r="O2" s="363"/>
      <c r="P2" s="363"/>
      <c r="Q2" s="363"/>
      <c r="R2" s="363"/>
      <c r="S2" s="363"/>
      <c r="T2" s="363"/>
      <c r="U2" s="363"/>
      <c r="V2" s="363"/>
      <c r="W2" s="363"/>
      <c r="X2" s="363"/>
      <c r="Y2" s="363"/>
      <c r="Z2" s="363"/>
      <c r="AA2" s="363"/>
      <c r="AB2" s="363"/>
      <c r="AC2" s="363"/>
      <c r="AD2" s="363"/>
      <c r="AE2" s="363"/>
      <c r="AF2" s="363"/>
      <c r="AG2" s="363"/>
      <c r="AH2" s="363"/>
      <c r="AI2" s="363"/>
      <c r="AJ2" s="363"/>
      <c r="AK2" s="363"/>
      <c r="AL2" s="364"/>
      <c r="AM2" s="364"/>
      <c r="AN2" s="364"/>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c r="JS2" s="131"/>
      <c r="JT2" s="131"/>
      <c r="JU2" s="131"/>
      <c r="JV2" s="131"/>
      <c r="JW2" s="131"/>
      <c r="JX2" s="131"/>
      <c r="JY2" s="131"/>
      <c r="JZ2" s="131"/>
      <c r="KA2" s="131"/>
      <c r="KB2" s="131"/>
      <c r="KC2" s="131"/>
      <c r="KD2" s="131"/>
      <c r="KE2" s="131"/>
      <c r="KF2" s="131"/>
      <c r="KG2" s="131"/>
      <c r="KH2" s="131"/>
      <c r="KI2" s="131"/>
      <c r="KJ2" s="131"/>
      <c r="KK2" s="131"/>
      <c r="KL2" s="131"/>
    </row>
    <row r="3" spans="1:298" s="132" customFormat="1" ht="13.8" x14ac:dyDescent="0.25">
      <c r="A3" s="2"/>
      <c r="B3" s="2"/>
      <c r="C3" s="199"/>
      <c r="D3" s="363"/>
      <c r="E3" s="363"/>
      <c r="F3" s="363"/>
      <c r="G3" s="363"/>
      <c r="H3" s="363"/>
      <c r="I3" s="363"/>
      <c r="J3" s="363"/>
      <c r="K3" s="363"/>
      <c r="L3" s="363"/>
      <c r="M3" s="363"/>
      <c r="N3" s="363"/>
      <c r="O3" s="363"/>
      <c r="P3" s="363"/>
      <c r="Q3" s="363"/>
      <c r="R3" s="363"/>
      <c r="S3" s="363"/>
      <c r="T3" s="363"/>
      <c r="U3" s="363"/>
      <c r="V3" s="363"/>
      <c r="W3" s="363"/>
      <c r="X3" s="363"/>
      <c r="Y3" s="363"/>
      <c r="Z3" s="363"/>
      <c r="AA3" s="363"/>
      <c r="AB3" s="363"/>
      <c r="AC3" s="363"/>
      <c r="AD3" s="363"/>
      <c r="AE3" s="363"/>
      <c r="AF3" s="363"/>
      <c r="AG3" s="363"/>
      <c r="AH3" s="363"/>
      <c r="AI3" s="363"/>
      <c r="AJ3" s="363"/>
      <c r="AK3" s="363"/>
      <c r="AL3" s="364"/>
      <c r="AM3" s="364"/>
      <c r="AN3" s="364"/>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c r="JS3" s="131"/>
      <c r="JT3" s="131"/>
      <c r="JU3" s="131"/>
      <c r="JV3" s="131"/>
      <c r="JW3" s="131"/>
      <c r="JX3" s="131"/>
      <c r="JY3" s="131"/>
      <c r="JZ3" s="131"/>
      <c r="KA3" s="131"/>
      <c r="KB3" s="131"/>
      <c r="KC3" s="131"/>
      <c r="KD3" s="131"/>
      <c r="KE3" s="131"/>
      <c r="KF3" s="131"/>
      <c r="KG3" s="131"/>
      <c r="KH3" s="131"/>
      <c r="KI3" s="131"/>
      <c r="KJ3" s="131"/>
      <c r="KK3" s="131"/>
      <c r="KL3" s="131"/>
    </row>
    <row r="4" spans="1:298" s="132" customFormat="1" ht="18" hidden="1" x14ac:dyDescent="0.25">
      <c r="A4" s="365" t="s">
        <v>152</v>
      </c>
      <c r="B4" s="366"/>
      <c r="C4" s="367"/>
      <c r="D4" s="368" t="s">
        <v>153</v>
      </c>
      <c r="E4" s="369"/>
      <c r="F4" s="369"/>
      <c r="G4" s="369"/>
      <c r="H4" s="369"/>
      <c r="I4" s="369"/>
      <c r="J4" s="369"/>
      <c r="K4" s="369"/>
      <c r="L4" s="369"/>
      <c r="M4" s="369"/>
      <c r="N4" s="370"/>
      <c r="O4" s="371"/>
      <c r="P4" s="371"/>
      <c r="Q4" s="371"/>
      <c r="R4" s="1"/>
      <c r="S4" s="1"/>
      <c r="T4" s="1"/>
      <c r="U4" s="1"/>
      <c r="V4" s="1"/>
      <c r="W4" s="1"/>
      <c r="X4" s="1"/>
      <c r="Y4" s="1"/>
      <c r="Z4" s="1"/>
      <c r="AA4" s="1"/>
      <c r="AB4" s="1"/>
      <c r="AC4" s="1"/>
      <c r="AD4" s="1"/>
      <c r="AE4" s="1"/>
      <c r="AF4" s="1"/>
      <c r="AG4" s="1"/>
      <c r="AH4" s="1"/>
      <c r="AI4" s="1"/>
      <c r="AJ4" s="1"/>
      <c r="AK4" s="1"/>
      <c r="AL4" s="1"/>
      <c r="AM4" s="1"/>
      <c r="AN4" s="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c r="JS4" s="131"/>
      <c r="JT4" s="131"/>
      <c r="JU4" s="131"/>
      <c r="JV4" s="131"/>
      <c r="JW4" s="131"/>
      <c r="JX4" s="131"/>
      <c r="JY4" s="131"/>
      <c r="JZ4" s="131"/>
      <c r="KA4" s="131"/>
      <c r="KB4" s="131"/>
      <c r="KC4" s="131"/>
      <c r="KD4" s="131"/>
      <c r="KE4" s="131"/>
      <c r="KF4" s="131"/>
      <c r="KG4" s="131"/>
      <c r="KH4" s="131"/>
      <c r="KI4" s="131"/>
      <c r="KJ4" s="131"/>
      <c r="KK4" s="131"/>
      <c r="KL4" s="131"/>
    </row>
    <row r="5" spans="1:298" s="132" customFormat="1" ht="18" hidden="1" x14ac:dyDescent="0.25">
      <c r="A5" s="365" t="s">
        <v>154</v>
      </c>
      <c r="B5" s="366"/>
      <c r="C5" s="367"/>
      <c r="D5" s="376" t="s">
        <v>21</v>
      </c>
      <c r="E5" s="377"/>
      <c r="F5" s="377"/>
      <c r="G5" s="377"/>
      <c r="H5" s="377"/>
      <c r="I5" s="377"/>
      <c r="J5" s="377"/>
      <c r="K5" s="377"/>
      <c r="L5" s="377"/>
      <c r="M5" s="377"/>
      <c r="N5" s="378"/>
      <c r="O5" s="1"/>
      <c r="P5" s="1"/>
      <c r="Q5" s="1"/>
      <c r="R5" s="1"/>
      <c r="S5" s="1"/>
      <c r="T5" s="1"/>
      <c r="U5" s="1"/>
      <c r="V5" s="1"/>
      <c r="W5" s="1"/>
      <c r="X5" s="1"/>
      <c r="Y5" s="1"/>
      <c r="Z5" s="1"/>
      <c r="AA5" s="1"/>
      <c r="AB5" s="1"/>
      <c r="AC5" s="1"/>
      <c r="AD5" s="1"/>
      <c r="AE5" s="1"/>
      <c r="AF5" s="1"/>
      <c r="AG5" s="1"/>
      <c r="AH5" s="1"/>
      <c r="AI5" s="1"/>
      <c r="AJ5" s="1"/>
      <c r="AK5" s="1"/>
      <c r="AL5" s="1"/>
      <c r="AM5" s="1"/>
      <c r="AN5" s="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c r="JS5" s="131"/>
      <c r="JT5" s="131"/>
      <c r="JU5" s="131"/>
      <c r="JV5" s="131"/>
      <c r="JW5" s="131"/>
      <c r="JX5" s="131"/>
      <c r="JY5" s="131"/>
      <c r="JZ5" s="131"/>
      <c r="KA5" s="131"/>
      <c r="KB5" s="131"/>
      <c r="KC5" s="131"/>
      <c r="KD5" s="131"/>
      <c r="KE5" s="131"/>
      <c r="KF5" s="131"/>
      <c r="KG5" s="131"/>
      <c r="KH5" s="131"/>
      <c r="KI5" s="131"/>
      <c r="KJ5" s="131"/>
      <c r="KK5" s="131"/>
      <c r="KL5" s="131"/>
    </row>
    <row r="6" spans="1:298" s="132" customFormat="1" ht="18" hidden="1" x14ac:dyDescent="0.25">
      <c r="A6" s="365" t="s">
        <v>155</v>
      </c>
      <c r="B6" s="366"/>
      <c r="C6" s="367"/>
      <c r="D6" s="376" t="s">
        <v>156</v>
      </c>
      <c r="E6" s="377"/>
      <c r="F6" s="377"/>
      <c r="G6" s="377"/>
      <c r="H6" s="377"/>
      <c r="I6" s="377"/>
      <c r="J6" s="377"/>
      <c r="K6" s="377"/>
      <c r="L6" s="377"/>
      <c r="M6" s="377"/>
      <c r="N6" s="378"/>
      <c r="O6" s="1"/>
      <c r="P6" s="1"/>
      <c r="Q6" s="1"/>
      <c r="R6" s="1"/>
      <c r="S6" s="1"/>
      <c r="T6" s="1"/>
      <c r="U6" s="1"/>
      <c r="V6" s="1"/>
      <c r="W6" s="1"/>
      <c r="X6" s="1"/>
      <c r="Y6" s="1"/>
      <c r="Z6" s="1"/>
      <c r="AA6" s="1"/>
      <c r="AB6" s="1"/>
      <c r="AC6" s="1"/>
      <c r="AD6" s="1"/>
      <c r="AE6" s="1"/>
      <c r="AF6" s="1"/>
      <c r="AG6" s="1"/>
      <c r="AH6" s="1"/>
      <c r="AI6" s="1"/>
      <c r="AJ6" s="1"/>
      <c r="AK6" s="1"/>
      <c r="AL6" s="1"/>
      <c r="AM6" s="1"/>
      <c r="AN6" s="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c r="JS6" s="131"/>
      <c r="JT6" s="131"/>
      <c r="JU6" s="131"/>
      <c r="JV6" s="131"/>
      <c r="JW6" s="131"/>
      <c r="JX6" s="131"/>
      <c r="JY6" s="131"/>
      <c r="JZ6" s="131"/>
      <c r="KA6" s="131"/>
      <c r="KB6" s="131"/>
      <c r="KC6" s="131"/>
      <c r="KD6" s="131"/>
      <c r="KE6" s="131"/>
      <c r="KF6" s="131"/>
      <c r="KG6" s="131"/>
      <c r="KH6" s="131"/>
      <c r="KI6" s="131"/>
      <c r="KJ6" s="131"/>
      <c r="KK6" s="131"/>
      <c r="KL6" s="131"/>
    </row>
    <row r="7" spans="1:298" s="132" customFormat="1" ht="15" customHeight="1" x14ac:dyDescent="0.25">
      <c r="A7" s="359" t="s">
        <v>157</v>
      </c>
      <c r="B7" s="360"/>
      <c r="C7" s="360"/>
      <c r="D7" s="360"/>
      <c r="E7" s="360"/>
      <c r="F7" s="360"/>
      <c r="G7" s="360"/>
      <c r="H7" s="361"/>
      <c r="I7" s="359" t="s">
        <v>158</v>
      </c>
      <c r="J7" s="360"/>
      <c r="K7" s="360"/>
      <c r="L7" s="360"/>
      <c r="M7" s="360"/>
      <c r="N7" s="361"/>
      <c r="O7" s="359" t="s">
        <v>159</v>
      </c>
      <c r="P7" s="360"/>
      <c r="Q7" s="360"/>
      <c r="R7" s="360"/>
      <c r="S7" s="360"/>
      <c r="T7" s="360"/>
      <c r="U7" s="360"/>
      <c r="V7" s="360"/>
      <c r="W7" s="361"/>
      <c r="X7" s="359" t="s">
        <v>160</v>
      </c>
      <c r="Y7" s="360"/>
      <c r="Z7" s="360"/>
      <c r="AA7" s="360"/>
      <c r="AB7" s="360"/>
      <c r="AC7" s="360"/>
      <c r="AD7" s="360"/>
      <c r="AE7" s="360"/>
      <c r="AF7" s="360"/>
      <c r="AG7" s="360"/>
      <c r="AH7" s="361"/>
      <c r="AI7" s="359" t="s">
        <v>161</v>
      </c>
      <c r="AJ7" s="360"/>
      <c r="AK7" s="360"/>
      <c r="AL7" s="360"/>
      <c r="AM7" s="360"/>
      <c r="AN7" s="379"/>
      <c r="AO7" s="131"/>
      <c r="AP7" s="131"/>
      <c r="AQ7" s="131"/>
      <c r="AR7" s="131"/>
      <c r="AS7" s="131"/>
      <c r="AT7" s="131"/>
      <c r="AU7" s="131"/>
      <c r="AV7" s="131"/>
      <c r="AW7" s="131"/>
      <c r="AX7" s="131"/>
      <c r="AY7" s="131"/>
      <c r="AZ7" s="131"/>
      <c r="BA7" s="131"/>
      <c r="BB7" s="131"/>
      <c r="BC7" s="131"/>
      <c r="BD7" s="131"/>
      <c r="BE7" s="131"/>
      <c r="BF7" s="131"/>
      <c r="BG7" s="131"/>
      <c r="BH7" s="131"/>
      <c r="BI7" s="131"/>
      <c r="BJ7" s="131"/>
      <c r="BK7" s="131"/>
      <c r="BL7" s="131"/>
      <c r="BM7" s="131"/>
      <c r="BN7" s="131"/>
      <c r="BO7" s="131"/>
      <c r="BP7" s="131"/>
      <c r="BQ7" s="131"/>
      <c r="BR7" s="131"/>
      <c r="BS7" s="131"/>
      <c r="BT7" s="131"/>
      <c r="BU7" s="131"/>
      <c r="BV7" s="131"/>
      <c r="BW7" s="131"/>
      <c r="BX7" s="131"/>
      <c r="BY7" s="131"/>
      <c r="BZ7" s="131"/>
      <c r="CA7" s="131"/>
      <c r="CB7" s="131"/>
      <c r="CC7" s="131"/>
      <c r="CD7" s="131"/>
      <c r="CE7" s="131"/>
      <c r="CF7" s="131"/>
      <c r="CG7" s="131"/>
      <c r="CH7" s="131"/>
      <c r="CI7" s="131"/>
      <c r="CJ7" s="131"/>
      <c r="CK7" s="131"/>
      <c r="CL7" s="131"/>
      <c r="CM7" s="131"/>
      <c r="CN7" s="131"/>
      <c r="CO7" s="131"/>
      <c r="CP7" s="131"/>
      <c r="CQ7" s="131"/>
      <c r="CR7" s="131"/>
      <c r="CS7" s="131"/>
      <c r="CT7" s="131"/>
      <c r="CU7" s="131"/>
      <c r="CV7" s="131"/>
      <c r="CW7" s="131"/>
      <c r="CX7" s="131"/>
      <c r="CY7" s="131"/>
      <c r="CZ7" s="131"/>
      <c r="DA7" s="131"/>
      <c r="DB7" s="131"/>
      <c r="DC7" s="131"/>
      <c r="DD7" s="131"/>
      <c r="DE7" s="131"/>
      <c r="DF7" s="131"/>
      <c r="DG7" s="131"/>
      <c r="DH7" s="131"/>
      <c r="DI7" s="131"/>
      <c r="DJ7" s="131"/>
      <c r="DK7" s="131"/>
      <c r="DL7" s="131"/>
      <c r="DM7" s="131"/>
      <c r="DN7" s="131"/>
      <c r="DO7" s="131"/>
      <c r="DP7" s="131"/>
      <c r="DQ7" s="131"/>
      <c r="DR7" s="131"/>
      <c r="DS7" s="131"/>
      <c r="DT7" s="131"/>
      <c r="DU7" s="131"/>
      <c r="DV7" s="131"/>
      <c r="DW7" s="131"/>
      <c r="DX7" s="131"/>
      <c r="DY7" s="131"/>
      <c r="DZ7" s="131"/>
      <c r="EA7" s="131"/>
      <c r="EB7" s="131"/>
      <c r="EC7" s="131"/>
      <c r="ED7" s="131"/>
      <c r="EE7" s="131"/>
      <c r="EF7" s="131"/>
      <c r="EG7" s="131"/>
      <c r="EH7" s="131"/>
      <c r="EI7" s="131"/>
      <c r="EJ7" s="131"/>
      <c r="EK7" s="131"/>
      <c r="EL7" s="131"/>
      <c r="EM7" s="131"/>
      <c r="EN7" s="131"/>
      <c r="EO7" s="131"/>
      <c r="EP7" s="131"/>
      <c r="EQ7" s="131"/>
      <c r="ER7" s="131"/>
      <c r="ES7" s="131"/>
      <c r="ET7" s="131"/>
      <c r="EU7" s="131"/>
      <c r="EV7" s="131"/>
      <c r="EW7" s="131"/>
      <c r="EX7" s="131"/>
      <c r="EY7" s="131"/>
      <c r="EZ7" s="131"/>
      <c r="FA7" s="131"/>
      <c r="FB7" s="131"/>
      <c r="FC7" s="131"/>
      <c r="FD7" s="131"/>
      <c r="FE7" s="131"/>
      <c r="FF7" s="131"/>
      <c r="FG7" s="131"/>
      <c r="FH7" s="131"/>
      <c r="FI7" s="131"/>
      <c r="FJ7" s="131"/>
      <c r="FK7" s="131"/>
      <c r="FL7" s="131"/>
      <c r="FM7" s="131"/>
      <c r="FN7" s="131"/>
      <c r="FO7" s="131"/>
      <c r="FP7" s="131"/>
      <c r="FQ7" s="131"/>
      <c r="FR7" s="131"/>
      <c r="FS7" s="131"/>
      <c r="FT7" s="131"/>
      <c r="FU7" s="131"/>
      <c r="FV7" s="131"/>
      <c r="FW7" s="131"/>
      <c r="FX7" s="131"/>
      <c r="FY7" s="131"/>
      <c r="FZ7" s="131"/>
      <c r="GA7" s="131"/>
      <c r="GB7" s="131"/>
      <c r="GC7" s="131"/>
      <c r="GD7" s="131"/>
      <c r="GE7" s="131"/>
      <c r="GF7" s="131"/>
      <c r="GG7" s="131"/>
      <c r="GH7" s="131"/>
      <c r="GI7" s="131"/>
      <c r="GJ7" s="131"/>
      <c r="GK7" s="131"/>
      <c r="GL7" s="131"/>
      <c r="GM7" s="131"/>
      <c r="GN7" s="131"/>
      <c r="GO7" s="131"/>
      <c r="GP7" s="131"/>
      <c r="GQ7" s="131"/>
      <c r="GR7" s="131"/>
      <c r="GS7" s="131"/>
      <c r="GT7" s="131"/>
      <c r="GU7" s="131"/>
      <c r="GV7" s="131"/>
      <c r="GW7" s="131"/>
      <c r="GX7" s="131"/>
      <c r="GY7" s="131"/>
      <c r="GZ7" s="131"/>
      <c r="HA7" s="131"/>
      <c r="HB7" s="131"/>
      <c r="HC7" s="131"/>
      <c r="HD7" s="131"/>
      <c r="HE7" s="131"/>
      <c r="HF7" s="131"/>
      <c r="HG7" s="131"/>
      <c r="HH7" s="131"/>
      <c r="HI7" s="131"/>
      <c r="HJ7" s="131"/>
      <c r="HK7" s="131"/>
      <c r="HL7" s="131"/>
      <c r="HM7" s="131"/>
      <c r="HN7" s="131"/>
      <c r="HO7" s="131"/>
      <c r="HP7" s="131"/>
      <c r="HQ7" s="131"/>
      <c r="HR7" s="131"/>
      <c r="HS7" s="131"/>
      <c r="HT7" s="131"/>
      <c r="HU7" s="131"/>
      <c r="HV7" s="131"/>
      <c r="HW7" s="131"/>
      <c r="HX7" s="131"/>
      <c r="HY7" s="131"/>
      <c r="HZ7" s="131"/>
      <c r="IA7" s="131"/>
      <c r="IB7" s="131"/>
      <c r="IC7" s="131"/>
      <c r="ID7" s="131"/>
      <c r="IE7" s="131"/>
      <c r="IF7" s="131"/>
      <c r="IG7" s="131"/>
      <c r="IH7" s="131"/>
      <c r="II7" s="131"/>
      <c r="IJ7" s="131"/>
      <c r="IK7" s="131"/>
      <c r="IL7" s="131"/>
      <c r="IM7" s="131"/>
      <c r="IN7" s="131"/>
      <c r="IO7" s="131"/>
      <c r="IP7" s="131"/>
      <c r="IQ7" s="131"/>
      <c r="IR7" s="131"/>
      <c r="IS7" s="131"/>
      <c r="IT7" s="131"/>
      <c r="IU7" s="131"/>
      <c r="IV7" s="131"/>
      <c r="IW7" s="131"/>
      <c r="IX7" s="131"/>
      <c r="IY7" s="131"/>
      <c r="IZ7" s="131"/>
      <c r="JA7" s="131"/>
      <c r="JB7" s="131"/>
      <c r="JC7" s="131"/>
      <c r="JD7" s="131"/>
      <c r="JE7" s="131"/>
      <c r="JF7" s="131"/>
      <c r="JG7" s="131"/>
      <c r="JH7" s="131"/>
      <c r="JI7" s="131"/>
      <c r="JJ7" s="131"/>
      <c r="JK7" s="131"/>
      <c r="JL7" s="131"/>
      <c r="JM7" s="131"/>
      <c r="JN7" s="131"/>
      <c r="JO7" s="131"/>
      <c r="JP7" s="131"/>
      <c r="JQ7" s="131"/>
      <c r="JR7" s="131"/>
      <c r="JS7" s="131"/>
      <c r="JT7" s="131"/>
      <c r="JU7" s="131"/>
      <c r="JV7" s="131"/>
      <c r="JW7" s="131"/>
      <c r="JX7" s="131"/>
      <c r="JY7" s="131"/>
      <c r="JZ7" s="131"/>
      <c r="KA7" s="131"/>
      <c r="KB7" s="131"/>
      <c r="KC7" s="131"/>
      <c r="KD7" s="131"/>
      <c r="KE7" s="131"/>
      <c r="KF7" s="131"/>
      <c r="KG7" s="131"/>
      <c r="KH7" s="131"/>
      <c r="KI7" s="131"/>
      <c r="KJ7" s="131"/>
      <c r="KK7" s="131"/>
      <c r="KL7" s="131"/>
    </row>
    <row r="8" spans="1:298" s="132" customFormat="1" ht="3.75" hidden="1" customHeight="1" x14ac:dyDescent="0.25">
      <c r="A8" s="350" t="s">
        <v>162</v>
      </c>
      <c r="B8" s="341" t="s">
        <v>163</v>
      </c>
      <c r="C8" s="381" t="s">
        <v>164</v>
      </c>
      <c r="D8" s="356" t="s">
        <v>165</v>
      </c>
      <c r="E8" s="356" t="s">
        <v>166</v>
      </c>
      <c r="F8" s="352" t="s">
        <v>167</v>
      </c>
      <c r="G8" s="347" t="s">
        <v>168</v>
      </c>
      <c r="H8" s="356" t="s">
        <v>169</v>
      </c>
      <c r="I8" s="358" t="s">
        <v>170</v>
      </c>
      <c r="J8" s="380" t="s">
        <v>171</v>
      </c>
      <c r="K8" s="347" t="s">
        <v>172</v>
      </c>
      <c r="L8" s="347" t="s">
        <v>173</v>
      </c>
      <c r="M8" s="380" t="s">
        <v>171</v>
      </c>
      <c r="N8" s="356" t="s">
        <v>174</v>
      </c>
      <c r="O8" s="353" t="s">
        <v>175</v>
      </c>
      <c r="P8" s="346" t="s">
        <v>176</v>
      </c>
      <c r="Q8" s="347" t="s">
        <v>177</v>
      </c>
      <c r="R8" s="346" t="s">
        <v>178</v>
      </c>
      <c r="S8" s="346"/>
      <c r="T8" s="346"/>
      <c r="U8" s="346"/>
      <c r="V8" s="346"/>
      <c r="W8" s="346"/>
      <c r="X8" s="357" t="s">
        <v>179</v>
      </c>
      <c r="Y8" s="353" t="s">
        <v>180</v>
      </c>
      <c r="Z8" s="353" t="s">
        <v>171</v>
      </c>
      <c r="AA8" s="198"/>
      <c r="AB8" s="198"/>
      <c r="AC8" s="353" t="s">
        <v>181</v>
      </c>
      <c r="AD8" s="353" t="s">
        <v>171</v>
      </c>
      <c r="AE8" s="198"/>
      <c r="AF8" s="198"/>
      <c r="AG8" s="357" t="s">
        <v>182</v>
      </c>
      <c r="AH8" s="353" t="s">
        <v>183</v>
      </c>
      <c r="AI8" s="346" t="s">
        <v>161</v>
      </c>
      <c r="AJ8" s="346" t="s">
        <v>184</v>
      </c>
      <c r="AK8" s="346" t="s">
        <v>185</v>
      </c>
      <c r="AL8" s="346" t="s">
        <v>186</v>
      </c>
      <c r="AM8" s="348" t="s">
        <v>187</v>
      </c>
      <c r="AN8" s="348" t="s">
        <v>188</v>
      </c>
      <c r="AO8" s="131"/>
      <c r="AP8" s="131"/>
      <c r="AQ8" s="131"/>
      <c r="AR8" s="131"/>
      <c r="AS8" s="131"/>
      <c r="AT8" s="131"/>
      <c r="AU8" s="131"/>
      <c r="AV8" s="131"/>
      <c r="AW8" s="131"/>
      <c r="AX8" s="131"/>
      <c r="AY8" s="131"/>
      <c r="AZ8" s="131"/>
      <c r="BA8" s="131"/>
      <c r="BB8" s="131"/>
      <c r="BC8" s="131"/>
      <c r="BD8" s="131"/>
      <c r="BE8" s="131"/>
      <c r="BF8" s="131"/>
      <c r="BG8" s="131"/>
      <c r="BH8" s="131"/>
      <c r="BI8" s="131"/>
      <c r="BJ8" s="131"/>
      <c r="BK8" s="131"/>
      <c r="BL8" s="131"/>
      <c r="BM8" s="131"/>
      <c r="BN8" s="131"/>
      <c r="BO8" s="131"/>
      <c r="BP8" s="131"/>
      <c r="BQ8" s="131"/>
      <c r="BR8" s="131"/>
      <c r="BS8" s="131"/>
      <c r="BT8" s="131"/>
      <c r="BU8" s="131"/>
      <c r="BV8" s="131"/>
      <c r="BW8" s="131"/>
      <c r="BX8" s="131"/>
      <c r="BY8" s="131"/>
      <c r="BZ8" s="131"/>
      <c r="CA8" s="131"/>
      <c r="CB8" s="131"/>
      <c r="CC8" s="131"/>
      <c r="CD8" s="131"/>
      <c r="CE8" s="131"/>
      <c r="CF8" s="131"/>
      <c r="CG8" s="131"/>
      <c r="CH8" s="131"/>
      <c r="CI8" s="131"/>
      <c r="CJ8" s="131"/>
      <c r="CK8" s="131"/>
      <c r="CL8" s="131"/>
      <c r="CM8" s="131"/>
      <c r="CN8" s="131"/>
      <c r="CO8" s="131"/>
      <c r="CP8" s="131"/>
      <c r="CQ8" s="131"/>
      <c r="CR8" s="131"/>
      <c r="CS8" s="131"/>
      <c r="CT8" s="131"/>
      <c r="CU8" s="131"/>
      <c r="CV8" s="131"/>
      <c r="CW8" s="131"/>
      <c r="CX8" s="131"/>
      <c r="CY8" s="131"/>
      <c r="CZ8" s="131"/>
      <c r="DA8" s="131"/>
      <c r="DB8" s="131"/>
      <c r="DC8" s="131"/>
      <c r="DD8" s="131"/>
      <c r="DE8" s="131"/>
      <c r="DF8" s="131"/>
      <c r="DG8" s="131"/>
      <c r="DH8" s="131"/>
      <c r="DI8" s="131"/>
      <c r="DJ8" s="131"/>
      <c r="DK8" s="131"/>
      <c r="DL8" s="131"/>
      <c r="DM8" s="131"/>
      <c r="DN8" s="131"/>
      <c r="DO8" s="131"/>
      <c r="DP8" s="131"/>
      <c r="DQ8" s="131"/>
      <c r="DR8" s="131"/>
      <c r="DS8" s="131"/>
      <c r="DT8" s="131"/>
      <c r="DU8" s="131"/>
      <c r="DV8" s="131"/>
      <c r="DW8" s="131"/>
      <c r="DX8" s="131"/>
      <c r="DY8" s="131"/>
      <c r="DZ8" s="131"/>
      <c r="EA8" s="131"/>
      <c r="EB8" s="131"/>
      <c r="EC8" s="131"/>
      <c r="ED8" s="131"/>
      <c r="EE8" s="131"/>
      <c r="EF8" s="131"/>
      <c r="EG8" s="131"/>
      <c r="EH8" s="131"/>
      <c r="EI8" s="131"/>
      <c r="EJ8" s="131"/>
      <c r="EK8" s="131"/>
      <c r="EL8" s="131"/>
      <c r="EM8" s="131"/>
      <c r="EN8" s="131"/>
      <c r="EO8" s="131"/>
      <c r="EP8" s="131"/>
      <c r="EQ8" s="131"/>
      <c r="ER8" s="131"/>
      <c r="ES8" s="131"/>
      <c r="ET8" s="131"/>
      <c r="EU8" s="131"/>
      <c r="EV8" s="131"/>
      <c r="EW8" s="131"/>
      <c r="EX8" s="131"/>
      <c r="EY8" s="131"/>
      <c r="EZ8" s="131"/>
      <c r="FA8" s="131"/>
      <c r="FB8" s="131"/>
      <c r="FC8" s="131"/>
      <c r="FD8" s="131"/>
      <c r="FE8" s="131"/>
      <c r="FF8" s="131"/>
      <c r="FG8" s="131"/>
      <c r="FH8" s="131"/>
      <c r="FI8" s="131"/>
      <c r="FJ8" s="131"/>
      <c r="FK8" s="131"/>
      <c r="FL8" s="131"/>
      <c r="FM8" s="131"/>
      <c r="FN8" s="131"/>
      <c r="FO8" s="131"/>
      <c r="FP8" s="131"/>
      <c r="FQ8" s="131"/>
      <c r="FR8" s="131"/>
      <c r="FS8" s="131"/>
      <c r="FT8" s="131"/>
      <c r="FU8" s="131"/>
      <c r="FV8" s="131"/>
      <c r="FW8" s="131"/>
      <c r="FX8" s="131"/>
      <c r="FY8" s="131"/>
      <c r="FZ8" s="131"/>
      <c r="GA8" s="131"/>
      <c r="GB8" s="131"/>
      <c r="GC8" s="131"/>
      <c r="GD8" s="131"/>
      <c r="GE8" s="131"/>
      <c r="GF8" s="131"/>
      <c r="GG8" s="131"/>
      <c r="GH8" s="131"/>
      <c r="GI8" s="131"/>
      <c r="GJ8" s="131"/>
      <c r="GK8" s="131"/>
      <c r="GL8" s="131"/>
      <c r="GM8" s="131"/>
      <c r="GN8" s="131"/>
      <c r="GO8" s="131"/>
      <c r="GP8" s="131"/>
      <c r="GQ8" s="131"/>
      <c r="GR8" s="131"/>
      <c r="GS8" s="131"/>
      <c r="GT8" s="131"/>
      <c r="GU8" s="131"/>
      <c r="GV8" s="131"/>
      <c r="GW8" s="131"/>
      <c r="GX8" s="131"/>
      <c r="GY8" s="131"/>
      <c r="GZ8" s="131"/>
      <c r="HA8" s="131"/>
      <c r="HB8" s="131"/>
      <c r="HC8" s="131"/>
      <c r="HD8" s="131"/>
      <c r="HE8" s="131"/>
      <c r="HF8" s="131"/>
      <c r="HG8" s="131"/>
      <c r="HH8" s="131"/>
      <c r="HI8" s="131"/>
      <c r="HJ8" s="131"/>
      <c r="HK8" s="131"/>
      <c r="HL8" s="131"/>
      <c r="HM8" s="131"/>
      <c r="HN8" s="131"/>
      <c r="HO8" s="131"/>
      <c r="HP8" s="131"/>
      <c r="HQ8" s="131"/>
      <c r="HR8" s="131"/>
      <c r="HS8" s="131"/>
      <c r="HT8" s="131"/>
      <c r="HU8" s="131"/>
      <c r="HV8" s="131"/>
      <c r="HW8" s="131"/>
      <c r="HX8" s="131"/>
      <c r="HY8" s="131"/>
      <c r="HZ8" s="131"/>
      <c r="IA8" s="131"/>
      <c r="IB8" s="131"/>
      <c r="IC8" s="131"/>
      <c r="ID8" s="131"/>
      <c r="IE8" s="131"/>
      <c r="IF8" s="131"/>
      <c r="IG8" s="131"/>
      <c r="IH8" s="131"/>
      <c r="II8" s="131"/>
      <c r="IJ8" s="131"/>
      <c r="IK8" s="131"/>
      <c r="IL8" s="131"/>
      <c r="IM8" s="131"/>
      <c r="IN8" s="131"/>
      <c r="IO8" s="131"/>
      <c r="IP8" s="131"/>
      <c r="IQ8" s="131"/>
      <c r="IR8" s="131"/>
      <c r="IS8" s="131"/>
      <c r="IT8" s="131"/>
      <c r="IU8" s="131"/>
      <c r="IV8" s="131"/>
      <c r="IW8" s="131"/>
      <c r="IX8" s="131"/>
      <c r="IY8" s="131"/>
      <c r="IZ8" s="131"/>
      <c r="JA8" s="131"/>
      <c r="JB8" s="131"/>
      <c r="JC8" s="131"/>
      <c r="JD8" s="131"/>
      <c r="JE8" s="131"/>
      <c r="JF8" s="131"/>
      <c r="JG8" s="131"/>
      <c r="JH8" s="131"/>
      <c r="JI8" s="131"/>
      <c r="JJ8" s="131"/>
      <c r="JK8" s="131"/>
      <c r="JL8" s="131"/>
      <c r="JM8" s="131"/>
      <c r="JN8" s="131"/>
      <c r="JO8" s="131"/>
      <c r="JP8" s="131"/>
      <c r="JQ8" s="131"/>
      <c r="JR8" s="131"/>
      <c r="JS8" s="131"/>
      <c r="JT8" s="131"/>
      <c r="JU8" s="131"/>
      <c r="JV8" s="131"/>
      <c r="JW8" s="131"/>
      <c r="JX8" s="131"/>
      <c r="JY8" s="131"/>
      <c r="JZ8" s="131"/>
      <c r="KA8" s="131"/>
      <c r="KB8" s="131"/>
      <c r="KC8" s="131"/>
      <c r="KD8" s="131"/>
      <c r="KE8" s="131"/>
      <c r="KF8" s="131"/>
      <c r="KG8" s="131"/>
      <c r="KH8" s="131"/>
      <c r="KI8" s="131"/>
      <c r="KJ8" s="131"/>
      <c r="KK8" s="131"/>
      <c r="KL8" s="131"/>
    </row>
    <row r="9" spans="1:298" s="134" customFormat="1" ht="28.5" customHeight="1" x14ac:dyDescent="0.3">
      <c r="A9" s="351"/>
      <c r="B9" s="342"/>
      <c r="C9" s="341"/>
      <c r="D9" s="347"/>
      <c r="E9" s="347"/>
      <c r="F9" s="341"/>
      <c r="G9" s="358"/>
      <c r="H9" s="347"/>
      <c r="I9" s="358"/>
      <c r="J9" s="380"/>
      <c r="K9" s="358"/>
      <c r="L9" s="358"/>
      <c r="M9" s="380"/>
      <c r="N9" s="347"/>
      <c r="O9" s="354"/>
      <c r="P9" s="347"/>
      <c r="Q9" s="358"/>
      <c r="R9" s="122" t="s">
        <v>189</v>
      </c>
      <c r="S9" s="122" t="s">
        <v>190</v>
      </c>
      <c r="T9" s="122" t="s">
        <v>191</v>
      </c>
      <c r="U9" s="122" t="s">
        <v>192</v>
      </c>
      <c r="V9" s="122" t="s">
        <v>193</v>
      </c>
      <c r="W9" s="122" t="s">
        <v>194</v>
      </c>
      <c r="X9" s="353"/>
      <c r="Y9" s="355"/>
      <c r="Z9" s="355"/>
      <c r="AA9" s="201" t="s">
        <v>195</v>
      </c>
      <c r="AB9" s="201" t="s">
        <v>171</v>
      </c>
      <c r="AC9" s="355"/>
      <c r="AD9" s="355"/>
      <c r="AE9" s="200" t="s">
        <v>181</v>
      </c>
      <c r="AF9" s="200" t="s">
        <v>171</v>
      </c>
      <c r="AG9" s="353"/>
      <c r="AH9" s="354"/>
      <c r="AI9" s="347"/>
      <c r="AJ9" s="347"/>
      <c r="AK9" s="347"/>
      <c r="AL9" s="347"/>
      <c r="AM9" s="349"/>
      <c r="AN9" s="349"/>
      <c r="AO9" s="133"/>
      <c r="AP9" s="133"/>
      <c r="AQ9" s="133"/>
      <c r="AR9" s="133"/>
      <c r="AS9" s="133"/>
      <c r="AT9" s="133"/>
      <c r="AU9" s="133"/>
      <c r="AV9" s="133"/>
      <c r="AW9" s="133"/>
      <c r="AX9" s="133"/>
      <c r="AY9" s="133"/>
      <c r="AZ9" s="133"/>
      <c r="BA9" s="133"/>
      <c r="BB9" s="133"/>
      <c r="BC9" s="133"/>
      <c r="BD9" s="133"/>
      <c r="BE9" s="133"/>
      <c r="BF9" s="133"/>
      <c r="BG9" s="133"/>
      <c r="BH9" s="133"/>
      <c r="BI9" s="133"/>
      <c r="BJ9" s="133"/>
      <c r="BK9" s="133"/>
      <c r="BL9" s="133"/>
      <c r="BM9" s="133"/>
      <c r="BN9" s="133"/>
      <c r="BO9" s="133"/>
      <c r="BP9" s="133"/>
      <c r="BQ9" s="133"/>
      <c r="BR9" s="133"/>
      <c r="BS9" s="133"/>
      <c r="BT9" s="133"/>
      <c r="BU9" s="133"/>
      <c r="BV9" s="133"/>
      <c r="BW9" s="133"/>
      <c r="BX9" s="133"/>
      <c r="BY9" s="133"/>
      <c r="BZ9" s="133"/>
      <c r="CA9" s="133"/>
      <c r="CB9" s="133"/>
      <c r="CC9" s="133"/>
      <c r="CD9" s="133"/>
      <c r="CE9" s="133"/>
      <c r="CF9" s="133"/>
      <c r="CG9" s="133"/>
      <c r="CH9" s="133"/>
      <c r="CI9" s="133"/>
      <c r="CJ9" s="133"/>
      <c r="CK9" s="133"/>
      <c r="CL9" s="133"/>
      <c r="CM9" s="133"/>
      <c r="CN9" s="133"/>
      <c r="CO9" s="133"/>
      <c r="CP9" s="133"/>
      <c r="CQ9" s="133"/>
      <c r="CR9" s="133"/>
      <c r="CS9" s="133"/>
      <c r="CT9" s="133"/>
      <c r="CU9" s="133"/>
      <c r="CV9" s="133"/>
      <c r="CW9" s="133"/>
      <c r="CX9" s="133"/>
      <c r="CY9" s="133"/>
      <c r="CZ9" s="133"/>
      <c r="DA9" s="133"/>
      <c r="DB9" s="133"/>
      <c r="DC9" s="133"/>
      <c r="DD9" s="133"/>
      <c r="DE9" s="133"/>
      <c r="DF9" s="133"/>
      <c r="DG9" s="133"/>
      <c r="DH9" s="133"/>
      <c r="DI9" s="133"/>
      <c r="DJ9" s="133"/>
      <c r="DK9" s="133"/>
      <c r="DL9" s="133"/>
      <c r="DM9" s="133"/>
      <c r="DN9" s="133"/>
      <c r="DO9" s="133"/>
      <c r="DP9" s="133"/>
      <c r="DQ9" s="133"/>
      <c r="DR9" s="133"/>
      <c r="DS9" s="133"/>
      <c r="DT9" s="133"/>
      <c r="DU9" s="133"/>
      <c r="DV9" s="133"/>
      <c r="DW9" s="133"/>
      <c r="DX9" s="133"/>
      <c r="DY9" s="133"/>
      <c r="DZ9" s="133"/>
      <c r="EA9" s="133"/>
      <c r="EB9" s="133"/>
      <c r="EC9" s="133"/>
      <c r="ED9" s="133"/>
      <c r="EE9" s="133"/>
      <c r="EF9" s="133"/>
      <c r="EG9" s="133"/>
      <c r="EH9" s="133"/>
      <c r="EI9" s="133"/>
      <c r="EJ9" s="133"/>
      <c r="EK9" s="133"/>
      <c r="EL9" s="133"/>
      <c r="EM9" s="133"/>
      <c r="EN9" s="133"/>
      <c r="EO9" s="133"/>
      <c r="EP9" s="133"/>
      <c r="EQ9" s="133"/>
      <c r="ER9" s="133"/>
      <c r="ES9" s="133"/>
      <c r="ET9" s="133"/>
      <c r="EU9" s="133"/>
      <c r="EV9" s="133"/>
      <c r="EW9" s="133"/>
      <c r="EX9" s="133"/>
      <c r="EY9" s="133"/>
      <c r="EZ9" s="133"/>
      <c r="FA9" s="133"/>
      <c r="FB9" s="133"/>
      <c r="FC9" s="133"/>
      <c r="FD9" s="133"/>
      <c r="FE9" s="133"/>
      <c r="FF9" s="133"/>
      <c r="FG9" s="133"/>
      <c r="FH9" s="133"/>
      <c r="FI9" s="133"/>
      <c r="FJ9" s="133"/>
      <c r="FK9" s="133"/>
      <c r="FL9" s="133"/>
      <c r="FM9" s="133"/>
      <c r="FN9" s="133"/>
      <c r="FO9" s="133"/>
      <c r="FP9" s="133"/>
      <c r="FQ9" s="133"/>
      <c r="FR9" s="133"/>
      <c r="FS9" s="133"/>
      <c r="FT9" s="133"/>
      <c r="FU9" s="133"/>
      <c r="FV9" s="133"/>
      <c r="FW9" s="133"/>
      <c r="FX9" s="133"/>
      <c r="FY9" s="133"/>
      <c r="FZ9" s="133"/>
      <c r="GA9" s="133"/>
      <c r="GB9" s="133"/>
      <c r="GC9" s="133"/>
      <c r="GD9" s="133"/>
      <c r="GE9" s="133"/>
      <c r="GF9" s="133"/>
      <c r="GG9" s="133"/>
      <c r="GH9" s="133"/>
      <c r="GI9" s="133"/>
      <c r="GJ9" s="133"/>
      <c r="GK9" s="133"/>
      <c r="GL9" s="133"/>
      <c r="GM9" s="133"/>
      <c r="GN9" s="133"/>
      <c r="GO9" s="133"/>
      <c r="GP9" s="133"/>
      <c r="GQ9" s="133"/>
      <c r="GR9" s="133"/>
      <c r="GS9" s="133"/>
      <c r="GT9" s="133"/>
      <c r="GU9" s="133"/>
      <c r="GV9" s="133"/>
      <c r="GW9" s="133"/>
      <c r="GX9" s="133"/>
      <c r="GY9" s="133"/>
      <c r="GZ9" s="133"/>
      <c r="HA9" s="133"/>
      <c r="HB9" s="133"/>
      <c r="HC9" s="133"/>
      <c r="HD9" s="133"/>
      <c r="HE9" s="133"/>
      <c r="HF9" s="133"/>
      <c r="HG9" s="133"/>
      <c r="HH9" s="133"/>
      <c r="HI9" s="133"/>
      <c r="HJ9" s="133"/>
      <c r="HK9" s="133"/>
      <c r="HL9" s="133"/>
      <c r="HM9" s="133"/>
      <c r="HN9" s="133"/>
      <c r="HO9" s="133"/>
      <c r="HP9" s="133"/>
      <c r="HQ9" s="133"/>
      <c r="HR9" s="133"/>
      <c r="HS9" s="133"/>
      <c r="HT9" s="133"/>
      <c r="HU9" s="133"/>
      <c r="HV9" s="133"/>
      <c r="HW9" s="133"/>
      <c r="HX9" s="133"/>
      <c r="HY9" s="133"/>
      <c r="HZ9" s="133"/>
      <c r="IA9" s="133"/>
      <c r="IB9" s="133"/>
      <c r="IC9" s="133"/>
      <c r="ID9" s="133"/>
      <c r="IE9" s="133"/>
      <c r="IF9" s="133"/>
      <c r="IG9" s="133"/>
      <c r="IH9" s="133"/>
      <c r="II9" s="133"/>
      <c r="IJ9" s="133"/>
      <c r="IK9" s="133"/>
      <c r="IL9" s="133"/>
      <c r="IM9" s="133"/>
      <c r="IN9" s="133"/>
      <c r="IO9" s="133"/>
      <c r="IP9" s="133"/>
      <c r="IQ9" s="133"/>
      <c r="IR9" s="133"/>
      <c r="IS9" s="133"/>
      <c r="IT9" s="133"/>
      <c r="IU9" s="133"/>
      <c r="IV9" s="133"/>
      <c r="IW9" s="133"/>
      <c r="IX9" s="133"/>
      <c r="IY9" s="133"/>
      <c r="IZ9" s="133"/>
      <c r="JA9" s="133"/>
      <c r="JB9" s="133"/>
      <c r="JC9" s="133"/>
      <c r="JD9" s="133"/>
      <c r="JE9" s="133"/>
      <c r="JF9" s="133"/>
      <c r="JG9" s="133"/>
      <c r="JH9" s="133"/>
      <c r="JI9" s="133"/>
      <c r="JJ9" s="133"/>
      <c r="JK9" s="133"/>
      <c r="JL9" s="133"/>
      <c r="JM9" s="133"/>
      <c r="JN9" s="133"/>
      <c r="JO9" s="133"/>
      <c r="JP9" s="133"/>
      <c r="JQ9" s="133"/>
      <c r="JR9" s="133"/>
      <c r="JS9" s="133"/>
      <c r="JT9" s="133"/>
      <c r="JU9" s="133"/>
      <c r="JV9" s="133"/>
      <c r="JW9" s="133"/>
      <c r="JX9" s="133"/>
      <c r="JY9" s="133"/>
      <c r="JZ9" s="133"/>
      <c r="KA9" s="133"/>
      <c r="KB9" s="133"/>
      <c r="KC9" s="133"/>
      <c r="KD9" s="133"/>
      <c r="KE9" s="133"/>
      <c r="KF9" s="133"/>
      <c r="KG9" s="133"/>
      <c r="KH9" s="133"/>
      <c r="KI9" s="133"/>
      <c r="KJ9" s="133"/>
      <c r="KK9" s="133"/>
      <c r="KL9" s="133"/>
    </row>
    <row r="10" spans="1:298" ht="41.25" customHeight="1" x14ac:dyDescent="0.3">
      <c r="A10" s="319">
        <v>1</v>
      </c>
      <c r="B10" s="343" t="s">
        <v>196</v>
      </c>
      <c r="C10" s="319" t="s">
        <v>197</v>
      </c>
      <c r="D10" s="144" t="s">
        <v>198</v>
      </c>
      <c r="E10" s="326" t="s">
        <v>199</v>
      </c>
      <c r="F10" s="334" t="s">
        <v>200</v>
      </c>
      <c r="G10" s="326" t="s">
        <v>201</v>
      </c>
      <c r="H10" s="326">
        <v>4</v>
      </c>
      <c r="I10" s="328" t="str">
        <f>IF(H10&lt;=2,'Tabla probabilidad'!$B$5,IF(H10&lt;=24,'Tabla probabilidad'!$B$6,IF(H10&lt;=500,'Tabla probabilidad'!$B$7,IF(H10&lt;=5000,'Tabla probabilidad'!$B$8,IF(H10&gt;5000,'Tabla probabilidad'!$B$9)))))</f>
        <v>Baja</v>
      </c>
      <c r="J10" s="329">
        <f>IF(H10&lt;=2,'Tabla probabilidad'!$D$5,IF(H10&lt;=24,'Tabla probabilidad'!$D$6,IF(H10&lt;=500,'Tabla probabilidad'!$D$7,IF(H10&lt;=5000,'Tabla probabilidad'!$D$8,IF(H10&gt;5000,'Tabla probabilidad'!$D$9)))))</f>
        <v>0.4</v>
      </c>
      <c r="K10" s="326" t="s">
        <v>202</v>
      </c>
      <c r="L10" s="326" t="str">
        <f>IF(K10="El riesgo afecta la imagen de alguna área de la organización","Leve",IF(K10="El riesgo afecta la imagen de la entidad internamente, de conocimiento general, nivel interno, alta dirección, contratista y/o de provedores","Menor",IF(K10="El riesgo afecta la imagen de la entidad con algunos usuarios de relevancia frente al logro de los objetivos","Moderado",IF(K10="El riesgo afecta la imagen de de la entidad con efecto publicitario sostenido a nivel del sector justicia","Mayor",IF(K10="El riesgo afecta la imagen de la entidad a nivel nacional, con efecto publicitarios sostenible a nivel país","Catastrófico",IF(K10="Impacto que afecte la ejecución presupuestal en un valor ≥0,5%.","Leve",IF(K10="Impacto que afecte la ejecución presupuestal en un valor ≥1%.","Menor",IF(K10="Impacto que afecte la ejecución presupuestal en un valor ≥5%.","Moderado",IF(K10="Impacto que afecte la ejecución presupuestal en un valor ≥20%.","Mayor",IF(K10="Impacto que afecte la ejecución presupuestal en un valor ≥50%.","Catastrófico",IF(K10="Incumplimiento máximo del 5% de la meta planeada","Leve",IF(K10="Incumplimiento máximo del 15% de la meta planeada","Menor",IF(K10="Incumplimiento máximo del 20% de la meta planeada","Moderado",IF(K10="Incumplimiento máximo del 50% de la meta planeada","Mayor",IF(K10="Incumplimiento máximo del 80% de la meta planeada","Catastrófico",IF(K10="Cualquier afectación a la violacion de los derechos de los ciudadanos se considera con consecuencias altas","Mayor",IF(K10="Cualquier afectación a la violacion de los derechos de los ciudadanos se considera con consecuencias desastrosas","Catastrófico",IF(K10="Afecta la Prestación del Servicio de Administración de Justicia en 5%","Leve",IF(K10="Afecta la Prestación del Servicio de Administración de Justicia en 10%","Menor",IF(K10="Afecta la Prestación del Servicio de Administración de Justicia en 15%","Moderado",IF(K10="Afecta la Prestación del Servicio de Administración de Justicia en 20%","Mayor",IF(K10="Afecta la Prestación del Servicio de Administración de Justicia en más del 50%","Catastrófico",IF(K10="Cualquier acto indebido de los servidores judiciales genera altas consecuencias para la entidad","Mayor",IF(K10="Cualquier acto indebido de los servidores judiciales genera consecuencias desastrosas para la entidad","Catastrófico",IF(K10="Si el hecho llegara a presentarse, tendría consecuencias o efectos mínimos sobre la entidad","Leve",IF(K10="Si el hecho llegara a presentarse, tendría bajo impacto o efecto sobre la entidad","Menor",IF(K10="Si el hecho llegara a presentarse, tendría medianas consecuencias o efectos sobre la entidad","Moderado",IF(K10="Si el hecho llegara a presentarse, tendría altas consecuencias o efectos sobre la entidad","Mayor",IF(K10="Si el hecho llegara a presentarse, tendría desastrosas consecuencias o efectos sobre la entidad","Catastrófico")))))))))))))))))))))))))))))</f>
        <v>Moderado</v>
      </c>
      <c r="M10" s="326" t="str">
        <f>IF(K10="El riesgo afecta la imagen de alguna área de la organización","20%",IF(K10="El riesgo afecta la imagen de la entidad internamente, de conocimiento general, nivel interno, alta dirección, contratista y/o de provedores","40%",IF(K10="El riesgo afecta la imagen de la entidad con algunos usuarios de relevancia frente al logro de los objetivos","60%",IF(K10="El riesgo afecta la imagen de de la entidad con efecto publicitario sostenido a nivel del sector justicia","80%",IF(K10="El riesgo afecta la imagen de la entidad a nivel nacional, con efecto publicitarios sostenible a nivel país","100%",IF(K10="Impacto que afecte la ejecución presupuestal en un valor ≥0,5%.","20%",IF(K10="Impacto que afecte la ejecución presupuestal en un valor ≥1%.","40%",IF(K10="Impacto que afecte la ejecución presupuestal en un valor ≥5%.","60%",IF(K10="Impacto que afecte la ejecución presupuestal en un valor ≥20%.","80%",IF(K10="Impacto que afecte la ejecución presupuestal en un valor ≥50%.","100%",IF(K10="Incumplimiento máximo del 5% de la meta planeada","20%",IF(K10="Incumplimiento máximo del 15% de la meta planeada","40%",IF(K10="Incumplimiento máximo del 20% de la meta planeada","60%",IF(K10="Incumplimiento máximo del 50% de la meta planeada","80%",IF(K10="Incumplimiento máximo del 80% de la meta planeada","100%",IF(K10="Cualquier afectación a la violacion de los derechos de los ciudadanos se considera con consecuencias altas","80%",IF(K10="Cualquier afectación a la violacion de los derechos de los ciudadanos se considera con consecuencias desastrosas","100%",IF(K10="Afecta la Prestación del Servicio de Administración de Justicia en 5%","20%",IF(K10="Afecta la Prestación del Servicio de Administración de Justicia en 10%","40%",IF(K10="Afecta la Prestación del Servicio de Administración de Justicia en 15%","60%",IF(K10="Afecta la Prestación del Servicio de Administración de Justicia en 20%","80%",IF(K10="Afecta la Prestación del Servicio de Administración de Justicia en más del 50%","100%",IF(K10="Cualquier acto indebido de los servidores judiciales genera altas consecuencias para la entidad","80%",IF(K10="Cualquier acto indebido de los servidores judiciales genera consecuencias desastrosas para la entidad","100%",IF(K10="Si el hecho llegara a presentarse, tendría consecuencias o efectos mínimos sobre la entidad","20%",IF(K10="Si el hecho llegara a presentarse, tendría bajo impacto o efecto sobre la entidad","40%",IF(K10="Si el hecho llegara a presentarse, tendría medianas consecuencias o efectos sobre la entidad","60%",IF(K10="Si el hecho llegara a presentarse, tendría altas consecuencias o efectos sobre la entidad","80%",IF(K10="Si el hecho llegara a presentarse, tendría desastrosas consecuencias o efectos sobre la entidad","100%")))))))))))))))))))))))))))))</f>
        <v>60%</v>
      </c>
      <c r="N10" s="326" t="str">
        <f>VLOOKUP((I10&amp;L10),Hoja1!$B$4:$C$28,2,0)</f>
        <v>Moderado</v>
      </c>
      <c r="O10" s="194">
        <v>1</v>
      </c>
      <c r="P10" s="192" t="s">
        <v>203</v>
      </c>
      <c r="Q10" s="194" t="str">
        <f t="shared" ref="Q10:Q169" si="0">IF(R10="Preventivo","Probabilidad",IF(R10="Detectivo","Probabilidad", IF(R10="Correctivo","Impacto")))</f>
        <v>Probabilidad</v>
      </c>
      <c r="R10" s="194" t="s">
        <v>204</v>
      </c>
      <c r="S10" s="194" t="s">
        <v>205</v>
      </c>
      <c r="T10" s="195">
        <f>VLOOKUP(R10&amp;S10,Hoja1!$Q$4:$R$9,2,0)</f>
        <v>0.45</v>
      </c>
      <c r="U10" s="194" t="s">
        <v>206</v>
      </c>
      <c r="V10" s="194" t="s">
        <v>207</v>
      </c>
      <c r="W10" s="194" t="s">
        <v>208</v>
      </c>
      <c r="X10" s="195">
        <f>IF(Q10="Probabilidad",($J$10*T10),IF(Q10="Impacto"," "))</f>
        <v>0.18000000000000002</v>
      </c>
      <c r="Y10" s="195" t="str">
        <f>IF(Z10&lt;=20%,'Tabla probabilidad'!$B$5,IF(Z10&lt;=40%,'Tabla probabilidad'!$B$6,IF(Z10&lt;=60%,'Tabla probabilidad'!$B$7,IF(Z10&lt;=80%,'Tabla probabilidad'!$B$8,IF(Z10&lt;=100%,'Tabla probabilidad'!$B$9)))))</f>
        <v>Baja</v>
      </c>
      <c r="Z10" s="195">
        <f>IF(R10="Preventivo",(J10-(J10*T10)),IF(R10="Detectivo",(J10-(J10*T10)),IF(R10="Correctivo",(J10))))</f>
        <v>0.22</v>
      </c>
      <c r="AA10" s="331" t="str">
        <f>IF(AB10&lt;=20%,'Tabla probabilidad'!$B$5,IF(AB10&lt;=40%,'Tabla probabilidad'!$B$6,IF(AB10&lt;=60%,'Tabla probabilidad'!$B$7,IF(AB10&lt;=80%,'Tabla probabilidad'!$B$8,IF(AB10&lt;=100%,'Tabla probabilidad'!$B$9)))))</f>
        <v>Baja</v>
      </c>
      <c r="AB10" s="331">
        <f>AVERAGE(Z10:Z13)</f>
        <v>0.22</v>
      </c>
      <c r="AC10" s="195" t="str">
        <f t="shared" ref="AC10:AC170" si="1">IF(AD10&lt;=20%,"Leve",IF(AD10&lt;=40%,"Menor",IF(AD10&lt;=60%,"Moderado",IF(AD10&lt;=80%,"Mayor",IF(AD10&lt;=100%,"Catastrófico")))))</f>
        <v>Moderado</v>
      </c>
      <c r="AD10" s="195">
        <f>IF(Q10="Probabilidad",(($M$10-0)),IF(Q10="Impacto",($M$10-($M$10*T10))))</f>
        <v>0.6</v>
      </c>
      <c r="AE10" s="331" t="str">
        <f>IF(AF10&lt;=20%,"Leve",IF(AF10&lt;=40%,"Menor",IF(AF10&lt;=60%,"Moderado",IF(AF10&lt;=80%,"Mayor",IF(AF10&lt;=100%,"Catastrófico")))))</f>
        <v>Moderado</v>
      </c>
      <c r="AF10" s="331">
        <f>AVERAGE(AD10:AD13)</f>
        <v>0.6</v>
      </c>
      <c r="AG10" s="319" t="str">
        <f>VLOOKUP(AA10&amp;AE10,Hoja1!$B$4:$C$28,2,0)</f>
        <v>Moderado</v>
      </c>
      <c r="AH10" s="319" t="s">
        <v>209</v>
      </c>
      <c r="AI10" s="319"/>
      <c r="AJ10" s="319"/>
      <c r="AK10" s="319"/>
      <c r="AL10" s="319"/>
      <c r="AM10" s="339"/>
      <c r="AN10" s="326"/>
    </row>
    <row r="11" spans="1:298" ht="41.25" customHeight="1" x14ac:dyDescent="0.3">
      <c r="A11" s="325"/>
      <c r="B11" s="344"/>
      <c r="C11" s="325"/>
      <c r="D11" s="144" t="s">
        <v>210</v>
      </c>
      <c r="E11" s="326"/>
      <c r="F11" s="334"/>
      <c r="G11" s="326"/>
      <c r="H11" s="326"/>
      <c r="I11" s="328"/>
      <c r="J11" s="329"/>
      <c r="K11" s="326"/>
      <c r="L11" s="330"/>
      <c r="M11" s="330"/>
      <c r="N11" s="326"/>
      <c r="O11" s="194">
        <v>2</v>
      </c>
      <c r="P11" s="77" t="s">
        <v>211</v>
      </c>
      <c r="Q11" s="194" t="str">
        <f t="shared" si="0"/>
        <v>Probabilidad</v>
      </c>
      <c r="R11" s="194" t="s">
        <v>204</v>
      </c>
      <c r="S11" s="194" t="s">
        <v>205</v>
      </c>
      <c r="T11" s="195">
        <f>VLOOKUP(R11&amp;S11,Hoja1!$Q$4:$R$9,2,0)</f>
        <v>0.45</v>
      </c>
      <c r="U11" s="194" t="s">
        <v>206</v>
      </c>
      <c r="V11" s="194" t="s">
        <v>207</v>
      </c>
      <c r="W11" s="194" t="s">
        <v>208</v>
      </c>
      <c r="X11" s="195">
        <f>IF(Q11="Probabilidad",($J$10*T11),IF(Q11="Impacto"," "))</f>
        <v>0.18000000000000002</v>
      </c>
      <c r="Y11" s="195" t="str">
        <f>IF(Z11&lt;=20%,'Tabla probabilidad'!$B$5,IF(Z11&lt;=40%,'Tabla probabilidad'!$B$6,IF(Z11&lt;=60%,'Tabla probabilidad'!$B$7,IF(Z11&lt;=80%,'Tabla probabilidad'!$B$8,IF(Z11&lt;=100%,'Tabla probabilidad'!$B$9)))))</f>
        <v>Baja</v>
      </c>
      <c r="Z11" s="195">
        <f>IF(R11="Preventivo",(J10-(J10*T11)),IF(R11="Detectivo",(J10-(J10*T11)),IF(R11="Correctivo",(J10))))</f>
        <v>0.22</v>
      </c>
      <c r="AA11" s="332"/>
      <c r="AB11" s="332"/>
      <c r="AC11" s="195" t="str">
        <f t="shared" si="1"/>
        <v>Moderado</v>
      </c>
      <c r="AD11" s="195">
        <f>IF(Q11="Probabilidad",(($M$10-0)),IF(Q11="Impacto",($M$10-($M$10*T11))))</f>
        <v>0.6</v>
      </c>
      <c r="AE11" s="332"/>
      <c r="AF11" s="332"/>
      <c r="AG11" s="325"/>
      <c r="AH11" s="325"/>
      <c r="AI11" s="325"/>
      <c r="AJ11" s="325"/>
      <c r="AK11" s="325"/>
      <c r="AL11" s="325"/>
      <c r="AM11" s="340"/>
      <c r="AN11" s="326"/>
    </row>
    <row r="12" spans="1:298" ht="41.25" customHeight="1" x14ac:dyDescent="0.3">
      <c r="A12" s="325"/>
      <c r="B12" s="344"/>
      <c r="C12" s="325"/>
      <c r="D12" s="144" t="s">
        <v>212</v>
      </c>
      <c r="E12" s="326"/>
      <c r="F12" s="334"/>
      <c r="G12" s="326"/>
      <c r="H12" s="326"/>
      <c r="I12" s="328"/>
      <c r="J12" s="329"/>
      <c r="K12" s="326"/>
      <c r="L12" s="330"/>
      <c r="M12" s="330"/>
      <c r="N12" s="326"/>
      <c r="O12" s="194">
        <v>3</v>
      </c>
      <c r="P12" s="180" t="s">
        <v>213</v>
      </c>
      <c r="Q12" s="194" t="str">
        <f t="shared" si="0"/>
        <v>Probabilidad</v>
      </c>
      <c r="R12" s="194" t="s">
        <v>204</v>
      </c>
      <c r="S12" s="194" t="s">
        <v>205</v>
      </c>
      <c r="T12" s="195">
        <f>VLOOKUP(R12&amp;S12,Hoja1!$Q$4:$R$9,2,0)</f>
        <v>0.45</v>
      </c>
      <c r="U12" s="194" t="s">
        <v>206</v>
      </c>
      <c r="V12" s="194" t="s">
        <v>207</v>
      </c>
      <c r="W12" s="194" t="s">
        <v>208</v>
      </c>
      <c r="X12" s="195">
        <f t="shared" ref="X12:X13" si="2">IF(Q12="Probabilidad",($J$10*T12),IF(Q12="Impacto"," "))</f>
        <v>0.18000000000000002</v>
      </c>
      <c r="Y12" s="195" t="str">
        <f>IF(Z12&lt;=20%,'Tabla probabilidad'!$B$5,IF(Z12&lt;=40%,'Tabla probabilidad'!$B$6,IF(Z12&lt;=60%,'Tabla probabilidad'!$B$7,IF(Z12&lt;=80%,'Tabla probabilidad'!$B$8,IF(Z12&lt;=100%,'Tabla probabilidad'!$B$9)))))</f>
        <v>Baja</v>
      </c>
      <c r="Z12" s="195">
        <f>IF(R12="Preventivo",(J10-(J10*T12)),IF(R12="Detectivo",(J10-(J10*T12)),IF(R12="Correctivo",(J10))))</f>
        <v>0.22</v>
      </c>
      <c r="AA12" s="332"/>
      <c r="AB12" s="332"/>
      <c r="AC12" s="195" t="str">
        <f t="shared" si="1"/>
        <v>Moderado</v>
      </c>
      <c r="AD12" s="195">
        <f>IF(Q12="Probabilidad",(($M$10-0)),IF(Q12="Impacto",($M$10-($M$10*T12))))</f>
        <v>0.6</v>
      </c>
      <c r="AE12" s="332"/>
      <c r="AF12" s="332"/>
      <c r="AG12" s="325"/>
      <c r="AH12" s="325"/>
      <c r="AI12" s="325"/>
      <c r="AJ12" s="325"/>
      <c r="AK12" s="325"/>
      <c r="AL12" s="325"/>
      <c r="AM12" s="340"/>
      <c r="AN12" s="326"/>
    </row>
    <row r="13" spans="1:298" ht="41.25" customHeight="1" x14ac:dyDescent="0.3">
      <c r="A13" s="325"/>
      <c r="B13" s="344"/>
      <c r="C13" s="325"/>
      <c r="D13" s="144" t="s">
        <v>214</v>
      </c>
      <c r="E13" s="326"/>
      <c r="F13" s="334"/>
      <c r="G13" s="326"/>
      <c r="H13" s="326"/>
      <c r="I13" s="328"/>
      <c r="J13" s="329"/>
      <c r="K13" s="326"/>
      <c r="L13" s="330"/>
      <c r="M13" s="330"/>
      <c r="N13" s="326"/>
      <c r="O13" s="194">
        <v>4</v>
      </c>
      <c r="P13" s="177" t="s">
        <v>215</v>
      </c>
      <c r="Q13" s="194" t="s">
        <v>216</v>
      </c>
      <c r="R13" s="194" t="s">
        <v>204</v>
      </c>
      <c r="S13" s="194" t="s">
        <v>205</v>
      </c>
      <c r="T13" s="195">
        <f>VLOOKUP(R13&amp;S13,Hoja1!$Q$4:$R$9,2,0)</f>
        <v>0.45</v>
      </c>
      <c r="U13" s="194" t="s">
        <v>206</v>
      </c>
      <c r="V13" s="194" t="s">
        <v>207</v>
      </c>
      <c r="W13" s="194" t="s">
        <v>208</v>
      </c>
      <c r="X13" s="195">
        <f t="shared" si="2"/>
        <v>0.18000000000000002</v>
      </c>
      <c r="Y13" s="195" t="str">
        <f>IF(Z13&lt;=20%,'Tabla probabilidad'!$B$5,IF(Z13&lt;=40%,'Tabla probabilidad'!$B$6,IF(Z13&lt;=60%,'Tabla probabilidad'!$B$7,IF(Z13&lt;=80%,'Tabla probabilidad'!$B$8,IF(Z13&lt;=100%,'Tabla probabilidad'!$B$9)))))</f>
        <v>Baja</v>
      </c>
      <c r="Z13" s="195">
        <f>IF(R13="Preventivo",(J10-(J10*T13)),IF(R13="Detectivo",(J10-(J10*T13)),IF(R13="Correctivo",(J10))))</f>
        <v>0.22</v>
      </c>
      <c r="AA13" s="332"/>
      <c r="AB13" s="332"/>
      <c r="AC13" s="195" t="str">
        <f t="shared" si="1"/>
        <v>Moderado</v>
      </c>
      <c r="AD13" s="195">
        <f>IF(Q13="Probabilidad",(($M$10-0)),IF(Q13="Impacto",($M$10-($M$10*T13))))</f>
        <v>0.6</v>
      </c>
      <c r="AE13" s="332"/>
      <c r="AF13" s="332"/>
      <c r="AG13" s="325"/>
      <c r="AH13" s="325"/>
      <c r="AI13" s="325"/>
      <c r="AJ13" s="325"/>
      <c r="AK13" s="325"/>
      <c r="AL13" s="325"/>
      <c r="AM13" s="340"/>
      <c r="AN13" s="326"/>
    </row>
    <row r="14" spans="1:298" ht="41.25" customHeight="1" x14ac:dyDescent="0.3">
      <c r="A14" s="325"/>
      <c r="B14" s="344"/>
      <c r="C14" s="325"/>
      <c r="D14" s="144" t="s">
        <v>217</v>
      </c>
      <c r="E14" s="326" t="s">
        <v>218</v>
      </c>
      <c r="F14" s="326" t="s">
        <v>219</v>
      </c>
      <c r="G14" s="326" t="s">
        <v>220</v>
      </c>
      <c r="H14" s="326">
        <v>113</v>
      </c>
      <c r="I14" s="328" t="str">
        <f>IF(H14&lt;=2,'Tabla probabilidad'!$B$5,IF(H14&lt;=24,'Tabla probabilidad'!$B$6,IF(H14&lt;=500,'Tabla probabilidad'!$B$7,IF(H14&lt;=5000,'Tabla probabilidad'!$B$8,IF(H14&gt;5000,'Tabla probabilidad'!$B$9)))))</f>
        <v>Media</v>
      </c>
      <c r="J14" s="329">
        <f>IF(H14&lt;=2,'Tabla probabilidad'!$D$5,IF(H14&lt;=24,'Tabla probabilidad'!$D$6,IF(H14&lt;=500,'Tabla probabilidad'!$D$7,IF(H14&lt;=5000,'Tabla probabilidad'!$D$8,IF(H14&gt;5000,'Tabla probabilidad'!$D$9)))))</f>
        <v>0.6</v>
      </c>
      <c r="K14" s="326" t="s">
        <v>221</v>
      </c>
      <c r="L14" s="326" t="str">
        <f>IF(K14="El riesgo afecta la imagen de alguna área de la organización","Leve",IF(K14="El riesgo afecta la imagen de la entidad internamente, de conocimiento general, nivel interno, alta dirección, contratista y/o de provedores","Menor",IF(K14="El riesgo afecta la imagen de la entidad con algunos usuarios de relevancia frente al logro de los objetivos","Moderado",IF(K14="El riesgo afecta la imagen de de la entidad con efecto publicitario sostenido a nivel del sector justicia","Mayor",IF(K14="El riesgo afecta la imagen de la entidad a nivel nacional, con efecto publicitarios sostenible a nivel país","Catastrófico",IF(K14="Impacto que afecte la ejecución presupuestal en un valor ≥0,5%.","Leve",IF(K14="Impacto que afecte la ejecución presupuestal en un valor ≥1%.","Menor",IF(K14="Impacto que afecte la ejecución presupuestal en un valor ≥5%.","Moderado",IF(K14="Impacto que afecte la ejecución presupuestal en un valor ≥20%.","Mayor",IF(K14="Impacto que afecte la ejecución presupuestal en un valor ≥50%.","Catastrófico",IF(K14="Incumplimiento máximo del 5% de la meta planeada","Leve",IF(K14="Incumplimiento máximo del 15% de la meta planeada","Menor",IF(K14="Incumplimiento máximo del 20% de la meta planeada","Moderado",IF(K14="Incumplimiento máximo del 50% de la meta planeada","Mayor",IF(K14="Incumplimiento máximo del 80% de la meta planeada","Catastrófico",IF(K14="Cualquier afectación a la violacion de los derechos de los ciudadanos se considera con consecuencias altas","Mayor",IF(K14="Cualquier afectación a la violacion de los derechos de los ciudadanos se considera con consecuencias desastrosas","Catastrófico",IF(K14="Afecta la Prestación del Servicio de Administración de Justicia en 5%","Leve",IF(K14="Afecta la Prestación del Servicio de Administración de Justicia en 10%","Menor",IF(K14="Afecta la Prestación del Servicio de Administración de Justicia en 15%","Moderado",IF(K14="Afecta la Prestación del Servicio de Administración de Justicia en 20%","Mayor",IF(K14="Afecta la Prestación del Servicio de Administración de Justicia en más del 50%","Catastrófico",IF(K14="Cualquier acto indebido de los servidores judiciales genera altas consecuencias para la entidad","Mayor",IF(K14="Cualquier acto indebido de los servidores judiciales genera consecuencias desastrosas para la entidad","Catastrófico",IF(K14="Si el hecho llegara a presentarse, tendría consecuencias o efectos mínimos sobre la entidad","Leve",IF(K14="Si el hecho llegara a presentarse, tendría bajo impacto o efecto sobre la entidad","Menor",IF(K14="Si el hecho llegara a presentarse, tendría medianas consecuencias o efectos sobre la entidad","Moderado",IF(K14="Si el hecho llegara a presentarse, tendría altas consecuencias o efectos sobre la entidad","Mayor",IF(K14="Si el hecho llegara a presentarse, tendría desastrosas consecuencias o efectos sobre la entidad","Catastrófico")))))))))))))))))))))))))))))</f>
        <v>Mayor</v>
      </c>
      <c r="M14" s="326" t="str">
        <f>IF(K14="El riesgo afecta la imagen de alguna área de la organización","20%",IF(K14="El riesgo afecta la imagen de la entidad internamente, de conocimiento general, nivel interno, alta dirección, contratista y/o de provedores","40%",IF(K14="El riesgo afecta la imagen de la entidad con algunos usuarios de relevancia frente al logro de los objetivos","60%",IF(K14="El riesgo afecta la imagen de de la entidad con efecto publicitario sostenido a nivel del sector justicia","80%",IF(K14="El riesgo afecta la imagen de la entidad a nivel nacional, con efecto publicitarios sostenible a nivel país","100%",IF(K14="Impacto que afecte la ejecución presupuestal en un valor ≥0,5%.","20%",IF(K14="Impacto que afecte la ejecución presupuestal en un valor ≥1%.","40%",IF(K14="Impacto que afecte la ejecución presupuestal en un valor ≥5%.","60%",IF(K14="Impacto que afecte la ejecución presupuestal en un valor ≥20%.","80%",IF(K14="Impacto que afecte la ejecución presupuestal en un valor ≥50%.","100%",IF(K14="Incumplimiento máximo del 5% de la meta planeada","20%",IF(K14="Incumplimiento máximo del 15% de la meta planeada","40%",IF(K14="Incumplimiento máximo del 20% de la meta planeada","60%",IF(K14="Incumplimiento máximo del 50% de la meta planeada","80%",IF(K14="Incumplimiento máximo del 80% de la meta planeada","100%",IF(K14="Cualquier afectación a la violacion de los derechos de los ciudadanos se considera con consecuencias altas","80%",IF(K14="Cualquier afectación a la violacion de los derechos de los ciudadanos se considera con consecuencias desastrosas","100%",IF(K14="Afecta la Prestación del Servicio de Administración de Justicia en 5%","20%",IF(K14="Afecta la Prestación del Servicio de Administración de Justicia en 10%","40%",IF(K14="Afecta la Prestación del Servicio de Administración de Justicia en 15%","60%",IF(K14="Afecta la Prestación del Servicio de Administración de Justicia en 20%","80%",IF(K14="Afecta la Prestación del Servicio de Administración de Justicia en más del 50%","100%",IF(K14="Cualquier acto indebido de los servidores judiciales genera altas consecuencias para la entidad","80%",IF(K14="Cualquier acto indebido de los servidores judiciales genera consecuencias desastrosas para la entidad","100%",IF(K14="Si el hecho llegara a presentarse, tendría consecuencias o efectos mínimos sobre la entidad","20%",IF(K14="Si el hecho llegara a presentarse, tendría bajo impacto o efecto sobre la entidad","40%",IF(K14="Si el hecho llegara a presentarse, tendría medianas consecuencias o efectos sobre la entidad","60%",IF(K14="Si el hecho llegara a presentarse, tendría altas consecuencias o efectos sobre la entidad","80%",IF(K14="Si el hecho llegara a presentarse, tendría desastrosas consecuencias o efectos sobre la entidad","100%")))))))))))))))))))))))))))))</f>
        <v>80%</v>
      </c>
      <c r="N14" s="326" t="str">
        <f>VLOOKUP((I14&amp;L14),Hoja1!$B$4:$C$28,2,0)</f>
        <v xml:space="preserve">Alto </v>
      </c>
      <c r="O14" s="194">
        <v>1</v>
      </c>
      <c r="P14" s="135" t="s">
        <v>222</v>
      </c>
      <c r="Q14" s="194" t="str">
        <f t="shared" ref="Q14" si="3">IF(R14="Preventivo","Probabilidad",IF(R14="Detectivo","Probabilidad", IF(R14="Correctivo","Impacto")))</f>
        <v>Probabilidad</v>
      </c>
      <c r="R14" s="194" t="s">
        <v>204</v>
      </c>
      <c r="S14" s="194" t="s">
        <v>205</v>
      </c>
      <c r="T14" s="195">
        <f>VLOOKUP(R14&amp;S14,Hoja1!$Q$4:$R$9,2,0)</f>
        <v>0.45</v>
      </c>
      <c r="U14" s="194" t="s">
        <v>206</v>
      </c>
      <c r="V14" s="194" t="s">
        <v>207</v>
      </c>
      <c r="W14" s="194" t="s">
        <v>208</v>
      </c>
      <c r="X14" s="195">
        <f t="shared" ref="X14:X19" si="4">IF(Q14="Probabilidad",($J$40*T14),IF(Q14="Impacto"," "))</f>
        <v>9.0000000000000011E-2</v>
      </c>
      <c r="Y14" s="195" t="str">
        <f>IF(Z14&lt;=20%,'Tabla probabilidad'!$B$5,IF(Z14&lt;=40%,'Tabla probabilidad'!$B$6,IF(Z14&lt;=60%,'Tabla probabilidad'!$B$7,IF(Z14&lt;=80%,'Tabla probabilidad'!$B$8,IF(Z14&lt;=100%,'Tabla probabilidad'!$B$9)))))</f>
        <v>Baja</v>
      </c>
      <c r="Z14" s="195">
        <f>IF(R14="Preventivo",(J14-(J14*T14)),IF(R14="Detectivo",(J14-(J14*T14)),IF(R14="Correctivo",(J14))))</f>
        <v>0.32999999999999996</v>
      </c>
      <c r="AA14" s="331" t="str">
        <f>IF(AB14&lt;=20%,'Tabla probabilidad'!$B$5,IF(AB14&lt;=40%,'Tabla probabilidad'!$B$6,IF(AB14&lt;=60%,'Tabla probabilidad'!$B$7,IF(AB14&lt;=80%,'Tabla probabilidad'!$B$8,IF(AB14&lt;=100%,'Tabla probabilidad'!$B$9)))))</f>
        <v>Baja</v>
      </c>
      <c r="AB14" s="331">
        <f>AVERAGE(Z14:Z16)</f>
        <v>0.32999999999999996</v>
      </c>
      <c r="AC14" s="195" t="str">
        <f t="shared" ref="AC14:AC16" si="5">IF(AD14&lt;=20%,"Leve",IF(AD14&lt;=40%,"Menor",IF(AD14&lt;=60%,"Moderado",IF(AD14&lt;=80%,"Mayor",IF(AD14&lt;=100%,"Catastrófico")))))</f>
        <v>Leve</v>
      </c>
      <c r="AD14" s="195">
        <f t="shared" ref="AD14:AD19" si="6">IF(Q14="Probabilidad",(($M$40-0)),IF(Q14="Impacto",($M$40-($M$40*T14))))</f>
        <v>0.2</v>
      </c>
      <c r="AE14" s="331" t="str">
        <f>IF(AF14&lt;=20%,"Leve",IF(AF14&lt;=40%,"Menor",IF(AF14&lt;=60%,"Moderado",IF(AF14&lt;=80%,"Mayor",IF(AF14&lt;=100%,"Catastrófico")))))</f>
        <v>Leve</v>
      </c>
      <c r="AF14" s="331">
        <f>AVERAGE(AD14:AD16)</f>
        <v>0.20000000000000004</v>
      </c>
      <c r="AG14" s="319" t="str">
        <f>VLOOKUP(AA14&amp;AE14,Hoja1!$B$4:$C$28,2,0)</f>
        <v>Bajo</v>
      </c>
      <c r="AH14" s="326" t="s">
        <v>209</v>
      </c>
      <c r="AI14" s="323"/>
      <c r="AJ14" s="323"/>
      <c r="AK14" s="323"/>
      <c r="AL14" s="323"/>
      <c r="AM14" s="323"/>
      <c r="AN14" s="323"/>
    </row>
    <row r="15" spans="1:298" ht="41.25" customHeight="1" x14ac:dyDescent="0.3">
      <c r="A15" s="325"/>
      <c r="B15" s="344"/>
      <c r="C15" s="325"/>
      <c r="D15" s="144" t="s">
        <v>223</v>
      </c>
      <c r="E15" s="326"/>
      <c r="F15" s="326"/>
      <c r="G15" s="326"/>
      <c r="H15" s="326"/>
      <c r="I15" s="328"/>
      <c r="J15" s="329"/>
      <c r="K15" s="326"/>
      <c r="L15" s="330"/>
      <c r="M15" s="330"/>
      <c r="N15" s="326"/>
      <c r="O15" s="194">
        <v>2</v>
      </c>
      <c r="P15" s="135" t="s">
        <v>224</v>
      </c>
      <c r="Q15" s="194" t="str">
        <f t="shared" ref="Q15:Q16" si="7">IF(R15="Preventivo","Probabilidad",IF(R15="Detectivo","Probabilidad", IF(R15="Correctivo","Impacto")))</f>
        <v>Probabilidad</v>
      </c>
      <c r="R15" s="194" t="s">
        <v>204</v>
      </c>
      <c r="S15" s="194" t="s">
        <v>205</v>
      </c>
      <c r="T15" s="195">
        <f>VLOOKUP(R15&amp;S15,Hoja1!$Q$4:$R$9,2,0)</f>
        <v>0.45</v>
      </c>
      <c r="U15" s="194" t="s">
        <v>206</v>
      </c>
      <c r="V15" s="194" t="s">
        <v>207</v>
      </c>
      <c r="W15" s="194" t="s">
        <v>208</v>
      </c>
      <c r="X15" s="195">
        <f t="shared" si="4"/>
        <v>9.0000000000000011E-2</v>
      </c>
      <c r="Y15" s="195" t="str">
        <f>IF(Z15&lt;=20%,'Tabla probabilidad'!$B$5,IF(Z15&lt;=40%,'Tabla probabilidad'!$B$6,IF(Z15&lt;=60%,'Tabla probabilidad'!$B$7,IF(Z15&lt;=80%,'Tabla probabilidad'!$B$8,IF(Z15&lt;=100%,'Tabla probabilidad'!$B$9)))))</f>
        <v>Baja</v>
      </c>
      <c r="Z15" s="195">
        <f>IF(R15="Preventivo",(J14-(J14*T15)),IF(R15="Detectivo",(J14-(J14*T15)),IF(R15="Correctivo",(J14))))</f>
        <v>0.32999999999999996</v>
      </c>
      <c r="AA15" s="332"/>
      <c r="AB15" s="332"/>
      <c r="AC15" s="195" t="str">
        <f t="shared" si="5"/>
        <v>Leve</v>
      </c>
      <c r="AD15" s="195">
        <f t="shared" si="6"/>
        <v>0.2</v>
      </c>
      <c r="AE15" s="332"/>
      <c r="AF15" s="332"/>
      <c r="AG15" s="325"/>
      <c r="AH15" s="326"/>
      <c r="AI15" s="324"/>
      <c r="AJ15" s="324"/>
      <c r="AK15" s="324"/>
      <c r="AL15" s="324"/>
      <c r="AM15" s="324"/>
      <c r="AN15" s="324"/>
    </row>
    <row r="16" spans="1:298" ht="41.25" customHeight="1" x14ac:dyDescent="0.3">
      <c r="A16" s="325"/>
      <c r="B16" s="344"/>
      <c r="C16" s="325"/>
      <c r="D16" s="144" t="s">
        <v>225</v>
      </c>
      <c r="E16" s="326"/>
      <c r="F16" s="326"/>
      <c r="G16" s="326"/>
      <c r="H16" s="326"/>
      <c r="I16" s="328"/>
      <c r="J16" s="329"/>
      <c r="K16" s="326"/>
      <c r="L16" s="330"/>
      <c r="M16" s="330"/>
      <c r="N16" s="326"/>
      <c r="O16" s="194">
        <v>3</v>
      </c>
      <c r="P16" s="144" t="s">
        <v>226</v>
      </c>
      <c r="Q16" s="194" t="str">
        <f t="shared" si="7"/>
        <v>Probabilidad</v>
      </c>
      <c r="R16" s="194" t="s">
        <v>204</v>
      </c>
      <c r="S16" s="194" t="s">
        <v>205</v>
      </c>
      <c r="T16" s="195">
        <f>VLOOKUP(R16&amp;S16,Hoja1!$Q$4:$R$9,2,0)</f>
        <v>0.45</v>
      </c>
      <c r="U16" s="194" t="s">
        <v>206</v>
      </c>
      <c r="V16" s="194" t="s">
        <v>207</v>
      </c>
      <c r="W16" s="194" t="s">
        <v>208</v>
      </c>
      <c r="X16" s="195">
        <f t="shared" si="4"/>
        <v>9.0000000000000011E-2</v>
      </c>
      <c r="Y16" s="195" t="str">
        <f>IF(Z16&lt;=20%,'Tabla probabilidad'!$B$5,IF(Z16&lt;=40%,'Tabla probabilidad'!$B$6,IF(Z16&lt;=60%,'Tabla probabilidad'!$B$7,IF(Z16&lt;=80%,'Tabla probabilidad'!$B$8,IF(Z16&lt;=100%,'Tabla probabilidad'!$B$9)))))</f>
        <v>Baja</v>
      </c>
      <c r="Z16" s="195">
        <f>IF(R16="Preventivo",(J14-(J14*T16)),IF(R16="Detectivo",(J14-(J14*T16)),IF(R16="Correctivo",(J14))))</f>
        <v>0.32999999999999996</v>
      </c>
      <c r="AA16" s="332"/>
      <c r="AB16" s="332"/>
      <c r="AC16" s="195" t="str">
        <f t="shared" si="5"/>
        <v>Leve</v>
      </c>
      <c r="AD16" s="195">
        <f t="shared" si="6"/>
        <v>0.2</v>
      </c>
      <c r="AE16" s="332"/>
      <c r="AF16" s="332"/>
      <c r="AG16" s="325"/>
      <c r="AH16" s="326"/>
      <c r="AI16" s="324"/>
      <c r="AJ16" s="324"/>
      <c r="AK16" s="324"/>
      <c r="AL16" s="324"/>
      <c r="AM16" s="324"/>
      <c r="AN16" s="324"/>
    </row>
    <row r="17" spans="1:40" ht="41.25" customHeight="1" x14ac:dyDescent="0.3">
      <c r="A17" s="325"/>
      <c r="B17" s="344"/>
      <c r="C17" s="325"/>
      <c r="D17" s="144" t="s">
        <v>227</v>
      </c>
      <c r="E17" s="326" t="s">
        <v>228</v>
      </c>
      <c r="F17" s="326" t="s">
        <v>229</v>
      </c>
      <c r="G17" s="326" t="s">
        <v>220</v>
      </c>
      <c r="H17" s="326">
        <v>2</v>
      </c>
      <c r="I17" s="328" t="str">
        <f>IF(H17&lt;=2,'Tabla probabilidad'!$B$5,IF(H17&lt;=24,'Tabla probabilidad'!$B$6,IF(H17&lt;=500,'Tabla probabilidad'!$B$7,IF(H17&lt;=5000,'Tabla probabilidad'!$B$8,IF(H17&gt;5000,'Tabla probabilidad'!$B$9)))))</f>
        <v>Muy Baja</v>
      </c>
      <c r="J17" s="329">
        <f>IF(H17&lt;=2,'Tabla probabilidad'!$D$5,IF(H17&lt;=24,'Tabla probabilidad'!$D$6,IF(H17&lt;=500,'Tabla probabilidad'!$D$7,IF(H17&lt;=5000,'Tabla probabilidad'!$D$8,IF(H17&gt;5000,'Tabla probabilidad'!$D$9)))))</f>
        <v>0.2</v>
      </c>
      <c r="K17" s="326" t="s">
        <v>230</v>
      </c>
      <c r="L17" s="326" t="str">
        <f>IF(K17="El riesgo afecta la imagen de alguna área de la organización","Leve",IF(K17="El riesgo afecta la imagen de la entidad internamente, de conocimiento general, nivel interno, alta dirección, contratista y/o de provedores","Menor",IF(K17="El riesgo afecta la imagen de la entidad con algunos usuarios de relevancia frente al logro de los objetivos","Moderado",IF(K17="El riesgo afecta la imagen de de la entidad con efecto publicitario sostenido a nivel del sector justicia","Mayor",IF(K17="El riesgo afecta la imagen de la entidad a nivel nacional, con efecto publicitarios sostenible a nivel país","Catastrófico",IF(K17="Impacto que afecte la ejecución presupuestal en un valor ≥0,5%.","Leve",IF(K17="Impacto que afecte la ejecución presupuestal en un valor ≥1%.","Menor",IF(K17="Impacto que afecte la ejecución presupuestal en un valor ≥5%.","Moderado",IF(K17="Impacto que afecte la ejecución presupuestal en un valor ≥20%.","Mayor",IF(K17="Impacto que afecte la ejecución presupuestal en un valor ≥50%.","Catastrófico",IF(K17="Incumplimiento máximo del 5% de la meta planeada","Leve",IF(K17="Incumplimiento máximo del 15% de la meta planeada","Menor",IF(K17="Incumplimiento máximo del 20% de la meta planeada","Moderado",IF(K17="Incumplimiento máximo del 50% de la meta planeada","Mayor",IF(K17="Incumplimiento máximo del 80% de la meta planeada","Catastrófico",IF(K17="Cualquier afectación a la violacion de los derechos de los ciudadanos se considera con consecuencias altas","Mayor",IF(K17="Cualquier afectación a la violacion de los derechos de los ciudadanos se considera con consecuencias desastrosas","Catastrófico",IF(K17="Afecta la Prestación del Servicio de Administración de Justicia en 5%","Leve",IF(K17="Afecta la Prestación del Servicio de Administración de Justicia en 10%","Menor",IF(K17="Afecta la Prestación del Servicio de Administración de Justicia en 15%","Moderado",IF(K17="Afecta la Prestación del Servicio de Administración de Justicia en 20%","Mayor",IF(K17="Afecta la Prestación del Servicio de Administración de Justicia en más del 50%","Catastrófico",IF(K17="Cualquier acto indebido de los servidores judiciales genera altas consecuencias para la entidad","Mayor",IF(K17="Cualquier acto indebido de los servidores judiciales genera consecuencias desastrosas para la entidad","Catastrófico",IF(K17="Si el hecho llegara a presentarse, tendría consecuencias o efectos mínimos sobre la entidad","Leve",IF(K17="Si el hecho llegara a presentarse, tendría bajo impacto o efecto sobre la entidad","Menor",IF(K17="Si el hecho llegara a presentarse, tendría medianas consecuencias o efectos sobre la entidad","Moderado",IF(K17="Si el hecho llegara a presentarse, tendría altas consecuencias o efectos sobre la entidad","Mayor",IF(K17="Si el hecho llegara a presentarse, tendría desastrosas consecuencias o efectos sobre la entidad","Catastrófico")))))))))))))))))))))))))))))</f>
        <v>Leve</v>
      </c>
      <c r="M17" s="326" t="str">
        <f>IF(K17="El riesgo afecta la imagen de alguna área de la organización","20%",IF(K17="El riesgo afecta la imagen de la entidad internamente, de conocimiento general, nivel interno, alta dirección, contratista y/o de provedores","40%",IF(K17="El riesgo afecta la imagen de la entidad con algunos usuarios de relevancia frente al logro de los objetivos","60%",IF(K17="El riesgo afecta la imagen de de la entidad con efecto publicitario sostenido a nivel del sector justicia","80%",IF(K17="El riesgo afecta la imagen de la entidad a nivel nacional, con efecto publicitarios sostenible a nivel país","100%",IF(K17="Impacto que afecte la ejecución presupuestal en un valor ≥0,5%.","20%",IF(K17="Impacto que afecte la ejecución presupuestal en un valor ≥1%.","40%",IF(K17="Impacto que afecte la ejecución presupuestal en un valor ≥5%.","60%",IF(K17="Impacto que afecte la ejecución presupuestal en un valor ≥20%.","80%",IF(K17="Impacto que afecte la ejecución presupuestal en un valor ≥50%.","100%",IF(K17="Incumplimiento máximo del 5% de la meta planeada","20%",IF(K17="Incumplimiento máximo del 15% de la meta planeada","40%",IF(K17="Incumplimiento máximo del 20% de la meta planeada","60%",IF(K17="Incumplimiento máximo del 50% de la meta planeada","80%",IF(K17="Incumplimiento máximo del 80% de la meta planeada","100%",IF(K17="Cualquier afectación a la violacion de los derechos de los ciudadanos se considera con consecuencias altas","80%",IF(K17="Cualquier afectación a la violacion de los derechos de los ciudadanos se considera con consecuencias desastrosas","100%",IF(K17="Afecta la Prestación del Servicio de Administración de Justicia en 5%","20%",IF(K17="Afecta la Prestación del Servicio de Administración de Justicia en 10%","40%",IF(K17="Afecta la Prestación del Servicio de Administración de Justicia en 15%","60%",IF(K17="Afecta la Prestación del Servicio de Administración de Justicia en 20%","80%",IF(K17="Afecta la Prestación del Servicio de Administración de Justicia en más del 50%","100%",IF(K17="Cualquier acto indebido de los servidores judiciales genera altas consecuencias para la entidad","80%",IF(K17="Cualquier acto indebido de los servidores judiciales genera consecuencias desastrosas para la entidad","100%",IF(K17="Si el hecho llegara a presentarse, tendría consecuencias o efectos mínimos sobre la entidad","20%",IF(K17="Si el hecho llegara a presentarse, tendría bajo impacto o efecto sobre la entidad","40%",IF(K17="Si el hecho llegara a presentarse, tendría medianas consecuencias o efectos sobre la entidad","60%",IF(K17="Si el hecho llegara a presentarse, tendría altas consecuencias o efectos sobre la entidad","80%",IF(K17="Si el hecho llegara a presentarse, tendría desastrosas consecuencias o efectos sobre la entidad","100%")))))))))))))))))))))))))))))</f>
        <v>20%</v>
      </c>
      <c r="N17" s="326" t="str">
        <f>VLOOKUP((I17&amp;L17),Hoja1!$B$4:$C$28,2,0)</f>
        <v>Bajo</v>
      </c>
      <c r="O17" s="194">
        <v>1</v>
      </c>
      <c r="P17" s="135" t="s">
        <v>231</v>
      </c>
      <c r="Q17" s="194" t="str">
        <f t="shared" ref="Q17" si="8">IF(R17="Preventivo","Probabilidad",IF(R17="Detectivo","Probabilidad", IF(R17="Correctivo","Impacto")))</f>
        <v>Probabilidad</v>
      </c>
      <c r="R17" s="194" t="s">
        <v>204</v>
      </c>
      <c r="S17" s="194" t="s">
        <v>205</v>
      </c>
      <c r="T17" s="195">
        <f>VLOOKUP(R17&amp;S17,Hoja1!$Q$4:$R$9,2,0)</f>
        <v>0.45</v>
      </c>
      <c r="U17" s="194" t="s">
        <v>206</v>
      </c>
      <c r="V17" s="194" t="s">
        <v>207</v>
      </c>
      <c r="W17" s="194" t="s">
        <v>208</v>
      </c>
      <c r="X17" s="195">
        <f t="shared" si="4"/>
        <v>9.0000000000000011E-2</v>
      </c>
      <c r="Y17" s="195" t="str">
        <f>IF(Z17&lt;=20%,'Tabla probabilidad'!$B$5,IF(Z17&lt;=40%,'Tabla probabilidad'!$B$6,IF(Z17&lt;=60%,'Tabla probabilidad'!$B$7,IF(Z17&lt;=80%,'Tabla probabilidad'!$B$8,IF(Z17&lt;=100%,'Tabla probabilidad'!$B$9)))))</f>
        <v>Muy Baja</v>
      </c>
      <c r="Z17" s="195">
        <f>IF(R17="Preventivo",(J17-(J17*T17)),IF(R17="Detectivo",(J17-(J17*T17)),IF(R17="Correctivo",(J17))))</f>
        <v>0.11</v>
      </c>
      <c r="AA17" s="331" t="str">
        <f>IF(AB17&lt;=20%,'Tabla probabilidad'!$B$5,IF(AB17&lt;=40%,'Tabla probabilidad'!$B$6,IF(AB17&lt;=60%,'Tabla probabilidad'!$B$7,IF(AB17&lt;=80%,'Tabla probabilidad'!$B$8,IF(AB17&lt;=100%,'Tabla probabilidad'!$B$9)))))</f>
        <v>Muy Baja</v>
      </c>
      <c r="AB17" s="331">
        <f>AVERAGE(Z17:Z19)</f>
        <v>0.11</v>
      </c>
      <c r="AC17" s="195" t="str">
        <f t="shared" ref="AC17:AC19" si="9">IF(AD17&lt;=20%,"Leve",IF(AD17&lt;=40%,"Menor",IF(AD17&lt;=60%,"Moderado",IF(AD17&lt;=80%,"Mayor",IF(AD17&lt;=100%,"Catastrófico")))))</f>
        <v>Leve</v>
      </c>
      <c r="AD17" s="195">
        <f t="shared" si="6"/>
        <v>0.2</v>
      </c>
      <c r="AE17" s="331" t="str">
        <f>IF(AF17&lt;=20%,"Leve",IF(AF17&lt;=40%,"Menor",IF(AF17&lt;=60%,"Moderado",IF(AF17&lt;=80%,"Mayor",IF(AF17&lt;=100%,"Catastrófico")))))</f>
        <v>Leve</v>
      </c>
      <c r="AF17" s="331">
        <f>AVERAGE(AD17:AD19)</f>
        <v>0.20000000000000004</v>
      </c>
      <c r="AG17" s="319" t="str">
        <f>VLOOKUP(AA17&amp;AE17,Hoja1!$B$4:$C$28,2,0)</f>
        <v>Bajo</v>
      </c>
      <c r="AH17" s="326" t="s">
        <v>209</v>
      </c>
      <c r="AI17" s="323"/>
      <c r="AJ17" s="323"/>
      <c r="AK17" s="323"/>
      <c r="AL17" s="323"/>
      <c r="AM17" s="323"/>
      <c r="AN17" s="323"/>
    </row>
    <row r="18" spans="1:40" ht="41.25" customHeight="1" x14ac:dyDescent="0.3">
      <c r="A18" s="325"/>
      <c r="B18" s="344"/>
      <c r="C18" s="325"/>
      <c r="D18" s="144" t="s">
        <v>232</v>
      </c>
      <c r="E18" s="326"/>
      <c r="F18" s="326"/>
      <c r="G18" s="326"/>
      <c r="H18" s="326"/>
      <c r="I18" s="328"/>
      <c r="J18" s="329"/>
      <c r="K18" s="326"/>
      <c r="L18" s="330"/>
      <c r="M18" s="330"/>
      <c r="N18" s="326"/>
      <c r="O18" s="194">
        <v>2</v>
      </c>
      <c r="P18" s="144" t="s">
        <v>233</v>
      </c>
      <c r="Q18" s="194" t="str">
        <f t="shared" ref="Q18:Q19" si="10">IF(R18="Preventivo","Probabilidad",IF(R18="Detectivo","Probabilidad", IF(R18="Correctivo","Impacto")))</f>
        <v>Probabilidad</v>
      </c>
      <c r="R18" s="194" t="s">
        <v>204</v>
      </c>
      <c r="S18" s="194" t="s">
        <v>205</v>
      </c>
      <c r="T18" s="195">
        <f>VLOOKUP(R18&amp;S18,Hoja1!$Q$4:$R$9,2,0)</f>
        <v>0.45</v>
      </c>
      <c r="U18" s="194" t="s">
        <v>206</v>
      </c>
      <c r="V18" s="194" t="s">
        <v>207</v>
      </c>
      <c r="W18" s="194" t="s">
        <v>208</v>
      </c>
      <c r="X18" s="195">
        <f t="shared" si="4"/>
        <v>9.0000000000000011E-2</v>
      </c>
      <c r="Y18" s="195" t="str">
        <f>IF(Z18&lt;=20%,'Tabla probabilidad'!$B$5,IF(Z18&lt;=40%,'Tabla probabilidad'!$B$6,IF(Z18&lt;=60%,'Tabla probabilidad'!$B$7,IF(Z18&lt;=80%,'Tabla probabilidad'!$B$8,IF(Z18&lt;=100%,'Tabla probabilidad'!$B$9)))))</f>
        <v>Muy Baja</v>
      </c>
      <c r="Z18" s="195">
        <f>IF(R18="Preventivo",(J17-(J17*T18)),IF(R18="Detectivo",(J17-(J17*T18)),IF(R18="Correctivo",(J17))))</f>
        <v>0.11</v>
      </c>
      <c r="AA18" s="332"/>
      <c r="AB18" s="332"/>
      <c r="AC18" s="195" t="str">
        <f t="shared" si="9"/>
        <v>Leve</v>
      </c>
      <c r="AD18" s="195">
        <f t="shared" si="6"/>
        <v>0.2</v>
      </c>
      <c r="AE18" s="332"/>
      <c r="AF18" s="332"/>
      <c r="AG18" s="325"/>
      <c r="AH18" s="326"/>
      <c r="AI18" s="324"/>
      <c r="AJ18" s="324"/>
      <c r="AK18" s="324"/>
      <c r="AL18" s="324"/>
      <c r="AM18" s="324"/>
      <c r="AN18" s="324"/>
    </row>
    <row r="19" spans="1:40" ht="41.25" customHeight="1" x14ac:dyDescent="0.3">
      <c r="A19" s="320"/>
      <c r="B19" s="345"/>
      <c r="C19" s="320"/>
      <c r="D19" s="144" t="s">
        <v>234</v>
      </c>
      <c r="E19" s="326"/>
      <c r="F19" s="326"/>
      <c r="G19" s="326"/>
      <c r="H19" s="326"/>
      <c r="I19" s="328"/>
      <c r="J19" s="329"/>
      <c r="K19" s="326"/>
      <c r="L19" s="330"/>
      <c r="M19" s="330"/>
      <c r="N19" s="326"/>
      <c r="O19" s="194">
        <v>3</v>
      </c>
      <c r="P19" s="144" t="s">
        <v>235</v>
      </c>
      <c r="Q19" s="194" t="str">
        <f t="shared" si="10"/>
        <v>Probabilidad</v>
      </c>
      <c r="R19" s="194" t="s">
        <v>204</v>
      </c>
      <c r="S19" s="194" t="s">
        <v>205</v>
      </c>
      <c r="T19" s="195">
        <f>VLOOKUP(R19&amp;S19,Hoja1!$Q$4:$R$9,2,0)</f>
        <v>0.45</v>
      </c>
      <c r="U19" s="194" t="s">
        <v>206</v>
      </c>
      <c r="V19" s="194" t="s">
        <v>207</v>
      </c>
      <c r="W19" s="194" t="s">
        <v>208</v>
      </c>
      <c r="X19" s="195">
        <f t="shared" si="4"/>
        <v>9.0000000000000011E-2</v>
      </c>
      <c r="Y19" s="195" t="str">
        <f>IF(Z19&lt;=20%,'Tabla probabilidad'!$B$5,IF(Z19&lt;=40%,'Tabla probabilidad'!$B$6,IF(Z19&lt;=60%,'Tabla probabilidad'!$B$7,IF(Z19&lt;=80%,'Tabla probabilidad'!$B$8,IF(Z19&lt;=100%,'Tabla probabilidad'!$B$9)))))</f>
        <v>Muy Baja</v>
      </c>
      <c r="Z19" s="195">
        <f>IF(R19="Preventivo",(J17-(J17*T19)),IF(R19="Detectivo",(J17-(J17*T19)),IF(R19="Correctivo",(J17))))</f>
        <v>0.11</v>
      </c>
      <c r="AA19" s="332"/>
      <c r="AB19" s="332"/>
      <c r="AC19" s="195" t="str">
        <f t="shared" si="9"/>
        <v>Leve</v>
      </c>
      <c r="AD19" s="195">
        <f t="shared" si="6"/>
        <v>0.2</v>
      </c>
      <c r="AE19" s="332"/>
      <c r="AF19" s="332"/>
      <c r="AG19" s="325"/>
      <c r="AH19" s="326"/>
      <c r="AI19" s="324"/>
      <c r="AJ19" s="324"/>
      <c r="AK19" s="324"/>
      <c r="AL19" s="324"/>
      <c r="AM19" s="324"/>
      <c r="AN19" s="324"/>
    </row>
    <row r="20" spans="1:40" ht="28.8" x14ac:dyDescent="0.3">
      <c r="A20" s="319">
        <v>2</v>
      </c>
      <c r="B20" s="343" t="s">
        <v>236</v>
      </c>
      <c r="C20" s="326" t="s">
        <v>237</v>
      </c>
      <c r="D20" s="178" t="s">
        <v>238</v>
      </c>
      <c r="E20" s="319" t="s">
        <v>239</v>
      </c>
      <c r="F20" s="334" t="s">
        <v>240</v>
      </c>
      <c r="G20" s="326" t="s">
        <v>241</v>
      </c>
      <c r="H20" s="319">
        <v>80</v>
      </c>
      <c r="I20" s="328" t="str">
        <f>IF(H20&lt;=2,'Tabla probabilidad'!$B$5,IF(H20&lt;=24,'Tabla probabilidad'!$B$6,IF(H20&lt;=500,'Tabla probabilidad'!$B$7,IF(H20&lt;=5000,'Tabla probabilidad'!$B$8,IF(H20&gt;5000,'Tabla probabilidad'!$B$9)))))</f>
        <v>Media</v>
      </c>
      <c r="J20" s="329">
        <f>IF(H20&lt;=2,'Tabla probabilidad'!$D$5,IF(H20&lt;=24,'Tabla probabilidad'!$D$6,IF(H20&lt;=500,'Tabla probabilidad'!$D$7,IF(H20&lt;=5000,'Tabla probabilidad'!$D$8,IF(H20&gt;5000,'Tabla probabilidad'!$D$9)))))</f>
        <v>0.6</v>
      </c>
      <c r="K20" s="326" t="s">
        <v>242</v>
      </c>
      <c r="L20" s="326" t="str">
        <f>IF(K20="El riesgo afecta la imagen de alguna área de la organización","Leve",IF(K20="El riesgo afecta la imagen de la entidad internamente, de conocimiento general, nivel interno, alta dirección, contratista y/o de provedores","Menor",IF(K20="El riesgo afecta la imagen de la entidad con algunos usuarios de relevancia frente al logro de los objetivos","Moderado",IF(K20="El riesgo afecta la imagen de de la entidad con efecto publicitario sostenido a nivel del sector justicia","Mayor",IF(K20="El riesgo afecta la imagen de la entidad a nivel nacional, con efecto publicitarios sostenible a nivel país","Catastrófico",IF(K20="Impacto que afecte la ejecución presupuestal en un valor ≥0,5%.","Leve",IF(K20="Impacto que afecte la ejecución presupuestal en un valor ≥1%.","Menor",IF(K20="Impacto que afecte la ejecución presupuestal en un valor ≥5%.","Moderado",IF(K20="Impacto que afecte la ejecución presupuestal en un valor ≥20%.","Mayor",IF(K20="Impacto que afecte la ejecución presupuestal en un valor ≥50%.","Catastrófico",IF(K20="Incumplimiento máximo del 5% de la meta planeada","Leve",IF(K20="Incumplimiento máximo del 15% de la meta planeada","Menor",IF(K20="Incumplimiento máximo del 20% de la meta planeada","Moderado",IF(K20="Incumplimiento máximo del 50% de la meta planeada","Mayor",IF(K20="Incumplimiento máximo del 80% de la meta planeada","Catastrófico",IF(K20="Cualquier afectación a la violacion de los derechos de los ciudadanos se considera con consecuencias altas","Mayor",IF(K20="Cualquier afectación a la violacion de los derechos de los ciudadanos se considera con consecuencias desastrosas","Catastrófico",IF(K20="Afecta la Prestación del Servicio de Administración de Justicia en 5%","Leve",IF(K20="Afecta la Prestación del Servicio de Administración de Justicia en 10%","Menor",IF(K20="Afecta la Prestación del Servicio de Administración de Justicia en 15%","Moderado",IF(K20="Afecta la Prestación del Servicio de Administración de Justicia en 20%","Mayor",IF(K20="Afecta la Prestación del Servicio de Administración de Justicia en más del 50%","Catastrófico",IF(K20="Cualquier acto indebido de los servidores judiciales genera altas consecuencias para la entidad","Mayor",IF(K20="Cualquier acto indebido de los servidores judiciales genera consecuencias desastrosas para la entidad","Catastrófico",IF(K20="Si el hecho llegara a presentarse, tendría consecuencias o efectos mínimos sobre la entidad","Leve",IF(K20="Si el hecho llegara a presentarse, tendría bajo impacto o efecto sobre la entidad","Menor",IF(K20="Si el hecho llegara a presentarse, tendría medianas consecuencias o efectos sobre la entidad","Moderado",IF(K20="Si el hecho llegara a presentarse, tendría altas consecuencias o efectos sobre la entidad","Mayor",IF(K20="Si el hecho llegara a presentarse, tendría desastrosas consecuencias o efectos sobre la entidad","Catastrófico")))))))))))))))))))))))))))))</f>
        <v>Leve</v>
      </c>
      <c r="M20" s="326" t="str">
        <f>IF(K20="El riesgo afecta la imagen de alguna área de la organización","20%",IF(K20="El riesgo afecta la imagen de la entidad internamente, de conocimiento general, nivel interno, alta dirección, contratista y/o de provedores","40%",IF(K20="El riesgo afecta la imagen de la entidad con algunos usuarios de relevancia frente al logro de los objetivos","60%",IF(K20="El riesgo afecta la imagen de de la entidad con efecto publicitario sostenido a nivel del sector justicia","80%",IF(K20="El riesgo afecta la imagen de la entidad a nivel nacional, con efecto publicitarios sostenible a nivel país","100%",IF(K20="Impacto que afecte la ejecución presupuestal en un valor ≥0,5%.","20%",IF(K20="Impacto que afecte la ejecución presupuestal en un valor ≥1%.","40%",IF(K20="Impacto que afecte la ejecución presupuestal en un valor ≥5%.","60%",IF(K20="Impacto que afecte la ejecución presupuestal en un valor ≥20%.","80%",IF(K20="Impacto que afecte la ejecución presupuestal en un valor ≥50%.","100%",IF(K20="Incumplimiento máximo del 5% de la meta planeada","20%",IF(K20="Incumplimiento máximo del 15% de la meta planeada","40%",IF(K20="Incumplimiento máximo del 20% de la meta planeada","60%",IF(K20="Incumplimiento máximo del 50% de la meta planeada","80%",IF(K20="Incumplimiento máximo del 80% de la meta planeada","100%",IF(K20="Cualquier afectación a la violacion de los derechos de los ciudadanos se considera con consecuencias altas","80%",IF(K20="Cualquier afectación a la violacion de los derechos de los ciudadanos se considera con consecuencias desastrosas","100%",IF(K20="Afecta la Prestación del Servicio de Administración de Justicia en 5%","20%",IF(K20="Afecta la Prestación del Servicio de Administración de Justicia en 10%","40%",IF(K20="Afecta la Prestación del Servicio de Administración de Justicia en 15%","60%",IF(K20="Afecta la Prestación del Servicio de Administración de Justicia en 20%","80%",IF(K20="Afecta la Prestación del Servicio de Administración de Justicia en más del 50%","100%",IF(K20="Cualquier acto indebido de los servidores judiciales genera altas consecuencias para la entidad","80%",IF(K20="Cualquier acto indebido de los servidores judiciales genera consecuencias desastrosas para la entidad","100%",IF(K20="Si el hecho llegara a presentarse, tendría consecuencias o efectos mínimos sobre la entidad","20%",IF(K20="Si el hecho llegara a presentarse, tendría bajo impacto o efecto sobre la entidad","40%",IF(K20="Si el hecho llegara a presentarse, tendría medianas consecuencias o efectos sobre la entidad","60%",IF(K20="Si el hecho llegara a presentarse, tendría altas consecuencias o efectos sobre la entidad","80%",IF(K20="Si el hecho llegara a presentarse, tendría desastrosas consecuencias o efectos sobre la entidad","100%")))))))))))))))))))))))))))))</f>
        <v>20%</v>
      </c>
      <c r="N20" s="326" t="str">
        <f>VLOOKUP((I20&amp;L20),Hoja1!$B$4:$C$28,2,0)</f>
        <v>Moderado</v>
      </c>
      <c r="O20" s="194">
        <v>1</v>
      </c>
      <c r="P20" s="176" t="s">
        <v>243</v>
      </c>
      <c r="Q20" s="194" t="str">
        <f t="shared" si="0"/>
        <v>Probabilidad</v>
      </c>
      <c r="R20" s="194" t="s">
        <v>204</v>
      </c>
      <c r="S20" s="194" t="s">
        <v>205</v>
      </c>
      <c r="T20" s="195">
        <f>VLOOKUP(R20&amp;S20,Hoja1!$Q$4:$R$9,2,0)</f>
        <v>0.45</v>
      </c>
      <c r="U20" s="194" t="s">
        <v>206</v>
      </c>
      <c r="V20" s="194" t="s">
        <v>207</v>
      </c>
      <c r="W20" s="194" t="s">
        <v>208</v>
      </c>
      <c r="X20" s="195">
        <f>IF(Q20="Probabilidad",($J$20*T20),IF(Q20="Impacto"," "))</f>
        <v>0.27</v>
      </c>
      <c r="Y20" s="195" t="str">
        <f>IF(Z20&lt;=20%,'Tabla probabilidad'!$B$5,IF(Z20&lt;=40%,'Tabla probabilidad'!$B$6,IF(Z20&lt;=60%,'Tabla probabilidad'!$B$7,IF(Z20&lt;=80%,'Tabla probabilidad'!$B$8,IF(Z20&lt;=100%,'Tabla probabilidad'!$B$9)))))</f>
        <v>Baja</v>
      </c>
      <c r="Z20" s="195">
        <f>IF(R20="Preventivo",(J20-(J20*T20)),IF(R20="Detectivo",(J20-(J20*T20)),IF(R20="Correctivo",(J20))))</f>
        <v>0.32999999999999996</v>
      </c>
      <c r="AA20" s="331" t="str">
        <f>IF(AB20&lt;=20%,'Tabla probabilidad'!$B$5,IF(AB20&lt;=40%,'Tabla probabilidad'!$B$6,IF(AB20&lt;=60%,'Tabla probabilidad'!$B$7,IF(AB20&lt;=80%,'Tabla probabilidad'!$B$8,IF(AB20&lt;=100%,'Tabla probabilidad'!$B$9)))))</f>
        <v>Baja</v>
      </c>
      <c r="AB20" s="331">
        <f>AVERAGE(Z20:Z22)</f>
        <v>0.32999999999999996</v>
      </c>
      <c r="AC20" s="195" t="str">
        <f t="shared" si="1"/>
        <v>Leve</v>
      </c>
      <c r="AD20" s="195">
        <f>IF(Q20="Probabilidad",(($M$20-0)),IF(Q20="Impacto",($M$20-($M$20*T20))))</f>
        <v>0.2</v>
      </c>
      <c r="AE20" s="331" t="str">
        <f>IF(AF20&lt;=20%,"Leve",IF(AF20&lt;=40%,"Menor",IF(AF20&lt;=60%,"Moderado",IF(AF20&lt;=80%,"Mayor",IF(AF20&lt;=100%,"Catastrófico")))))</f>
        <v>Leve</v>
      </c>
      <c r="AF20" s="331">
        <f>AVERAGE(AD20:AD22)</f>
        <v>0.20000000000000004</v>
      </c>
      <c r="AG20" s="319" t="str">
        <f>VLOOKUP(AA20&amp;AE20,Hoja1!$B$4:$C$28,2,0)</f>
        <v>Bajo</v>
      </c>
      <c r="AH20" s="319" t="s">
        <v>209</v>
      </c>
      <c r="AI20" s="319"/>
      <c r="AJ20" s="319"/>
      <c r="AK20" s="319"/>
      <c r="AL20" s="319"/>
      <c r="AM20" s="339"/>
      <c r="AN20" s="326"/>
    </row>
    <row r="21" spans="1:40" ht="43.2" x14ac:dyDescent="0.3">
      <c r="A21" s="325"/>
      <c r="B21" s="344"/>
      <c r="C21" s="326"/>
      <c r="D21" s="179" t="s">
        <v>244</v>
      </c>
      <c r="E21" s="325"/>
      <c r="F21" s="334"/>
      <c r="G21" s="326"/>
      <c r="H21" s="325"/>
      <c r="I21" s="328"/>
      <c r="J21" s="329"/>
      <c r="K21" s="326"/>
      <c r="L21" s="330"/>
      <c r="M21" s="330"/>
      <c r="N21" s="326"/>
      <c r="O21" s="194">
        <v>2</v>
      </c>
      <c r="P21" s="177" t="s">
        <v>245</v>
      </c>
      <c r="Q21" s="194" t="str">
        <f t="shared" si="0"/>
        <v>Probabilidad</v>
      </c>
      <c r="R21" s="194" t="s">
        <v>204</v>
      </c>
      <c r="S21" s="194" t="s">
        <v>205</v>
      </c>
      <c r="T21" s="195">
        <f>VLOOKUP(R21&amp;S21,Hoja1!$Q$4:$R$9,2,0)</f>
        <v>0.45</v>
      </c>
      <c r="U21" s="194" t="s">
        <v>206</v>
      </c>
      <c r="V21" s="194" t="s">
        <v>207</v>
      </c>
      <c r="W21" s="194" t="s">
        <v>208</v>
      </c>
      <c r="X21" s="195">
        <f>IF(Q21="Probabilidad",($J$20*T21),IF(Q21="Impacto"," "))</f>
        <v>0.27</v>
      </c>
      <c r="Y21" s="195" t="str">
        <f>IF(Z21&lt;=20%,'Tabla probabilidad'!$B$5,IF(Z21&lt;=40%,'Tabla probabilidad'!$B$6,IF(Z21&lt;=60%,'Tabla probabilidad'!$B$7,IF(Z21&lt;=80%,'Tabla probabilidad'!$B$8,IF(Z21&lt;=100%,'Tabla probabilidad'!$B$9)))))</f>
        <v>Baja</v>
      </c>
      <c r="Z21" s="195">
        <f>IF(R21="Preventivo",(J20-(J20*T21)),IF(R21="Detectivo",(J20-(J20*T21)),IF(R21="Correctivo",(J20))))</f>
        <v>0.32999999999999996</v>
      </c>
      <c r="AA21" s="332"/>
      <c r="AB21" s="332"/>
      <c r="AC21" s="195" t="str">
        <f t="shared" si="1"/>
        <v>Leve</v>
      </c>
      <c r="AD21" s="195">
        <f t="shared" ref="AD21:AD22" si="11">IF(Q21="Probabilidad",(($M$20-0)),IF(Q21="Impacto",($M$20-($M$20*T21))))</f>
        <v>0.2</v>
      </c>
      <c r="AE21" s="332"/>
      <c r="AF21" s="332"/>
      <c r="AG21" s="325"/>
      <c r="AH21" s="325"/>
      <c r="AI21" s="325"/>
      <c r="AJ21" s="325"/>
      <c r="AK21" s="325"/>
      <c r="AL21" s="325"/>
      <c r="AM21" s="340"/>
      <c r="AN21" s="326"/>
    </row>
    <row r="22" spans="1:40" ht="86.4" x14ac:dyDescent="0.3">
      <c r="A22" s="325"/>
      <c r="B22" s="344"/>
      <c r="C22" s="326"/>
      <c r="D22" s="179" t="s">
        <v>246</v>
      </c>
      <c r="E22" s="325"/>
      <c r="F22" s="334"/>
      <c r="G22" s="326"/>
      <c r="H22" s="325"/>
      <c r="I22" s="328"/>
      <c r="J22" s="329"/>
      <c r="K22" s="326"/>
      <c r="L22" s="330"/>
      <c r="M22" s="330"/>
      <c r="N22" s="326"/>
      <c r="O22" s="194">
        <v>3</v>
      </c>
      <c r="P22" s="180" t="s">
        <v>936</v>
      </c>
      <c r="Q22" s="194" t="str">
        <f t="shared" si="0"/>
        <v>Probabilidad</v>
      </c>
      <c r="R22" s="194" t="s">
        <v>204</v>
      </c>
      <c r="S22" s="194" t="s">
        <v>205</v>
      </c>
      <c r="T22" s="195">
        <f>VLOOKUP(R22&amp;S22,Hoja1!$Q$4:$R$9,2,0)</f>
        <v>0.45</v>
      </c>
      <c r="U22" s="194" t="s">
        <v>206</v>
      </c>
      <c r="V22" s="194" t="s">
        <v>207</v>
      </c>
      <c r="W22" s="194" t="s">
        <v>208</v>
      </c>
      <c r="X22" s="195">
        <f t="shared" ref="X22" si="12">IF(Q22="Probabilidad",($J$20*T22),IF(Q22="Impacto"," "))</f>
        <v>0.27</v>
      </c>
      <c r="Y22" s="195" t="str">
        <f>IF(Z22&lt;=20%,'Tabla probabilidad'!$B$5,IF(Z22&lt;=40%,'Tabla probabilidad'!$B$6,IF(Z22&lt;=60%,'Tabla probabilidad'!$B$7,IF(Z22&lt;=80%,'Tabla probabilidad'!$B$8,IF(Z22&lt;=100%,'Tabla probabilidad'!$B$9)))))</f>
        <v>Baja</v>
      </c>
      <c r="Z22" s="195">
        <f>IF(R22="Preventivo",(J20-(J20*T22)),IF(R22="Detectivo",(J20-(J20*T22)),IF(R22="Correctivo",(J20))))</f>
        <v>0.32999999999999996</v>
      </c>
      <c r="AA22" s="332"/>
      <c r="AB22" s="332"/>
      <c r="AC22" s="195" t="str">
        <f t="shared" si="1"/>
        <v>Leve</v>
      </c>
      <c r="AD22" s="195">
        <f t="shared" si="11"/>
        <v>0.2</v>
      </c>
      <c r="AE22" s="332"/>
      <c r="AF22" s="332"/>
      <c r="AG22" s="325"/>
      <c r="AH22" s="325"/>
      <c r="AI22" s="325"/>
      <c r="AJ22" s="325"/>
      <c r="AK22" s="325"/>
      <c r="AL22" s="325"/>
      <c r="AM22" s="340"/>
      <c r="AN22" s="326"/>
    </row>
    <row r="23" spans="1:40" ht="43.2" x14ac:dyDescent="0.3">
      <c r="A23" s="325"/>
      <c r="B23" s="344"/>
      <c r="C23" s="326" t="s">
        <v>197</v>
      </c>
      <c r="D23" s="178" t="s">
        <v>247</v>
      </c>
      <c r="E23" s="326" t="s">
        <v>248</v>
      </c>
      <c r="F23" s="334" t="s">
        <v>249</v>
      </c>
      <c r="G23" s="326" t="s">
        <v>241</v>
      </c>
      <c r="H23" s="326"/>
      <c r="I23" s="328" t="str">
        <f>IF(H23&lt;=2,'Tabla probabilidad'!$B$5,IF(H23&lt;=24,'Tabla probabilidad'!$B$6,IF(H23&lt;=500,'Tabla probabilidad'!$B$7,IF(H23&lt;=5000,'Tabla probabilidad'!$B$8,IF(H23&gt;5000,'Tabla probabilidad'!$B$9)))))</f>
        <v>Muy Baja</v>
      </c>
      <c r="J23" s="329">
        <f>IF(H23&lt;=2,'Tabla probabilidad'!$D$5,IF(H23&lt;=24,'Tabla probabilidad'!$D$6,IF(H23&lt;=500,'Tabla probabilidad'!$D$7,IF(H23&lt;=5000,'Tabla probabilidad'!$D$8,IF(H23&gt;5000,'Tabla probabilidad'!$D$9)))))</f>
        <v>0.2</v>
      </c>
      <c r="K23" s="326" t="s">
        <v>250</v>
      </c>
      <c r="L23" s="326" t="str">
        <f>IF(K23="El riesgo afecta la imagen de alguna área de la organización","Leve",IF(K23="El riesgo afecta la imagen de la entidad internamente, de conocimiento general, nivel interno, alta dirección, contratista y/o de provedores","Menor",IF(K23="El riesgo afecta la imagen de la entidad con algunos usuarios de relevancia frente al logro de los objetivos","Moderado",IF(K23="El riesgo afecta la imagen de de la entidad con efecto publicitario sostenido a nivel del sector justicia","Mayor",IF(K23="El riesgo afecta la imagen de la entidad a nivel nacional, con efecto publicitarios sostenible a nivel país","Catastrófico",IF(K23="Impacto que afecte la ejecución presupuestal en un valor ≥0,5%.","Leve",IF(K23="Impacto que afecte la ejecución presupuestal en un valor ≥1%.","Menor",IF(K23="Impacto que afecte la ejecución presupuestal en un valor ≥5%.","Moderado",IF(K23="Impacto que afecte la ejecución presupuestal en un valor ≥20%.","Mayor",IF(K23="Impacto que afecte la ejecución presupuestal en un valor ≥50%.","Catastrófico",IF(K23="Incumplimiento máximo del 5% de la meta planeada","Leve",IF(K23="Incumplimiento máximo del 15% de la meta planeada","Menor",IF(K23="Incumplimiento máximo del 20% de la meta planeada","Moderado",IF(K23="Incumplimiento máximo del 50% de la meta planeada","Mayor",IF(K23="Incumplimiento máximo del 80% de la meta planeada","Catastrófico",IF(K23="Cualquier afectación a la violacion de los derechos de los ciudadanos se considera con consecuencias altas","Mayor",IF(K23="Cualquier afectación a la violacion de los derechos de los ciudadanos se considera con consecuencias desastrosas","Catastrófico",IF(K23="Afecta la Prestación del Servicio de Administración de Justicia en 5%","Leve",IF(K23="Afecta la Prestación del Servicio de Administración de Justicia en 10%","Menor",IF(K23="Afecta la Prestación del Servicio de Administración de Justicia en 15%","Moderado",IF(K23="Afecta la Prestación del Servicio de Administración de Justicia en 20%","Mayor",IF(K23="Afecta la Prestación del Servicio de Administración de Justicia en más del 50%","Catastrófico",IF(K23="Cualquier acto indebido de los servidores judiciales genera altas consecuencias para la entidad","Mayor",IF(K23="Cualquier acto indebido de los servidores judiciales genera consecuencias desastrosas para la entidad","Catastrófico",IF(K23="Si el hecho llegara a presentarse, tendría consecuencias o efectos mínimos sobre la entidad","Leve",IF(K23="Si el hecho llegara a presentarse, tendría bajo impacto o efecto sobre la entidad","Menor",IF(K23="Si el hecho llegara a presentarse, tendría medianas consecuencias o efectos sobre la entidad","Moderado",IF(K23="Si el hecho llegara a presentarse, tendría altas consecuencias o efectos sobre la entidad","Mayor",IF(K23="Si el hecho llegara a presentarse, tendría desastrosas consecuencias o efectos sobre la entidad","Catastrófico")))))))))))))))))))))))))))))</f>
        <v>Moderado</v>
      </c>
      <c r="M23" s="326" t="str">
        <f>IF(K23="El riesgo afecta la imagen de alguna área de la organización","20%",IF(K23="El riesgo afecta la imagen de la entidad internamente, de conocimiento general, nivel interno, alta dirección, contratista y/o de provedores","40%",IF(K23="El riesgo afecta la imagen de la entidad con algunos usuarios de relevancia frente al logro de los objetivos","60%",IF(K23="El riesgo afecta la imagen de de la entidad con efecto publicitario sostenido a nivel del sector justicia","80%",IF(K23="El riesgo afecta la imagen de la entidad a nivel nacional, con efecto publicitarios sostenible a nivel país","100%",IF(K23="Impacto que afecte la ejecución presupuestal en un valor ≥0,5%.","20%",IF(K23="Impacto que afecte la ejecución presupuestal en un valor ≥1%.","40%",IF(K23="Impacto que afecte la ejecución presupuestal en un valor ≥5%.","60%",IF(K23="Impacto que afecte la ejecución presupuestal en un valor ≥20%.","80%",IF(K23="Impacto que afecte la ejecución presupuestal en un valor ≥50%.","100%",IF(K23="Incumplimiento máximo del 5% de la meta planeada","20%",IF(K23="Incumplimiento máximo del 15% de la meta planeada","40%",IF(K23="Incumplimiento máximo del 20% de la meta planeada","60%",IF(K23="Incumplimiento máximo del 50% de la meta planeada","80%",IF(K23="Incumplimiento máximo del 80% de la meta planeada","100%",IF(K23="Cualquier afectación a la violacion de los derechos de los ciudadanos se considera con consecuencias altas","80%",IF(K23="Cualquier afectación a la violacion de los derechos de los ciudadanos se considera con consecuencias desastrosas","100%",IF(K23="Afecta la Prestación del Servicio de Administración de Justicia en 5%","20%",IF(K23="Afecta la Prestación del Servicio de Administración de Justicia en 10%","40%",IF(K23="Afecta la Prestación del Servicio de Administración de Justicia en 15%","60%",IF(K23="Afecta la Prestación del Servicio de Administración de Justicia en 20%","80%",IF(K23="Afecta la Prestación del Servicio de Administración de Justicia en más del 50%","100%",IF(K23="Cualquier acto indebido de los servidores judiciales genera altas consecuencias para la entidad","80%",IF(K23="Cualquier acto indebido de los servidores judiciales genera consecuencias desastrosas para la entidad","100%",IF(K23="Si el hecho llegara a presentarse, tendría consecuencias o efectos mínimos sobre la entidad","20%",IF(K23="Si el hecho llegara a presentarse, tendría bajo impacto o efecto sobre la entidad","40%",IF(K23="Si el hecho llegara a presentarse, tendría medianas consecuencias o efectos sobre la entidad","60%",IF(K23="Si el hecho llegara a presentarse, tendría altas consecuencias o efectos sobre la entidad","80%",IF(K23="Si el hecho llegara a presentarse, tendría desastrosas consecuencias o efectos sobre la entidad","100%")))))))))))))))))))))))))))))</f>
        <v>60%</v>
      </c>
      <c r="N23" s="326" t="str">
        <f>VLOOKUP((I23&amp;L23),Hoja1!$B$4:$C$28,2,0)</f>
        <v>Moderado</v>
      </c>
      <c r="O23" s="194">
        <v>1</v>
      </c>
      <c r="P23" s="135" t="s">
        <v>251</v>
      </c>
      <c r="Q23" s="194" t="str">
        <f t="shared" ref="Q23:Q25" si="13">IF(R23="Preventivo","Probabilidad",IF(R23="Detectivo","Probabilidad", IF(R23="Correctivo","Impacto")))</f>
        <v>Probabilidad</v>
      </c>
      <c r="R23" s="194" t="s">
        <v>204</v>
      </c>
      <c r="S23" s="194" t="s">
        <v>205</v>
      </c>
      <c r="T23" s="195">
        <f>VLOOKUP(R23&amp;S23,Hoja1!$Q$4:$R$9,2,0)</f>
        <v>0.45</v>
      </c>
      <c r="U23" s="194" t="s">
        <v>206</v>
      </c>
      <c r="V23" s="194"/>
      <c r="W23" s="194" t="s">
        <v>208</v>
      </c>
      <c r="X23" s="195">
        <f>IF(Q23="Probabilidad",($J$23*T23),IF(Q23="Impacto"," "))</f>
        <v>9.0000000000000011E-2</v>
      </c>
      <c r="Y23" s="195" t="str">
        <f>IF(Z23&lt;=20%,'Tabla probabilidad'!$B$5,IF(Z23&lt;=40%,'Tabla probabilidad'!$B$6,IF(Z23&lt;=60%,'Tabla probabilidad'!$B$7,IF(Z23&lt;=80%,'Tabla probabilidad'!$B$8,IF(Z23&lt;=100%,'Tabla probabilidad'!$B$9)))))</f>
        <v>Muy Baja</v>
      </c>
      <c r="Z23" s="195">
        <f>IF(R23="Preventivo",(J23-(J23*T23)),IF(R23="Detectivo",(J23-(J23*T23)),IF(R23="Correctivo",(J23))))</f>
        <v>0.11</v>
      </c>
      <c r="AA23" s="331" t="str">
        <f>IF(AB23&lt;=20%,'Tabla probabilidad'!$B$5,IF(AB23&lt;=40%,'Tabla probabilidad'!$B$6,IF(AB23&lt;=60%,'Tabla probabilidad'!$B$7,IF(AB23&lt;=80%,'Tabla probabilidad'!$B$8,IF(AB23&lt;=100%,'Tabla probabilidad'!$B$9)))))</f>
        <v>Muy Baja</v>
      </c>
      <c r="AB23" s="331">
        <f>AVERAGE(Z23:Z25)</f>
        <v>0.11</v>
      </c>
      <c r="AC23" s="195" t="str">
        <f t="shared" ref="AC23:AC25" si="14">IF(AD23&lt;=20%,"Leve",IF(AD23&lt;=40%,"Menor",IF(AD23&lt;=60%,"Moderado",IF(AD23&lt;=80%,"Mayor",IF(AD23&lt;=100%,"Catastrófico")))))</f>
        <v>Moderado</v>
      </c>
      <c r="AD23" s="195">
        <f>IF(Q23="Probabilidad",(($M$23-0)),IF(Q23="Impacto",($M$23-($M$23*T23))))</f>
        <v>0.6</v>
      </c>
      <c r="AE23" s="331" t="str">
        <f>IF(AF23&lt;=20%,"Leve",IF(AF23&lt;=40%,"Menor",IF(AF23&lt;=60%,"Moderado",IF(AF23&lt;=80%,"Mayor",IF(AF23&lt;=100%,"Catastrófico")))))</f>
        <v>Moderado</v>
      </c>
      <c r="AF23" s="331">
        <f>AVERAGE(AD23:AD25)</f>
        <v>0.6</v>
      </c>
      <c r="AG23" s="319" t="str">
        <f>VLOOKUP(AA23&amp;AE23,Hoja1!$B$4:$C$28,2,0)</f>
        <v>Moderado</v>
      </c>
      <c r="AH23" s="319" t="s">
        <v>209</v>
      </c>
      <c r="AI23" s="323"/>
      <c r="AJ23" s="323"/>
      <c r="AK23" s="323"/>
      <c r="AL23" s="323"/>
      <c r="AM23" s="323"/>
      <c r="AN23" s="326"/>
    </row>
    <row r="24" spans="1:40" ht="43.2" x14ac:dyDescent="0.3">
      <c r="A24" s="325"/>
      <c r="B24" s="344"/>
      <c r="C24" s="326"/>
      <c r="D24" s="179" t="s">
        <v>252</v>
      </c>
      <c r="E24" s="326"/>
      <c r="F24" s="334"/>
      <c r="G24" s="326"/>
      <c r="H24" s="326"/>
      <c r="I24" s="328"/>
      <c r="J24" s="329"/>
      <c r="K24" s="326"/>
      <c r="L24" s="330"/>
      <c r="M24" s="330"/>
      <c r="N24" s="326"/>
      <c r="O24" s="194">
        <v>2</v>
      </c>
      <c r="P24" s="135" t="s">
        <v>253</v>
      </c>
      <c r="Q24" s="194" t="str">
        <f t="shared" si="13"/>
        <v>Probabilidad</v>
      </c>
      <c r="R24" s="194" t="s">
        <v>204</v>
      </c>
      <c r="S24" s="194" t="s">
        <v>205</v>
      </c>
      <c r="T24" s="195">
        <f>VLOOKUP(R24&amp;S24,Hoja1!$Q$4:$R$9,2,0)</f>
        <v>0.45</v>
      </c>
      <c r="U24" s="194" t="s">
        <v>206</v>
      </c>
      <c r="V24" s="194"/>
      <c r="W24" s="194" t="s">
        <v>208</v>
      </c>
      <c r="X24" s="195">
        <f>IF(Q24="Probabilidad",($J$23*T24),IF(Q24="Impacto"," "))</f>
        <v>9.0000000000000011E-2</v>
      </c>
      <c r="Y24" s="195" t="str">
        <f>IF(Z24&lt;=20%,'Tabla probabilidad'!$B$5,IF(Z24&lt;=40%,'Tabla probabilidad'!$B$6,IF(Z24&lt;=60%,'Tabla probabilidad'!$B$7,IF(Z24&lt;=80%,'Tabla probabilidad'!$B$8,IF(Z24&lt;=100%,'Tabla probabilidad'!$B$9)))))</f>
        <v>Muy Baja</v>
      </c>
      <c r="Z24" s="195">
        <f>IF(R24="Preventivo",(J23-(J23*T24)),IF(R24="Detectivo",(J23-(J23*T24)),IF(R24="Correctivo",(J23))))</f>
        <v>0.11</v>
      </c>
      <c r="AA24" s="332"/>
      <c r="AB24" s="332"/>
      <c r="AC24" s="195" t="str">
        <f t="shared" si="14"/>
        <v>Moderado</v>
      </c>
      <c r="AD24" s="195">
        <f>IF(Q24="Probabilidad",(($M$23-0)),IF(Q24="Impacto",($M$23-($M$23*T24))))</f>
        <v>0.6</v>
      </c>
      <c r="AE24" s="332"/>
      <c r="AF24" s="332"/>
      <c r="AG24" s="325"/>
      <c r="AH24" s="325"/>
      <c r="AI24" s="324"/>
      <c r="AJ24" s="324"/>
      <c r="AK24" s="324"/>
      <c r="AL24" s="324"/>
      <c r="AM24" s="324"/>
      <c r="AN24" s="326"/>
    </row>
    <row r="25" spans="1:40" ht="28.8" x14ac:dyDescent="0.3">
      <c r="A25" s="320"/>
      <c r="B25" s="345"/>
      <c r="C25" s="326"/>
      <c r="D25" s="179"/>
      <c r="E25" s="326"/>
      <c r="F25" s="334"/>
      <c r="G25" s="326"/>
      <c r="H25" s="326"/>
      <c r="I25" s="328"/>
      <c r="J25" s="329"/>
      <c r="K25" s="326"/>
      <c r="L25" s="330"/>
      <c r="M25" s="330"/>
      <c r="N25" s="326"/>
      <c r="O25" s="194">
        <v>3</v>
      </c>
      <c r="P25" s="135" t="s">
        <v>254</v>
      </c>
      <c r="Q25" s="194" t="str">
        <f t="shared" si="13"/>
        <v>Probabilidad</v>
      </c>
      <c r="R25" s="194" t="s">
        <v>204</v>
      </c>
      <c r="S25" s="194" t="s">
        <v>205</v>
      </c>
      <c r="T25" s="195">
        <f>VLOOKUP(R25&amp;S25,Hoja1!$Q$4:$R$9,2,0)</f>
        <v>0.45</v>
      </c>
      <c r="U25" s="194" t="s">
        <v>206</v>
      </c>
      <c r="V25" s="194"/>
      <c r="W25" s="194" t="s">
        <v>208</v>
      </c>
      <c r="X25" s="195">
        <f>IF(Q25="Probabilidad",($J$23*T25),IF(Q25="Impacto"," "))</f>
        <v>9.0000000000000011E-2</v>
      </c>
      <c r="Y25" s="195" t="str">
        <f>IF(Z25&lt;=20%,'Tabla probabilidad'!$B$5,IF(Z25&lt;=40%,'Tabla probabilidad'!$B$6,IF(Z25&lt;=60%,'Tabla probabilidad'!$B$7,IF(Z25&lt;=80%,'Tabla probabilidad'!$B$8,IF(Z25&lt;=100%,'Tabla probabilidad'!$B$9)))))</f>
        <v>Muy Baja</v>
      </c>
      <c r="Z25" s="195">
        <f>IF(R25="Preventivo",(J23-(J23*T25)),IF(R25="Detectivo",(J23-(J23*T25)),IF(R25="Correctivo",(J23))))</f>
        <v>0.11</v>
      </c>
      <c r="AA25" s="332"/>
      <c r="AB25" s="332"/>
      <c r="AC25" s="195" t="str">
        <f t="shared" si="14"/>
        <v>Moderado</v>
      </c>
      <c r="AD25" s="195">
        <f>IF(Q25="Probabilidad",(($M$23-0)),IF(Q25="Impacto",($M$23-($M$23*T25))))</f>
        <v>0.6</v>
      </c>
      <c r="AE25" s="332"/>
      <c r="AF25" s="332"/>
      <c r="AG25" s="325"/>
      <c r="AH25" s="325"/>
      <c r="AI25" s="324"/>
      <c r="AJ25" s="324"/>
      <c r="AK25" s="324"/>
      <c r="AL25" s="324"/>
      <c r="AM25" s="324"/>
      <c r="AN25" s="326"/>
    </row>
    <row r="26" spans="1:40" ht="28.8" x14ac:dyDescent="0.3">
      <c r="A26" s="326">
        <v>3</v>
      </c>
      <c r="B26" s="334" t="s">
        <v>255</v>
      </c>
      <c r="C26" s="319" t="s">
        <v>256</v>
      </c>
      <c r="D26" s="319" t="s">
        <v>257</v>
      </c>
      <c r="E26" s="326" t="s">
        <v>258</v>
      </c>
      <c r="F26" s="334" t="s">
        <v>259</v>
      </c>
      <c r="G26" s="326" t="s">
        <v>241</v>
      </c>
      <c r="H26" s="326">
        <v>80</v>
      </c>
      <c r="I26" s="328" t="str">
        <f>IF(H26&lt;=2,'Tabla probabilidad'!$B$5,IF(H26&lt;=24,'Tabla probabilidad'!$B$6,IF(H26&lt;=500,'Tabla probabilidad'!$B$7,IF(H26&lt;=5000,'Tabla probabilidad'!$B$8,IF(H26&gt;5000,'Tabla probabilidad'!$B$9)))))</f>
        <v>Media</v>
      </c>
      <c r="J26" s="329">
        <f>IF(H26&lt;=2,'Tabla probabilidad'!$D$5,IF(H26&lt;=24,'Tabla probabilidad'!$D$6,IF(H26&lt;=500,'Tabla probabilidad'!$D$7,IF(H26&lt;=5000,'Tabla probabilidad'!$D$8,IF(H26&gt;5000,'Tabla probabilidad'!$D$9)))))</f>
        <v>0.6</v>
      </c>
      <c r="K26" s="326" t="s">
        <v>250</v>
      </c>
      <c r="L26" s="326" t="str">
        <f>IF(K26="El riesgo afecta la imagen de alguna área de la organización","Leve",IF(K26="El riesgo afecta la imagen de la entidad internamente, de conocimiento general, nivel interno, alta dirección, contratista y/o de provedores","Menor",IF(K26="El riesgo afecta la imagen de la entidad con algunos usuarios de relevancia frente al logro de los objetivos","Moderado",IF(K26="El riesgo afecta la imagen de de la entidad con efecto publicitario sostenido a nivel del sector justicia","Mayor",IF(K26="El riesgo afecta la imagen de la entidad a nivel nacional, con efecto publicitarios sostenible a nivel país","Catastrófico",IF(K26="Impacto que afecte la ejecución presupuestal en un valor ≥0,5%.","Leve",IF(K26="Impacto que afecte la ejecución presupuestal en un valor ≥1%.","Menor",IF(K26="Impacto que afecte la ejecución presupuestal en un valor ≥5%.","Moderado",IF(K26="Impacto que afecte la ejecución presupuestal en un valor ≥20%.","Mayor",IF(K26="Impacto que afecte la ejecución presupuestal en un valor ≥50%.","Catastrófico",IF(K26="Incumplimiento máximo del 5% de la meta planeada","Leve",IF(K26="Incumplimiento máximo del 15% de la meta planeada","Menor",IF(K26="Incumplimiento máximo del 20% de la meta planeada","Moderado",IF(K26="Incumplimiento máximo del 50% de la meta planeada","Mayor",IF(K26="Incumplimiento máximo del 80% de la meta planeada","Catastrófico",IF(K26="Cualquier afectación a la violacion de los derechos de los ciudadanos se considera con consecuencias altas","Mayor",IF(K26="Cualquier afectación a la violacion de los derechos de los ciudadanos se considera con consecuencias desastrosas","Catastrófico",IF(K26="Afecta la Prestación del Servicio de Administración de Justicia en 5%","Leve",IF(K26="Afecta la Prestación del Servicio de Administración de Justicia en 10%","Menor",IF(K26="Afecta la Prestación del Servicio de Administración de Justicia en 15%","Moderado",IF(K26="Afecta la Prestación del Servicio de Administración de Justicia en 20%","Mayor",IF(K26="Afecta la Prestación del Servicio de Administración de Justicia en más del 50%","Catastrófico",IF(K26="Cualquier acto indebido de los servidores judiciales genera altas consecuencias para la entidad","Mayor",IF(K26="Cualquier acto indebido de los servidores judiciales genera consecuencias desastrosas para la entidad","Catastrófico",IF(K26="Si el hecho llegara a presentarse, tendría consecuencias o efectos mínimos sobre la entidad","Leve",IF(K26="Si el hecho llegara a presentarse, tendría bajo impacto o efecto sobre la entidad","Menor",IF(K26="Si el hecho llegara a presentarse, tendría medianas consecuencias o efectos sobre la entidad","Moderado",IF(K26="Si el hecho llegara a presentarse, tendría altas consecuencias o efectos sobre la entidad","Mayor",IF(K26="Si el hecho llegara a presentarse, tendría desastrosas consecuencias o efectos sobre la entidad","Catastrófico")))))))))))))))))))))))))))))</f>
        <v>Moderado</v>
      </c>
      <c r="M26" s="326" t="str">
        <f>IF(K26="El riesgo afecta la imagen de alguna área de la organización","20%",IF(K26="El riesgo afecta la imagen de la entidad internamente, de conocimiento general, nivel interno, alta dirección, contratista y/o de provedores","40%",IF(K26="El riesgo afecta la imagen de la entidad con algunos usuarios de relevancia frente al logro de los objetivos","60%",IF(K26="El riesgo afecta la imagen de de la entidad con efecto publicitario sostenido a nivel del sector justicia","80%",IF(K26="El riesgo afecta la imagen de la entidad a nivel nacional, con efecto publicitarios sostenible a nivel país","100%",IF(K26="Impacto que afecte la ejecución presupuestal en un valor ≥0,5%.","20%",IF(K26="Impacto que afecte la ejecución presupuestal en un valor ≥1%.","40%",IF(K26="Impacto que afecte la ejecución presupuestal en un valor ≥5%.","60%",IF(K26="Impacto que afecte la ejecución presupuestal en un valor ≥20%.","80%",IF(K26="Impacto que afecte la ejecución presupuestal en un valor ≥50%.","100%",IF(K26="Incumplimiento máximo del 5% de la meta planeada","20%",IF(K26="Incumplimiento máximo del 15% de la meta planeada","40%",IF(K26="Incumplimiento máximo del 20% de la meta planeada","60%",IF(K26="Incumplimiento máximo del 50% de la meta planeada","80%",IF(K26="Incumplimiento máximo del 80% de la meta planeada","100%",IF(K26="Cualquier afectación a la violacion de los derechos de los ciudadanos se considera con consecuencias altas","80%",IF(K26="Cualquier afectación a la violacion de los derechos de los ciudadanos se considera con consecuencias desastrosas","100%",IF(K26="Afecta la Prestación del Servicio de Administración de Justicia en 5%","20%",IF(K26="Afecta la Prestación del Servicio de Administración de Justicia en 10%","40%",IF(K26="Afecta la Prestación del Servicio de Administración de Justicia en 15%","60%",IF(K26="Afecta la Prestación del Servicio de Administración de Justicia en 20%","80%",IF(K26="Afecta la Prestación del Servicio de Administración de Justicia en más del 50%","100%",IF(K26="Cualquier acto indebido de los servidores judiciales genera altas consecuencias para la entidad","80%",IF(K26="Cualquier acto indebido de los servidores judiciales genera consecuencias desastrosas para la entidad","100%",IF(K26="Si el hecho llegara a presentarse, tendría consecuencias o efectos mínimos sobre la entidad","20%",IF(K26="Si el hecho llegara a presentarse, tendría bajo impacto o efecto sobre la entidad","40%",IF(K26="Si el hecho llegara a presentarse, tendría medianas consecuencias o efectos sobre la entidad","60%",IF(K26="Si el hecho llegara a presentarse, tendría altas consecuencias o efectos sobre la entidad","80%",IF(K26="Si el hecho llegara a presentarse, tendría desastrosas consecuencias o efectos sobre la entidad","100%")))))))))))))))))))))))))))))</f>
        <v>60%</v>
      </c>
      <c r="N26" s="326" t="str">
        <f>VLOOKUP((I26&amp;L26),Hoja1!$B$4:$C$28,2,0)</f>
        <v>Moderado</v>
      </c>
      <c r="O26" s="319">
        <v>1</v>
      </c>
      <c r="P26" s="144" t="s">
        <v>260</v>
      </c>
      <c r="Q26" s="194" t="str">
        <f t="shared" ref="Q26:Q32" si="15">IF(R26="Preventivo","Probabilidad",IF(R26="Detectivo","Probabilidad", IF(R26="Correctivo","Impacto")))</f>
        <v>Probabilidad</v>
      </c>
      <c r="R26" s="194" t="s">
        <v>204</v>
      </c>
      <c r="S26" s="194" t="s">
        <v>205</v>
      </c>
      <c r="T26" s="195">
        <f>VLOOKUP(R26&amp;S26,Hoja1!$Q$4:$R$9,2,0)</f>
        <v>0.45</v>
      </c>
      <c r="U26" s="194" t="s">
        <v>206</v>
      </c>
      <c r="V26" s="194" t="s">
        <v>207</v>
      </c>
      <c r="W26" s="194" t="s">
        <v>208</v>
      </c>
      <c r="X26" s="195">
        <f>IF(Q26="Probabilidad",($J$26*T26),IF(Q26="Impacto"," "))</f>
        <v>0.27</v>
      </c>
      <c r="Y26" s="195" t="str">
        <f>IF(Z26&lt;=20%,'Tabla probabilidad'!$B$5,IF(Z26&lt;=40%,'Tabla probabilidad'!$B$6,IF(Z26&lt;=60%,'Tabla probabilidad'!$B$7,IF(Z26&lt;=80%,'Tabla probabilidad'!$B$8,IF(Z26&lt;=100%,'Tabla probabilidad'!$B$9)))))</f>
        <v>Baja</v>
      </c>
      <c r="Z26" s="195">
        <f>IF(R26="Preventivo",(J26-(J26*T26)),IF(R26="Detectivo",(J26-(J26*T26)),IF(R26="Correctivo",(J26))))</f>
        <v>0.32999999999999996</v>
      </c>
      <c r="AA26" s="331" t="str">
        <f>IF(AB26&lt;=20%,'Tabla probabilidad'!$B$5,IF(AB26&lt;=40%,'Tabla probabilidad'!$B$6,IF(AB26&lt;=60%,'Tabla probabilidad'!$B$7,IF(AB26&lt;=80%,'Tabla probabilidad'!$B$8,IF(AB26&lt;=100%,'Tabla probabilidad'!$B$9)))))</f>
        <v>Baja</v>
      </c>
      <c r="AB26" s="331">
        <f>AVERAGE(Z26:Z32)</f>
        <v>0.32999999999999996</v>
      </c>
      <c r="AC26" s="195" t="str">
        <f>IF(AD26&lt;=20%,"Leve",IF(AD26&lt;=40%,"Menor",IF(AD26&lt;=60%,"Moderado",IF(AD26&lt;=80%,"Mayor",IF(AD26&lt;=100%,"Catastrófico")))))</f>
        <v>Moderado</v>
      </c>
      <c r="AD26" s="195">
        <f>IF(Q26="Probabilidad",(($M$26-0)),IF(Q26="Impacto",($M$26-($M$26*T26))))</f>
        <v>0.6</v>
      </c>
      <c r="AE26" s="331" t="str">
        <f>IF(AF26&lt;=20%,"Leve",IF(AF26&lt;=40%,"Menor",IF(AF26&lt;=60%,"Moderado",IF(AF26&lt;=80%,"Mayor",IF(AF26&lt;=100%,"Catastrófico")))))</f>
        <v>Moderado</v>
      </c>
      <c r="AF26" s="331">
        <f>AVERAGE(AD26:AD32)</f>
        <v>0.6</v>
      </c>
      <c r="AG26" s="319" t="str">
        <f>VLOOKUP(AA26&amp;AE26,Hoja1!$B$4:$C$28,2,0)</f>
        <v>Moderado</v>
      </c>
      <c r="AH26" s="319" t="s">
        <v>209</v>
      </c>
      <c r="AI26" s="323"/>
      <c r="AJ26" s="323"/>
      <c r="AK26" s="323"/>
      <c r="AL26" s="323"/>
      <c r="AM26" s="323"/>
      <c r="AN26" s="326"/>
    </row>
    <row r="27" spans="1:40" ht="72" x14ac:dyDescent="0.3">
      <c r="A27" s="326"/>
      <c r="B27" s="334"/>
      <c r="C27" s="325"/>
      <c r="D27" s="320"/>
      <c r="E27" s="326"/>
      <c r="F27" s="334"/>
      <c r="G27" s="326"/>
      <c r="H27" s="326"/>
      <c r="I27" s="328"/>
      <c r="J27" s="329"/>
      <c r="K27" s="326"/>
      <c r="L27" s="326"/>
      <c r="M27" s="326"/>
      <c r="N27" s="326"/>
      <c r="O27" s="320"/>
      <c r="P27" s="144" t="s">
        <v>261</v>
      </c>
      <c r="Q27" s="194" t="str">
        <f t="shared" si="15"/>
        <v>Probabilidad</v>
      </c>
      <c r="R27" s="194" t="s">
        <v>204</v>
      </c>
      <c r="S27" s="194" t="s">
        <v>205</v>
      </c>
      <c r="T27" s="195">
        <f>VLOOKUP(R27&amp;S27,Hoja1!$Q$4:$R$9,2,0)</f>
        <v>0.45</v>
      </c>
      <c r="U27" s="194" t="s">
        <v>206</v>
      </c>
      <c r="V27" s="194" t="s">
        <v>207</v>
      </c>
      <c r="W27" s="194" t="s">
        <v>208</v>
      </c>
      <c r="X27" s="195"/>
      <c r="Y27" s="195"/>
      <c r="Z27" s="195"/>
      <c r="AA27" s="332"/>
      <c r="AB27" s="332"/>
      <c r="AC27" s="195"/>
      <c r="AD27" s="195"/>
      <c r="AE27" s="332"/>
      <c r="AF27" s="332"/>
      <c r="AG27" s="325"/>
      <c r="AH27" s="325"/>
      <c r="AI27" s="324"/>
      <c r="AJ27" s="324"/>
      <c r="AK27" s="324"/>
      <c r="AL27" s="324"/>
      <c r="AM27" s="324"/>
      <c r="AN27" s="326"/>
    </row>
    <row r="28" spans="1:40" ht="57.6" x14ac:dyDescent="0.3">
      <c r="A28" s="326"/>
      <c r="B28" s="334"/>
      <c r="C28" s="325"/>
      <c r="D28" s="382" t="s">
        <v>262</v>
      </c>
      <c r="E28" s="326"/>
      <c r="F28" s="334"/>
      <c r="G28" s="326"/>
      <c r="H28" s="326"/>
      <c r="I28" s="328"/>
      <c r="J28" s="329"/>
      <c r="K28" s="326"/>
      <c r="L28" s="326"/>
      <c r="M28" s="326"/>
      <c r="N28" s="326"/>
      <c r="O28" s="319">
        <v>2</v>
      </c>
      <c r="P28" s="135" t="s">
        <v>263</v>
      </c>
      <c r="Q28" s="194" t="str">
        <f t="shared" si="15"/>
        <v>Probabilidad</v>
      </c>
      <c r="R28" s="194" t="s">
        <v>204</v>
      </c>
      <c r="S28" s="194" t="s">
        <v>205</v>
      </c>
      <c r="T28" s="195">
        <f>VLOOKUP(R28&amp;S28,Hoja1!$Q$4:$R$9,2,0)</f>
        <v>0.45</v>
      </c>
      <c r="U28" s="194" t="s">
        <v>206</v>
      </c>
      <c r="V28" s="194" t="s">
        <v>207</v>
      </c>
      <c r="W28" s="194" t="s">
        <v>208</v>
      </c>
      <c r="X28" s="195"/>
      <c r="Y28" s="195"/>
      <c r="Z28" s="195"/>
      <c r="AA28" s="332"/>
      <c r="AB28" s="332"/>
      <c r="AC28" s="195"/>
      <c r="AD28" s="195"/>
      <c r="AE28" s="332"/>
      <c r="AF28" s="332"/>
      <c r="AG28" s="325"/>
      <c r="AH28" s="325"/>
      <c r="AI28" s="324"/>
      <c r="AJ28" s="324"/>
      <c r="AK28" s="324"/>
      <c r="AL28" s="324"/>
      <c r="AM28" s="324"/>
      <c r="AN28" s="326"/>
    </row>
    <row r="29" spans="1:40" ht="28.8" x14ac:dyDescent="0.3">
      <c r="A29" s="326"/>
      <c r="B29" s="334"/>
      <c r="C29" s="325"/>
      <c r="D29" s="382"/>
      <c r="E29" s="326"/>
      <c r="F29" s="334"/>
      <c r="G29" s="326"/>
      <c r="H29" s="326"/>
      <c r="I29" s="328"/>
      <c r="J29" s="329"/>
      <c r="K29" s="326"/>
      <c r="L29" s="330"/>
      <c r="M29" s="330"/>
      <c r="N29" s="326"/>
      <c r="O29" s="320"/>
      <c r="P29" s="135" t="s">
        <v>264</v>
      </c>
      <c r="Q29" s="194" t="str">
        <f t="shared" si="15"/>
        <v>Probabilidad</v>
      </c>
      <c r="R29" s="194" t="s">
        <v>204</v>
      </c>
      <c r="S29" s="194" t="s">
        <v>205</v>
      </c>
      <c r="T29" s="195">
        <f>VLOOKUP(R29&amp;S29,Hoja1!$Q$4:$R$9,2,0)</f>
        <v>0.45</v>
      </c>
      <c r="U29" s="194" t="s">
        <v>206</v>
      </c>
      <c r="V29" s="194" t="s">
        <v>207</v>
      </c>
      <c r="W29" s="194" t="s">
        <v>208</v>
      </c>
      <c r="X29" s="195">
        <f>IF(Q29="Probabilidad",($J$26*T29),IF(Q29="Impacto"," "))</f>
        <v>0.27</v>
      </c>
      <c r="Y29" s="195" t="str">
        <f>IF(Z29&lt;=20%,'Tabla probabilidad'!$B$5,IF(Z29&lt;=40%,'Tabla probabilidad'!$B$6,IF(Z29&lt;=60%,'Tabla probabilidad'!$B$7,IF(Z29&lt;=80%,'Tabla probabilidad'!$B$8,IF(Z29&lt;=100%,'Tabla probabilidad'!$B$9)))))</f>
        <v>Baja</v>
      </c>
      <c r="Z29" s="195">
        <f>IF(R29="Preventivo",(J26-(J26*T29)),IF(R29="Detectivo",(J26-(J26*T29)),IF(R29="Correctivo",(J26))))</f>
        <v>0.32999999999999996</v>
      </c>
      <c r="AA29" s="332"/>
      <c r="AB29" s="332"/>
      <c r="AC29" s="195" t="str">
        <f t="shared" ref="AC29:AC44" si="16">IF(AD29&lt;=20%,"Leve",IF(AD29&lt;=40%,"Menor",IF(AD29&lt;=60%,"Moderado",IF(AD29&lt;=80%,"Mayor",IF(AD29&lt;=100%,"Catastrófico")))))</f>
        <v>Moderado</v>
      </c>
      <c r="AD29" s="195">
        <f>IF(Q29="Probabilidad",(($M$26-0)),IF(Q29="Impacto",($M$26-($M$26*T29))))</f>
        <v>0.6</v>
      </c>
      <c r="AE29" s="332"/>
      <c r="AF29" s="332"/>
      <c r="AG29" s="325"/>
      <c r="AH29" s="325"/>
      <c r="AI29" s="324"/>
      <c r="AJ29" s="324"/>
      <c r="AK29" s="324"/>
      <c r="AL29" s="324"/>
      <c r="AM29" s="324"/>
      <c r="AN29" s="326"/>
    </row>
    <row r="30" spans="1:40" ht="43.2" x14ac:dyDescent="0.3">
      <c r="A30" s="326"/>
      <c r="B30" s="334"/>
      <c r="C30" s="325"/>
      <c r="D30" s="144" t="s">
        <v>265</v>
      </c>
      <c r="E30" s="326"/>
      <c r="F30" s="334"/>
      <c r="G30" s="326"/>
      <c r="H30" s="326"/>
      <c r="I30" s="328"/>
      <c r="J30" s="329"/>
      <c r="K30" s="326"/>
      <c r="L30" s="330"/>
      <c r="M30" s="330"/>
      <c r="N30" s="326"/>
      <c r="O30" s="194">
        <v>3</v>
      </c>
      <c r="P30" s="183" t="s">
        <v>266</v>
      </c>
      <c r="Q30" s="194" t="str">
        <f t="shared" si="15"/>
        <v>Probabilidad</v>
      </c>
      <c r="R30" s="194" t="s">
        <v>204</v>
      </c>
      <c r="S30" s="194" t="s">
        <v>205</v>
      </c>
      <c r="T30" s="195">
        <f>VLOOKUP(R30&amp;S30,Hoja1!$Q$4:$R$9,2,0)</f>
        <v>0.45</v>
      </c>
      <c r="U30" s="194" t="s">
        <v>206</v>
      </c>
      <c r="V30" s="194" t="s">
        <v>207</v>
      </c>
      <c r="W30" s="194" t="s">
        <v>208</v>
      </c>
      <c r="X30" s="195">
        <f>IF(Q30="Probabilidad",($J$26*T30),IF(Q30="Impacto"," "))</f>
        <v>0.27</v>
      </c>
      <c r="Y30" s="195" t="str">
        <f>IF(Z30&lt;=20%,'Tabla probabilidad'!$B$5,IF(Z30&lt;=40%,'Tabla probabilidad'!$B$6,IF(Z30&lt;=60%,'Tabla probabilidad'!$B$7,IF(Z30&lt;=80%,'Tabla probabilidad'!$B$8,IF(Z30&lt;=100%,'Tabla probabilidad'!$B$9)))))</f>
        <v>Baja</v>
      </c>
      <c r="Z30" s="195">
        <f>IF(R30="Preventivo",(J26-(J26*T30)),IF(R30="Detectivo",(J26-(J26*T30)),IF(R30="Correctivo",(J26))))</f>
        <v>0.32999999999999996</v>
      </c>
      <c r="AA30" s="332"/>
      <c r="AB30" s="332"/>
      <c r="AC30" s="195" t="str">
        <f t="shared" si="16"/>
        <v>Moderado</v>
      </c>
      <c r="AD30" s="195">
        <f>IF(Q30="Probabilidad",(($M$26-0)),IF(Q30="Impacto",($M$26-($M$26*T30))))</f>
        <v>0.6</v>
      </c>
      <c r="AE30" s="332"/>
      <c r="AF30" s="332"/>
      <c r="AG30" s="325"/>
      <c r="AH30" s="325"/>
      <c r="AI30" s="324"/>
      <c r="AJ30" s="324"/>
      <c r="AK30" s="324"/>
      <c r="AL30" s="324"/>
      <c r="AM30" s="324"/>
      <c r="AN30" s="326"/>
    </row>
    <row r="31" spans="1:40" ht="28.8" x14ac:dyDescent="0.3">
      <c r="A31" s="326"/>
      <c r="B31" s="334"/>
      <c r="C31" s="325"/>
      <c r="D31" s="182" t="s">
        <v>267</v>
      </c>
      <c r="E31" s="326"/>
      <c r="F31" s="334"/>
      <c r="G31" s="326"/>
      <c r="H31" s="326"/>
      <c r="I31" s="328"/>
      <c r="J31" s="329"/>
      <c r="K31" s="326"/>
      <c r="L31" s="330"/>
      <c r="M31" s="330"/>
      <c r="N31" s="326"/>
      <c r="O31" s="194">
        <v>4</v>
      </c>
      <c r="P31" s="135" t="s">
        <v>268</v>
      </c>
      <c r="Q31" s="194" t="str">
        <f t="shared" si="15"/>
        <v>Probabilidad</v>
      </c>
      <c r="R31" s="194" t="s">
        <v>204</v>
      </c>
      <c r="S31" s="194" t="s">
        <v>205</v>
      </c>
      <c r="T31" s="195">
        <f>VLOOKUP(R31&amp;S31,Hoja1!$Q$4:$R$9,2,0)</f>
        <v>0.45</v>
      </c>
      <c r="U31" s="194" t="s">
        <v>206</v>
      </c>
      <c r="V31" s="194" t="s">
        <v>207</v>
      </c>
      <c r="W31" s="194" t="s">
        <v>208</v>
      </c>
      <c r="X31" s="195">
        <f>IF(Q31="Probabilidad",($J$26*T31),IF(Q31="Impacto"," "))</f>
        <v>0.27</v>
      </c>
      <c r="Y31" s="195" t="str">
        <f>IF(Z31&lt;=20%,'Tabla probabilidad'!$B$5,IF(Z31&lt;=40%,'Tabla probabilidad'!$B$6,IF(Z31&lt;=60%,'Tabla probabilidad'!$B$7,IF(Z31&lt;=80%,'Tabla probabilidad'!$B$8,IF(Z31&lt;=100%,'Tabla probabilidad'!$B$9)))))</f>
        <v>Baja</v>
      </c>
      <c r="Z31" s="195">
        <f>IF(R31="Preventivo",(J26-(J26*T31)),IF(R31="Detectivo",(J26-(J26*T31)),IF(R31="Correctivo",(J26))))</f>
        <v>0.32999999999999996</v>
      </c>
      <c r="AA31" s="332"/>
      <c r="AB31" s="332"/>
      <c r="AC31" s="195" t="str">
        <f t="shared" si="16"/>
        <v>Moderado</v>
      </c>
      <c r="AD31" s="195">
        <f>IF(Q31="Probabilidad",(($M$26-0)),IF(Q31="Impacto",($M$26-($M$26*T31))))</f>
        <v>0.6</v>
      </c>
      <c r="AE31" s="332"/>
      <c r="AF31" s="332"/>
      <c r="AG31" s="325"/>
      <c r="AH31" s="325"/>
      <c r="AI31" s="324"/>
      <c r="AJ31" s="324"/>
      <c r="AK31" s="324"/>
      <c r="AL31" s="324"/>
      <c r="AM31" s="324"/>
      <c r="AN31" s="326"/>
    </row>
    <row r="32" spans="1:40" ht="28.8" x14ac:dyDescent="0.3">
      <c r="A32" s="326"/>
      <c r="B32" s="334"/>
      <c r="C32" s="325"/>
      <c r="D32" s="183" t="s">
        <v>269</v>
      </c>
      <c r="E32" s="326"/>
      <c r="F32" s="334"/>
      <c r="G32" s="326"/>
      <c r="H32" s="326"/>
      <c r="I32" s="328"/>
      <c r="J32" s="329"/>
      <c r="K32" s="326"/>
      <c r="L32" s="330"/>
      <c r="M32" s="330"/>
      <c r="N32" s="326"/>
      <c r="O32" s="194">
        <v>5</v>
      </c>
      <c r="P32" s="193" t="s">
        <v>270</v>
      </c>
      <c r="Q32" s="194" t="str">
        <f t="shared" si="15"/>
        <v>Probabilidad</v>
      </c>
      <c r="R32" s="194" t="s">
        <v>204</v>
      </c>
      <c r="S32" s="194" t="s">
        <v>205</v>
      </c>
      <c r="T32" s="195">
        <f>VLOOKUP(R32&amp;S32,Hoja1!$Q$4:$R$9,2,0)</f>
        <v>0.45</v>
      </c>
      <c r="U32" s="194" t="s">
        <v>206</v>
      </c>
      <c r="V32" s="194" t="s">
        <v>207</v>
      </c>
      <c r="W32" s="194" t="s">
        <v>208</v>
      </c>
      <c r="X32" s="195">
        <f>IF(Q32="Probabilidad",($J$26*T32),IF(Q32="Impacto"," "))</f>
        <v>0.27</v>
      </c>
      <c r="Y32" s="195" t="str">
        <f>IF(Z32&lt;=20%,'Tabla probabilidad'!$B$5,IF(Z32&lt;=40%,'Tabla probabilidad'!$B$6,IF(Z32&lt;=60%,'Tabla probabilidad'!$B$7,IF(Z32&lt;=80%,'Tabla probabilidad'!$B$8,IF(Z32&lt;=100%,'Tabla probabilidad'!$B$9)))))</f>
        <v>Baja</v>
      </c>
      <c r="Z32" s="195">
        <f>IF(R32="Preventivo",(J26-(J26*T32)),IF(R32="Detectivo",(J26-(J26*T32)),IF(R32="Correctivo",(J26))))</f>
        <v>0.32999999999999996</v>
      </c>
      <c r="AA32" s="333"/>
      <c r="AB32" s="333"/>
      <c r="AC32" s="195" t="str">
        <f t="shared" si="16"/>
        <v>Moderado</v>
      </c>
      <c r="AD32" s="195">
        <f>IF(Q32="Probabilidad",(($M$26-0)),IF(Q32="Impacto",($M$26-($M$26*T32))))</f>
        <v>0.6</v>
      </c>
      <c r="AE32" s="333"/>
      <c r="AF32" s="333"/>
      <c r="AG32" s="320"/>
      <c r="AH32" s="325"/>
      <c r="AI32" s="327"/>
      <c r="AJ32" s="327"/>
      <c r="AK32" s="327"/>
      <c r="AL32" s="327"/>
      <c r="AM32" s="327"/>
      <c r="AN32" s="319"/>
    </row>
    <row r="33" spans="1:40" ht="43.2" x14ac:dyDescent="0.3">
      <c r="A33" s="326"/>
      <c r="B33" s="334"/>
      <c r="C33" s="325"/>
      <c r="D33" s="144" t="s">
        <v>271</v>
      </c>
      <c r="E33" s="326" t="s">
        <v>272</v>
      </c>
      <c r="F33" s="326" t="s">
        <v>273</v>
      </c>
      <c r="G33" s="326" t="s">
        <v>241</v>
      </c>
      <c r="H33" s="326">
        <v>80</v>
      </c>
      <c r="I33" s="328" t="str">
        <f>IF(H33&lt;=2,'Tabla probabilidad'!$B$5,IF(H33&lt;=24,'Tabla probabilidad'!$B$6,IF(H33&lt;=500,'Tabla probabilidad'!$B$7,IF(H33&lt;=5000,'Tabla probabilidad'!$B$8,IF(H33&gt;5000,'Tabla probabilidad'!$B$9)))))</f>
        <v>Media</v>
      </c>
      <c r="J33" s="329">
        <f>IF(H33&lt;=2,'Tabla probabilidad'!$D$5,IF(H33&lt;=24,'Tabla probabilidad'!$D$6,IF(H33&lt;=500,'Tabla probabilidad'!$D$7,IF(H33&lt;=5000,'Tabla probabilidad'!$D$8,IF(H33&gt;5000,'Tabla probabilidad'!$D$9)))))</f>
        <v>0.6</v>
      </c>
      <c r="K33" s="326" t="s">
        <v>250</v>
      </c>
      <c r="L33" s="326" t="str">
        <f>IF(K33="El riesgo afecta la imagen de alguna área de la organización","Leve",IF(K33="El riesgo afecta la imagen de la entidad internamente, de conocimiento general, nivel interno, alta dirección, contratista y/o de provedores","Menor",IF(K33="El riesgo afecta la imagen de la entidad con algunos usuarios de relevancia frente al logro de los objetivos","Moderado",IF(K33="El riesgo afecta la imagen de de la entidad con efecto publicitario sostenido a nivel del sector justicia","Mayor",IF(K33="El riesgo afecta la imagen de la entidad a nivel nacional, con efecto publicitarios sostenible a nivel país","Catastrófico",IF(K33="Impacto que afecte la ejecución presupuestal en un valor ≥0,5%.","Leve",IF(K33="Impacto que afecte la ejecución presupuestal en un valor ≥1%.","Menor",IF(K33="Impacto que afecte la ejecución presupuestal en un valor ≥5%.","Moderado",IF(K33="Impacto que afecte la ejecución presupuestal en un valor ≥20%.","Mayor",IF(K33="Impacto que afecte la ejecución presupuestal en un valor ≥50%.","Catastrófico",IF(K33="Incumplimiento máximo del 5% de la meta planeada","Leve",IF(K33="Incumplimiento máximo del 15% de la meta planeada","Menor",IF(K33="Incumplimiento máximo del 20% de la meta planeada","Moderado",IF(K33="Incumplimiento máximo del 50% de la meta planeada","Mayor",IF(K33="Incumplimiento máximo del 80% de la meta planeada","Catastrófico",IF(K33="Cualquier afectación a la violacion de los derechos de los ciudadanos se considera con consecuencias altas","Mayor",IF(K33="Cualquier afectación a la violacion de los derechos de los ciudadanos se considera con consecuencias desastrosas","Catastrófico",IF(K33="Afecta la Prestación del Servicio de Administración de Justicia en 5%","Leve",IF(K33="Afecta la Prestación del Servicio de Administración de Justicia en 10%","Menor",IF(K33="Afecta la Prestación del Servicio de Administración de Justicia en 15%","Moderado",IF(K33="Afecta la Prestación del Servicio de Administración de Justicia en 20%","Mayor",IF(K33="Afecta la Prestación del Servicio de Administración de Justicia en más del 50%","Catastrófico",IF(K33="Cualquier acto indebido de los servidores judiciales genera altas consecuencias para la entidad","Mayor",IF(K33="Cualquier acto indebido de los servidores judiciales genera consecuencias desastrosas para la entidad","Catastrófico",IF(K33="Si el hecho llegara a presentarse, tendría consecuencias o efectos mínimos sobre la entidad","Leve",IF(K33="Si el hecho llegara a presentarse, tendría bajo impacto o efecto sobre la entidad","Menor",IF(K33="Si el hecho llegara a presentarse, tendría medianas consecuencias o efectos sobre la entidad","Moderado",IF(K33="Si el hecho llegara a presentarse, tendría altas consecuencias o efectos sobre la entidad","Mayor",IF(K33="Si el hecho llegara a presentarse, tendría desastrosas consecuencias o efectos sobre la entidad","Catastrófico")))))))))))))))))))))))))))))</f>
        <v>Moderado</v>
      </c>
      <c r="M33" s="326" t="str">
        <f>IF(K33="El riesgo afecta la imagen de alguna área de la organización","20%",IF(K33="El riesgo afecta la imagen de la entidad internamente, de conocimiento general, nivel interno, alta dirección, contratista y/o de provedores","40%",IF(K33="El riesgo afecta la imagen de la entidad con algunos usuarios de relevancia frente al logro de los objetivos","60%",IF(K33="El riesgo afecta la imagen de de la entidad con efecto publicitario sostenido a nivel del sector justicia","80%",IF(K33="El riesgo afecta la imagen de la entidad a nivel nacional, con efecto publicitarios sostenible a nivel país","100%",IF(K33="Impacto que afecte la ejecución presupuestal en un valor ≥0,5%.","20%",IF(K33="Impacto que afecte la ejecución presupuestal en un valor ≥1%.","40%",IF(K33="Impacto que afecte la ejecución presupuestal en un valor ≥5%.","60%",IF(K33="Impacto que afecte la ejecución presupuestal en un valor ≥20%.","80%",IF(K33="Impacto que afecte la ejecución presupuestal en un valor ≥50%.","100%",IF(K33="Incumplimiento máximo del 5% de la meta planeada","20%",IF(K33="Incumplimiento máximo del 15% de la meta planeada","40%",IF(K33="Incumplimiento máximo del 20% de la meta planeada","60%",IF(K33="Incumplimiento máximo del 50% de la meta planeada","80%",IF(K33="Incumplimiento máximo del 80% de la meta planeada","100%",IF(K33="Cualquier afectación a la violacion de los derechos de los ciudadanos se considera con consecuencias altas","80%",IF(K33="Cualquier afectación a la violacion de los derechos de los ciudadanos se considera con consecuencias desastrosas","100%",IF(K33="Afecta la Prestación del Servicio de Administración de Justicia en 5%","20%",IF(K33="Afecta la Prestación del Servicio de Administración de Justicia en 10%","40%",IF(K33="Afecta la Prestación del Servicio de Administración de Justicia en 15%","60%",IF(K33="Afecta la Prestación del Servicio de Administración de Justicia en 20%","80%",IF(K33="Afecta la Prestación del Servicio de Administración de Justicia en más del 50%","100%",IF(K33="Cualquier acto indebido de los servidores judiciales genera altas consecuencias para la entidad","80%",IF(K33="Cualquier acto indebido de los servidores judiciales genera consecuencias desastrosas para la entidad","100%",IF(K33="Si el hecho llegara a presentarse, tendría consecuencias o efectos mínimos sobre la entidad","20%",IF(K33="Si el hecho llegara a presentarse, tendría bajo impacto o efecto sobre la entidad","40%",IF(K33="Si el hecho llegara a presentarse, tendría medianas consecuencias o efectos sobre la entidad","60%",IF(K33="Si el hecho llegara a presentarse, tendría altas consecuencias o efectos sobre la entidad","80%",IF(K33="Si el hecho llegara a presentarse, tendría desastrosas consecuencias o efectos sobre la entidad","100%")))))))))))))))))))))))))))))</f>
        <v>60%</v>
      </c>
      <c r="N33" s="326" t="str">
        <f>VLOOKUP((I33&amp;L33),Hoja1!$B$4:$C$28,2,0)</f>
        <v>Moderado</v>
      </c>
      <c r="O33" s="194">
        <v>1</v>
      </c>
      <c r="P33" s="135" t="s">
        <v>274</v>
      </c>
      <c r="Q33" s="194" t="str">
        <f>IF(R33="Preventivo","Probabilidad",IF(R33="Detectivo","Probabilidad", IF(R33="Correctivo","Impacto")))</f>
        <v>Probabilidad</v>
      </c>
      <c r="R33" s="194" t="s">
        <v>204</v>
      </c>
      <c r="S33" s="194" t="s">
        <v>205</v>
      </c>
      <c r="T33" s="195">
        <f>VLOOKUP(R33&amp;S33,Hoja1!$Q$4:$R$9,2,0)</f>
        <v>0.45</v>
      </c>
      <c r="U33" s="194" t="s">
        <v>206</v>
      </c>
      <c r="V33" s="194" t="s">
        <v>207</v>
      </c>
      <c r="W33" s="194" t="s">
        <v>208</v>
      </c>
      <c r="X33" s="195">
        <f>IF(Q33="Probabilidad",($J$40*T33),IF(Q33="Impacto"," "))</f>
        <v>9.0000000000000011E-2</v>
      </c>
      <c r="Y33" s="195" t="str">
        <f>IF(Z33&lt;=20%,'Tabla probabilidad'!$B$5,IF(Z33&lt;=40%,'Tabla probabilidad'!$B$6,IF(Z33&lt;=60%,'Tabla probabilidad'!$B$7,IF(Z33&lt;=80%,'Tabla probabilidad'!$B$8,IF(Z33&lt;=100%,'Tabla probabilidad'!$B$9)))))</f>
        <v>Baja</v>
      </c>
      <c r="Z33" s="195">
        <f>IF(R33="Preventivo",(J33-(J33*T33)),IF(R33="Detectivo",(J33-(J33*T33)),IF(R33="Correctivo",(J33))))</f>
        <v>0.32999999999999996</v>
      </c>
      <c r="AA33" s="331" t="str">
        <f>IF(AB33&lt;=20%,'Tabla probabilidad'!$B$5,IF(AB33&lt;=40%,'Tabla probabilidad'!$B$6,IF(AB33&lt;=60%,'Tabla probabilidad'!$B$7,IF(AB33&lt;=80%,'Tabla probabilidad'!$B$8,IF(AB33&lt;=100%,'Tabla probabilidad'!$B$9)))))</f>
        <v>Baja</v>
      </c>
      <c r="AB33" s="331">
        <f>AVERAGE(Z33:Z35)</f>
        <v>0.32999999999999996</v>
      </c>
      <c r="AC33" s="195" t="str">
        <f t="shared" si="16"/>
        <v>Leve</v>
      </c>
      <c r="AD33" s="195">
        <f>IF(Q33="Probabilidad",(($M$40-0)),IF(Q33="Impacto",($M$40-($M$40*T33))))</f>
        <v>0.2</v>
      </c>
      <c r="AE33" s="331" t="str">
        <f>IF(AF33&lt;=20%,"Leve",IF(AF33&lt;=40%,"Menor",IF(AF33&lt;=60%,"Moderado",IF(AF33&lt;=80%,"Mayor",IF(AF33&lt;=100%,"Catastrófico")))))</f>
        <v>Leve</v>
      </c>
      <c r="AF33" s="331">
        <f>AVERAGE(AD33:AD35)</f>
        <v>0.20000000000000004</v>
      </c>
      <c r="AG33" s="319" t="str">
        <f>VLOOKUP(AA33&amp;AE33,Hoja1!$B$4:$C$28,2,0)</f>
        <v>Bajo</v>
      </c>
      <c r="AH33" s="326" t="s">
        <v>209</v>
      </c>
      <c r="AI33" s="323"/>
      <c r="AJ33" s="323"/>
      <c r="AK33" s="323"/>
      <c r="AL33" s="323"/>
      <c r="AM33" s="323"/>
      <c r="AN33" s="323"/>
    </row>
    <row r="34" spans="1:40" ht="28.8" x14ac:dyDescent="0.3">
      <c r="A34" s="326"/>
      <c r="B34" s="334"/>
      <c r="C34" s="325"/>
      <c r="D34" s="144" t="s">
        <v>275</v>
      </c>
      <c r="E34" s="326"/>
      <c r="F34" s="326"/>
      <c r="G34" s="326"/>
      <c r="H34" s="326"/>
      <c r="I34" s="328"/>
      <c r="J34" s="329"/>
      <c r="K34" s="326"/>
      <c r="L34" s="330"/>
      <c r="M34" s="330"/>
      <c r="N34" s="326"/>
      <c r="O34" s="194">
        <v>2</v>
      </c>
      <c r="P34" s="135" t="s">
        <v>276</v>
      </c>
      <c r="Q34" s="194" t="str">
        <f t="shared" ref="Q34:Q35" si="17">IF(R34="Preventivo","Probabilidad",IF(R34="Detectivo","Probabilidad", IF(R34="Correctivo","Impacto")))</f>
        <v>Probabilidad</v>
      </c>
      <c r="R34" s="194" t="s">
        <v>204</v>
      </c>
      <c r="S34" s="194" t="s">
        <v>205</v>
      </c>
      <c r="T34" s="195">
        <f>VLOOKUP(R34&amp;S34,Hoja1!$Q$4:$R$9,2,0)</f>
        <v>0.45</v>
      </c>
      <c r="U34" s="194" t="s">
        <v>206</v>
      </c>
      <c r="V34" s="194" t="s">
        <v>207</v>
      </c>
      <c r="W34" s="194" t="s">
        <v>208</v>
      </c>
      <c r="X34" s="195">
        <f>IF(Q34="Probabilidad",($J$40*T34),IF(Q34="Impacto"," "))</f>
        <v>9.0000000000000011E-2</v>
      </c>
      <c r="Y34" s="195" t="str">
        <f>IF(Z34&lt;=20%,'Tabla probabilidad'!$B$5,IF(Z34&lt;=40%,'Tabla probabilidad'!$B$6,IF(Z34&lt;=60%,'Tabla probabilidad'!$B$7,IF(Z34&lt;=80%,'Tabla probabilidad'!$B$8,IF(Z34&lt;=100%,'Tabla probabilidad'!$B$9)))))</f>
        <v>Baja</v>
      </c>
      <c r="Z34" s="195">
        <f>IF(R34="Preventivo",(J33-(J33*T34)),IF(R34="Detectivo",(J33-(J33*T34)),IF(R34="Correctivo",(J33))))</f>
        <v>0.32999999999999996</v>
      </c>
      <c r="AA34" s="332"/>
      <c r="AB34" s="332"/>
      <c r="AC34" s="195" t="str">
        <f t="shared" si="16"/>
        <v>Leve</v>
      </c>
      <c r="AD34" s="195">
        <f>IF(Q34="Probabilidad",(($M$40-0)),IF(Q34="Impacto",($M$40-($M$40*T34))))</f>
        <v>0.2</v>
      </c>
      <c r="AE34" s="332"/>
      <c r="AF34" s="332"/>
      <c r="AG34" s="325"/>
      <c r="AH34" s="326"/>
      <c r="AI34" s="324"/>
      <c r="AJ34" s="324"/>
      <c r="AK34" s="324"/>
      <c r="AL34" s="324"/>
      <c r="AM34" s="324"/>
      <c r="AN34" s="324"/>
    </row>
    <row r="35" spans="1:40" ht="43.2" x14ac:dyDescent="0.3">
      <c r="A35" s="326"/>
      <c r="B35" s="334"/>
      <c r="C35" s="320"/>
      <c r="D35" s="144" t="s">
        <v>277</v>
      </c>
      <c r="E35" s="326"/>
      <c r="F35" s="326"/>
      <c r="G35" s="326"/>
      <c r="H35" s="326"/>
      <c r="I35" s="328"/>
      <c r="J35" s="329"/>
      <c r="K35" s="326"/>
      <c r="L35" s="330"/>
      <c r="M35" s="330"/>
      <c r="N35" s="326"/>
      <c r="O35" s="194">
        <v>3</v>
      </c>
      <c r="P35" s="135" t="s">
        <v>278</v>
      </c>
      <c r="Q35" s="194" t="str">
        <f t="shared" si="17"/>
        <v>Probabilidad</v>
      </c>
      <c r="R35" s="194" t="s">
        <v>204</v>
      </c>
      <c r="S35" s="194" t="s">
        <v>205</v>
      </c>
      <c r="T35" s="195">
        <f>VLOOKUP(R35&amp;S35,Hoja1!$Q$4:$R$9,2,0)</f>
        <v>0.45</v>
      </c>
      <c r="U35" s="194" t="s">
        <v>206</v>
      </c>
      <c r="V35" s="194" t="s">
        <v>207</v>
      </c>
      <c r="W35" s="194" t="s">
        <v>208</v>
      </c>
      <c r="X35" s="195">
        <f>IF(Q35="Probabilidad",($J$40*T35),IF(Q35="Impacto"," "))</f>
        <v>9.0000000000000011E-2</v>
      </c>
      <c r="Y35" s="195" t="str">
        <f>IF(Z35&lt;=20%,'Tabla probabilidad'!$B$5,IF(Z35&lt;=40%,'Tabla probabilidad'!$B$6,IF(Z35&lt;=60%,'Tabla probabilidad'!$B$7,IF(Z35&lt;=80%,'Tabla probabilidad'!$B$8,IF(Z35&lt;=100%,'Tabla probabilidad'!$B$9)))))</f>
        <v>Baja</v>
      </c>
      <c r="Z35" s="195">
        <f>IF(R35="Preventivo",(J33-(J33*T35)),IF(R35="Detectivo",(J33-(J33*T35)),IF(R35="Correctivo",(J33))))</f>
        <v>0.32999999999999996</v>
      </c>
      <c r="AA35" s="332"/>
      <c r="AB35" s="332"/>
      <c r="AC35" s="195" t="str">
        <f t="shared" si="16"/>
        <v>Leve</v>
      </c>
      <c r="AD35" s="195">
        <f>IF(Q35="Probabilidad",(($M$40-0)),IF(Q35="Impacto",($M$40-($M$40*T35))))</f>
        <v>0.2</v>
      </c>
      <c r="AE35" s="332"/>
      <c r="AF35" s="332"/>
      <c r="AG35" s="325"/>
      <c r="AH35" s="326"/>
      <c r="AI35" s="324"/>
      <c r="AJ35" s="324"/>
      <c r="AK35" s="324"/>
      <c r="AL35" s="324"/>
      <c r="AM35" s="324"/>
      <c r="AN35" s="324"/>
    </row>
    <row r="36" spans="1:40" ht="28.8" x14ac:dyDescent="0.3">
      <c r="A36" s="326"/>
      <c r="B36" s="334"/>
      <c r="C36" s="319" t="s">
        <v>279</v>
      </c>
      <c r="D36" s="144" t="s">
        <v>280</v>
      </c>
      <c r="E36" s="326" t="s">
        <v>281</v>
      </c>
      <c r="F36" s="319" t="s">
        <v>282</v>
      </c>
      <c r="G36" s="319" t="s">
        <v>241</v>
      </c>
      <c r="H36" s="319">
        <v>80</v>
      </c>
      <c r="I36" s="328" t="str">
        <f>IF(H36&lt;=2,'Tabla probabilidad'!$B$5,IF(H36&lt;=24,'Tabla probabilidad'!$B$6,IF(H36&lt;=500,'Tabla probabilidad'!$B$7,IF(H36&lt;=5000,'Tabla probabilidad'!$B$8,IF(H36&gt;5000,'Tabla probabilidad'!$B$9)))))</f>
        <v>Media</v>
      </c>
      <c r="J36" s="329">
        <f>IF(H36&lt;=2,'Tabla probabilidad'!$D$5,IF(H36&lt;=24,'Tabla probabilidad'!$D$6,IF(H36&lt;=500,'Tabla probabilidad'!$D$7,IF(H36&lt;=5000,'Tabla probabilidad'!$D$8,IF(H36&gt;5000,'Tabla probabilidad'!$D$9)))))</f>
        <v>0.6</v>
      </c>
      <c r="K36" s="326" t="s">
        <v>283</v>
      </c>
      <c r="L36" s="326" t="str">
        <f>IF(K36="El riesgo afecta la imagen de alguna área de la organización","Leve",IF(K36="El riesgo afecta la imagen de la entidad internamente, de conocimiento general, nivel interno, alta dirección, contratista y/o de provedores","Menor",IF(K36="El riesgo afecta la imagen de la entidad con algunos usuarios de relevancia frente al logro de los objetivos","Moderado",IF(K36="El riesgo afecta la imagen de de la entidad con efecto publicitario sostenido a nivel del sector justicia","Mayor",IF(K36="El riesgo afecta la imagen de la entidad a nivel nacional, con efecto publicitarios sostenible a nivel país","Catastrófico",IF(K36="Impacto que afecte la ejecución presupuestal en un valor ≥0,5%.","Leve",IF(K36="Impacto que afecte la ejecución presupuestal en un valor ≥1%.","Menor",IF(K36="Impacto que afecte la ejecución presupuestal en un valor ≥5%.","Moderado",IF(K36="Impacto que afecte la ejecución presupuestal en un valor ≥20%.","Mayor",IF(K36="Impacto que afecte la ejecución presupuestal en un valor ≥50%.","Catastrófico",IF(K36="Incumplimiento máximo del 5% de la meta planeada","Leve",IF(K36="Incumplimiento máximo del 15% de la meta planeada","Menor",IF(K36="Incumplimiento máximo del 20% de la meta planeada","Moderado",IF(K36="Incumplimiento máximo del 50% de la meta planeada","Mayor",IF(K36="Incumplimiento máximo del 80% de la meta planeada","Catastrófico",IF(K36="Cualquier afectación a la violacion de los derechos de los ciudadanos se considera con consecuencias altas","Mayor",IF(K36="Cualquier afectación a la violacion de los derechos de los ciudadanos se considera con consecuencias desastrosas","Catastrófico",IF(K36="Afecta la Prestación del Servicio de Administración de Justicia en 5%","Leve",IF(K36="Afecta la Prestación del Servicio de Administración de Justicia en 10%","Menor",IF(K36="Afecta la Prestación del Servicio de Administración de Justicia en 15%","Moderado",IF(K36="Afecta la Prestación del Servicio de Administración de Justicia en 20%","Mayor",IF(K36="Afecta la Prestación del Servicio de Administración de Justicia en más del 50%","Catastrófico",IF(K36="Cualquier acto indebido de los servidores judiciales genera altas consecuencias para la entidad","Mayor",IF(K36="Cualquier acto indebido de los servidores judiciales genera consecuencias desastrosas para la entidad","Catastrófico",IF(K36="Si el hecho llegara a presentarse, tendría consecuencias o efectos mínimos sobre la entidad","Leve",IF(K36="Si el hecho llegara a presentarse, tendría bajo impacto o efecto sobre la entidad","Menor",IF(K36="Si el hecho llegara a presentarse, tendría medianas consecuencias o efectos sobre la entidad","Moderado",IF(K36="Si el hecho llegara a presentarse, tendría altas consecuencias o efectos sobre la entidad","Mayor",IF(K36="Si el hecho llegara a presentarse, tendría desastrosas consecuencias o efectos sobre la entidad","Catastrófico")))))))))))))))))))))))))))))</f>
        <v>Moderado</v>
      </c>
      <c r="M36" s="326" t="str">
        <f>IF(K36="El riesgo afecta la imagen de alguna área de la organización","20%",IF(K36="El riesgo afecta la imagen de la entidad internamente, de conocimiento general, nivel interno, alta dirección, contratista y/o de provedores","40%",IF(K36="El riesgo afecta la imagen de la entidad con algunos usuarios de relevancia frente al logro de los objetivos","60%",IF(K36="El riesgo afecta la imagen de de la entidad con efecto publicitario sostenido a nivel del sector justicia","80%",IF(K36="El riesgo afecta la imagen de la entidad a nivel nacional, con efecto publicitarios sostenible a nivel país","100%",IF(K36="Impacto que afecte la ejecución presupuestal en un valor ≥0,5%.","20%",IF(K36="Impacto que afecte la ejecución presupuestal en un valor ≥1%.","40%",IF(K36="Impacto que afecte la ejecución presupuestal en un valor ≥5%.","60%",IF(K36="Impacto que afecte la ejecución presupuestal en un valor ≥20%.","80%",IF(K36="Impacto que afecte la ejecución presupuestal en un valor ≥50%.","100%",IF(K36="Incumplimiento máximo del 5% de la meta planeada","20%",IF(K36="Incumplimiento máximo del 15% de la meta planeada","40%",IF(K36="Incumplimiento máximo del 20% de la meta planeada","60%",IF(K36="Incumplimiento máximo del 50% de la meta planeada","80%",IF(K36="Incumplimiento máximo del 80% de la meta planeada","100%",IF(K36="Cualquier afectación a la violacion de los derechos de los ciudadanos se considera con consecuencias altas","80%",IF(K36="Cualquier afectación a la violacion de los derechos de los ciudadanos se considera con consecuencias desastrosas","100%",IF(K36="Afecta la Prestación del Servicio de Administración de Justicia en 5%","20%",IF(K36="Afecta la Prestación del Servicio de Administración de Justicia en 10%","40%",IF(K36="Afecta la Prestación del Servicio de Administración de Justicia en 15%","60%",IF(K36="Afecta la Prestación del Servicio de Administración de Justicia en 20%","80%",IF(K36="Afecta la Prestación del Servicio de Administración de Justicia en más del 50%","100%",IF(K36="Cualquier acto indebido de los servidores judiciales genera altas consecuencias para la entidad","80%",IF(K36="Cualquier acto indebido de los servidores judiciales genera consecuencias desastrosas para la entidad","100%",IF(K36="Si el hecho llegara a presentarse, tendría consecuencias o efectos mínimos sobre la entidad","20%",IF(K36="Si el hecho llegara a presentarse, tendría bajo impacto o efecto sobre la entidad","40%",IF(K36="Si el hecho llegara a presentarse, tendría medianas consecuencias o efectos sobre la entidad","60%",IF(K36="Si el hecho llegara a presentarse, tendría altas consecuencias o efectos sobre la entidad","80%",IF(K36="Si el hecho llegara a presentarse, tendría desastrosas consecuencias o efectos sobre la entidad","100%")))))))))))))))))))))))))))))</f>
        <v>60%</v>
      </c>
      <c r="N36" s="326" t="str">
        <f>VLOOKUP((I36&amp;L36),Hoja1!$B$4:$C$28,2,0)</f>
        <v>Moderado</v>
      </c>
      <c r="O36" s="194">
        <v>1</v>
      </c>
      <c r="P36" s="144" t="s">
        <v>284</v>
      </c>
      <c r="Q36" s="194" t="str">
        <f>IF(R36="Preventivo","Probabilidad",IF(R36="Detectivo","Probabilidad", IF(R36="Correctivo","Impacto")))</f>
        <v>Probabilidad</v>
      </c>
      <c r="R36" s="194" t="s">
        <v>204</v>
      </c>
      <c r="S36" s="194" t="s">
        <v>205</v>
      </c>
      <c r="T36" s="195">
        <f>VLOOKUP(R36&amp;S36,Hoja1!$Q$4:$R$9,2,0)</f>
        <v>0.45</v>
      </c>
      <c r="U36" s="194" t="s">
        <v>206</v>
      </c>
      <c r="V36" s="194" t="s">
        <v>207</v>
      </c>
      <c r="W36" s="194" t="s">
        <v>208</v>
      </c>
      <c r="X36" s="195">
        <f>IF(Q36="Probabilidad",($J$36*T36),IF(Q36="Impacto"," "))</f>
        <v>0.27</v>
      </c>
      <c r="Y36" s="195" t="str">
        <f>IF(Z36&lt;=20%,'Tabla probabilidad'!$B$5,IF(Z36&lt;=40%,'Tabla probabilidad'!$B$6,IF(Z36&lt;=60%,'Tabla probabilidad'!$B$7,IF(Z36&lt;=80%,'Tabla probabilidad'!$B$8,IF(Z36&lt;=100%,'Tabla probabilidad'!$B$9)))))</f>
        <v>Baja</v>
      </c>
      <c r="Z36" s="195">
        <f>IF(R36="Preventivo",(J36-(J36*T36)),IF(R36="Detectivo",(J36-(J36*T36)),IF(R36="Correctivo",(J36))))</f>
        <v>0.32999999999999996</v>
      </c>
      <c r="AA36" s="331" t="str">
        <f>IF(AB36&lt;=20%,'Tabla probabilidad'!$B$5,IF(AB36&lt;=40%,'Tabla probabilidad'!$B$6,IF(AB36&lt;=60%,'Tabla probabilidad'!$B$7,IF(AB36&lt;=80%,'Tabla probabilidad'!$B$8,IF(AB36&lt;=100%,'Tabla probabilidad'!$B$9)))))</f>
        <v>Baja</v>
      </c>
      <c r="AB36" s="331">
        <f>AVERAGE(Z36:Z39)</f>
        <v>0.32999999999999996</v>
      </c>
      <c r="AC36" s="195" t="str">
        <f t="shared" si="16"/>
        <v>Moderado</v>
      </c>
      <c r="AD36" s="195">
        <f>IF(Q36="Probabilidad",(($M$36-0)),IF(Q36="Impacto",($M$36-($M$36*T36))))</f>
        <v>0.6</v>
      </c>
      <c r="AE36" s="331" t="str">
        <f>IF(AF36&lt;=20%,"Leve",IF(AF36&lt;=40%,"Menor",IF(AF36&lt;=60%,"Moderado",IF(AF36&lt;=80%,"Mayor",IF(AF36&lt;=100%,"Catastrófico")))))</f>
        <v>Moderado</v>
      </c>
      <c r="AF36" s="331">
        <f>AVERAGE(AD36:AD39)</f>
        <v>0.6</v>
      </c>
      <c r="AG36" s="319" t="str">
        <f>VLOOKUP(AA36&amp;AE36,Hoja1!$B$4:$C$28,2,0)</f>
        <v>Moderado</v>
      </c>
      <c r="AH36" s="319" t="s">
        <v>209</v>
      </c>
      <c r="AI36" s="323"/>
      <c r="AJ36" s="323"/>
      <c r="AK36" s="323"/>
      <c r="AL36" s="323"/>
      <c r="AM36" s="323"/>
      <c r="AN36" s="326"/>
    </row>
    <row r="37" spans="1:40" ht="28.8" x14ac:dyDescent="0.3">
      <c r="A37" s="326"/>
      <c r="B37" s="334"/>
      <c r="C37" s="325"/>
      <c r="D37" s="144" t="s">
        <v>285</v>
      </c>
      <c r="E37" s="326"/>
      <c r="F37" s="325"/>
      <c r="G37" s="325"/>
      <c r="H37" s="325"/>
      <c r="I37" s="328"/>
      <c r="J37" s="329"/>
      <c r="K37" s="326"/>
      <c r="L37" s="330"/>
      <c r="M37" s="330"/>
      <c r="N37" s="326"/>
      <c r="O37" s="194">
        <v>2</v>
      </c>
      <c r="P37" s="144" t="s">
        <v>286</v>
      </c>
      <c r="Q37" s="194" t="str">
        <f>IF(R37="Preventivo","Probabilidad",IF(R37="Detectivo","Probabilidad", IF(R37="Correctivo","Impacto")))</f>
        <v>Probabilidad</v>
      </c>
      <c r="R37" s="194" t="s">
        <v>204</v>
      </c>
      <c r="S37" s="194" t="s">
        <v>205</v>
      </c>
      <c r="T37" s="195">
        <f>VLOOKUP(R37&amp;S37,Hoja1!$Q$4:$R$9,2,0)</f>
        <v>0.45</v>
      </c>
      <c r="U37" s="194" t="s">
        <v>206</v>
      </c>
      <c r="V37" s="194" t="s">
        <v>207</v>
      </c>
      <c r="W37" s="194" t="s">
        <v>208</v>
      </c>
      <c r="X37" s="195">
        <f>IF(Q37="Probabilidad",($J$36*T37),IF(Q37="Impacto"," "))</f>
        <v>0.27</v>
      </c>
      <c r="Y37" s="195" t="str">
        <f>IF(Z37&lt;=20%,'Tabla probabilidad'!$B$5,IF(Z37&lt;=40%,'Tabla probabilidad'!$B$6,IF(Z37&lt;=60%,'Tabla probabilidad'!$B$7,IF(Z37&lt;=80%,'Tabla probabilidad'!$B$8,IF(Z37&lt;=100%,'Tabla probabilidad'!$B$9)))))</f>
        <v>Baja</v>
      </c>
      <c r="Z37" s="195">
        <f>IF(R37="Preventivo",(J36-(J36*T37)),IF(R37="Detectivo",(J36-(J36*T37)),IF(R37="Correctivo",(J36))))</f>
        <v>0.32999999999999996</v>
      </c>
      <c r="AA37" s="332"/>
      <c r="AB37" s="332"/>
      <c r="AC37" s="195" t="str">
        <f t="shared" si="16"/>
        <v>Moderado</v>
      </c>
      <c r="AD37" s="195">
        <f>IF(Q37="Probabilidad",(($M$36-0)),IF(Q37="Impacto",($M$36-($M$36*T37))))</f>
        <v>0.6</v>
      </c>
      <c r="AE37" s="332"/>
      <c r="AF37" s="332"/>
      <c r="AG37" s="325"/>
      <c r="AH37" s="325"/>
      <c r="AI37" s="324"/>
      <c r="AJ37" s="324"/>
      <c r="AK37" s="324"/>
      <c r="AL37" s="324"/>
      <c r="AM37" s="324"/>
      <c r="AN37" s="326"/>
    </row>
    <row r="38" spans="1:40" ht="72" x14ac:dyDescent="0.3">
      <c r="A38" s="326"/>
      <c r="B38" s="334"/>
      <c r="C38" s="325"/>
      <c r="D38" s="144" t="s">
        <v>287</v>
      </c>
      <c r="E38" s="326"/>
      <c r="F38" s="325"/>
      <c r="G38" s="325"/>
      <c r="H38" s="325"/>
      <c r="I38" s="328"/>
      <c r="J38" s="329"/>
      <c r="K38" s="326"/>
      <c r="L38" s="330"/>
      <c r="M38" s="330"/>
      <c r="N38" s="326"/>
      <c r="O38" s="194">
        <v>3</v>
      </c>
      <c r="P38" s="144" t="s">
        <v>288</v>
      </c>
      <c r="Q38" s="194" t="str">
        <f>IF(R38="Preventivo","Probabilidad",IF(R38="Detectivo","Probabilidad", IF(R38="Correctivo","Impacto")))</f>
        <v>Probabilidad</v>
      </c>
      <c r="R38" s="194" t="s">
        <v>204</v>
      </c>
      <c r="S38" s="194" t="s">
        <v>205</v>
      </c>
      <c r="T38" s="195">
        <f>VLOOKUP(R38&amp;S38,Hoja1!$Q$4:$R$9,2,0)</f>
        <v>0.45</v>
      </c>
      <c r="U38" s="194" t="s">
        <v>206</v>
      </c>
      <c r="V38" s="194" t="s">
        <v>207</v>
      </c>
      <c r="W38" s="194" t="s">
        <v>208</v>
      </c>
      <c r="X38" s="195">
        <f>IF(Q38="Probabilidad",($J$36*T38),IF(Q38="Impacto"," "))</f>
        <v>0.27</v>
      </c>
      <c r="Y38" s="195" t="str">
        <f>IF(Z38&lt;=20%,'Tabla probabilidad'!$B$5,IF(Z38&lt;=40%,'Tabla probabilidad'!$B$6,IF(Z38&lt;=60%,'Tabla probabilidad'!$B$7,IF(Z38&lt;=80%,'Tabla probabilidad'!$B$8,IF(Z38&lt;=100%,'Tabla probabilidad'!$B$9)))))</f>
        <v>Baja</v>
      </c>
      <c r="Z38" s="195">
        <f>IF(R38="Preventivo",(J36-(J36*T38)),IF(R38="Detectivo",(J36-(J36*T38)),IF(R38="Correctivo",(J36))))</f>
        <v>0.32999999999999996</v>
      </c>
      <c r="AA38" s="332"/>
      <c r="AB38" s="332"/>
      <c r="AC38" s="195" t="str">
        <f t="shared" si="16"/>
        <v>Moderado</v>
      </c>
      <c r="AD38" s="195">
        <f>IF(Q38="Probabilidad",(($M$36-0)),IF(Q38="Impacto",($M$36-($M$36*T38))))</f>
        <v>0.6</v>
      </c>
      <c r="AE38" s="332"/>
      <c r="AF38" s="332"/>
      <c r="AG38" s="325"/>
      <c r="AH38" s="325"/>
      <c r="AI38" s="324"/>
      <c r="AJ38" s="324"/>
      <c r="AK38" s="324"/>
      <c r="AL38" s="324"/>
      <c r="AM38" s="324"/>
      <c r="AN38" s="326"/>
    </row>
    <row r="39" spans="1:40" ht="28.8" x14ac:dyDescent="0.3">
      <c r="A39" s="326"/>
      <c r="B39" s="334"/>
      <c r="C39" s="325"/>
      <c r="D39" s="144" t="s">
        <v>289</v>
      </c>
      <c r="E39" s="326"/>
      <c r="F39" s="325"/>
      <c r="G39" s="325"/>
      <c r="H39" s="325"/>
      <c r="I39" s="328"/>
      <c r="J39" s="329"/>
      <c r="K39" s="326"/>
      <c r="L39" s="330"/>
      <c r="M39" s="330"/>
      <c r="N39" s="326"/>
      <c r="O39" s="194">
        <v>4</v>
      </c>
      <c r="P39" s="144" t="s">
        <v>290</v>
      </c>
      <c r="Q39" s="194" t="str">
        <f>IF(R39="Preventivo","Probabilidad",IF(R39="Detectivo","Probabilidad", IF(R39="Correctivo","Impacto")))</f>
        <v>Probabilidad</v>
      </c>
      <c r="R39" s="194" t="s">
        <v>204</v>
      </c>
      <c r="S39" s="194" t="s">
        <v>205</v>
      </c>
      <c r="T39" s="195">
        <f>VLOOKUP(R39&amp;S39,Hoja1!$Q$4:$R$9,2,0)</f>
        <v>0.45</v>
      </c>
      <c r="U39" s="194" t="s">
        <v>206</v>
      </c>
      <c r="V39" s="194" t="s">
        <v>207</v>
      </c>
      <c r="W39" s="194" t="s">
        <v>208</v>
      </c>
      <c r="X39" s="195">
        <f>IF(Q39="Probabilidad",($J$36*T39),IF(Q39="Impacto"," "))</f>
        <v>0.27</v>
      </c>
      <c r="Y39" s="195" t="str">
        <f>IF(Z39&lt;=20%,'Tabla probabilidad'!$B$5,IF(Z39&lt;=40%,'Tabla probabilidad'!$B$6,IF(Z39&lt;=60%,'Tabla probabilidad'!$B$7,IF(Z39&lt;=80%,'Tabla probabilidad'!$B$8,IF(Z39&lt;=100%,'Tabla probabilidad'!$B$9)))))</f>
        <v>Baja</v>
      </c>
      <c r="Z39" s="195">
        <f>IF(R39="Preventivo",(J36-(J36*T39)),IF(R39="Detectivo",(J36-(J36*T39)),IF(R39="Correctivo",(J36))))</f>
        <v>0.32999999999999996</v>
      </c>
      <c r="AA39" s="332"/>
      <c r="AB39" s="332"/>
      <c r="AC39" s="195" t="str">
        <f t="shared" si="16"/>
        <v>Moderado</v>
      </c>
      <c r="AD39" s="195">
        <f>IF(Q39="Probabilidad",(($M$36-0)),IF(Q39="Impacto",($M$36-($M$36*T39))))</f>
        <v>0.6</v>
      </c>
      <c r="AE39" s="332"/>
      <c r="AF39" s="332"/>
      <c r="AG39" s="325"/>
      <c r="AH39" s="325"/>
      <c r="AI39" s="324"/>
      <c r="AJ39" s="324"/>
      <c r="AK39" s="324"/>
      <c r="AL39" s="324"/>
      <c r="AM39" s="324"/>
      <c r="AN39" s="326"/>
    </row>
    <row r="40" spans="1:40" ht="28.8" x14ac:dyDescent="0.3">
      <c r="A40" s="326"/>
      <c r="B40" s="334"/>
      <c r="C40" s="325"/>
      <c r="D40" s="144" t="s">
        <v>291</v>
      </c>
      <c r="E40" s="326" t="s">
        <v>292</v>
      </c>
      <c r="F40" s="325"/>
      <c r="G40" s="325"/>
      <c r="H40" s="325"/>
      <c r="I40" s="328" t="str">
        <f>IF(H40&lt;=2,'Tabla probabilidad'!$B$5,IF(H40&lt;=24,'Tabla probabilidad'!$B$6,IF(H40&lt;=500,'Tabla probabilidad'!$B$7,IF(H40&lt;=5000,'Tabla probabilidad'!$B$8,IF(H40&gt;5000,'Tabla probabilidad'!$B$9)))))</f>
        <v>Muy Baja</v>
      </c>
      <c r="J40" s="329">
        <f>IF(H40&lt;=2,'Tabla probabilidad'!$D$5,IF(H40&lt;=24,'Tabla probabilidad'!$D$6,IF(H40&lt;=500,'Tabla probabilidad'!$D$7,IF(H40&lt;=5000,'Tabla probabilidad'!$D$8,IF(H40&gt;5000,'Tabla probabilidad'!$D$9)))))</f>
        <v>0.2</v>
      </c>
      <c r="K40" s="326" t="s">
        <v>230</v>
      </c>
      <c r="L40" s="326" t="str">
        <f>IF(K40="El riesgo afecta la imagen de alguna área de la organización","Leve",IF(K40="El riesgo afecta la imagen de la entidad internamente, de conocimiento general, nivel interno, alta dirección, contratista y/o de provedores","Menor",IF(K40="El riesgo afecta la imagen de la entidad con algunos usuarios de relevancia frente al logro de los objetivos","Moderado",IF(K40="El riesgo afecta la imagen de de la entidad con efecto publicitario sostenido a nivel del sector justicia","Mayor",IF(K40="El riesgo afecta la imagen de la entidad a nivel nacional, con efecto publicitarios sostenible a nivel país","Catastrófico",IF(K40="Impacto que afecte la ejecución presupuestal en un valor ≥0,5%.","Leve",IF(K40="Impacto que afecte la ejecución presupuestal en un valor ≥1%.","Menor",IF(K40="Impacto que afecte la ejecución presupuestal en un valor ≥5%.","Moderado",IF(K40="Impacto que afecte la ejecución presupuestal en un valor ≥20%.","Mayor",IF(K40="Impacto que afecte la ejecución presupuestal en un valor ≥50%.","Catastrófico",IF(K40="Incumplimiento máximo del 5% de la meta planeada","Leve",IF(K40="Incumplimiento máximo del 15% de la meta planeada","Menor",IF(K40="Incumplimiento máximo del 20% de la meta planeada","Moderado",IF(K40="Incumplimiento máximo del 50% de la meta planeada","Mayor",IF(K40="Incumplimiento máximo del 80% de la meta planeada","Catastrófico",IF(K40="Cualquier afectación a la violacion de los derechos de los ciudadanos se considera con consecuencias altas","Mayor",IF(K40="Cualquier afectación a la violacion de los derechos de los ciudadanos se considera con consecuencias desastrosas","Catastrófico",IF(K40="Afecta la Prestación del Servicio de Administración de Justicia en 5%","Leve",IF(K40="Afecta la Prestación del Servicio de Administración de Justicia en 10%","Menor",IF(K40="Afecta la Prestación del Servicio de Administración de Justicia en 15%","Moderado",IF(K40="Afecta la Prestación del Servicio de Administración de Justicia en 20%","Mayor",IF(K40="Afecta la Prestación del Servicio de Administración de Justicia en más del 50%","Catastrófico",IF(K40="Cualquier acto indebido de los servidores judiciales genera altas consecuencias para la entidad","Mayor",IF(K40="Cualquier acto indebido de los servidores judiciales genera consecuencias desastrosas para la entidad","Catastrófico",IF(K40="Si el hecho llegara a presentarse, tendría consecuencias o efectos mínimos sobre la entidad","Leve",IF(K40="Si el hecho llegara a presentarse, tendría bajo impacto o efecto sobre la entidad","Menor",IF(K40="Si el hecho llegara a presentarse, tendría medianas consecuencias o efectos sobre la entidad","Moderado",IF(K40="Si el hecho llegara a presentarse, tendría altas consecuencias o efectos sobre la entidad","Mayor",IF(K40="Si el hecho llegara a presentarse, tendría desastrosas consecuencias o efectos sobre la entidad","Catastrófico")))))))))))))))))))))))))))))</f>
        <v>Leve</v>
      </c>
      <c r="M40" s="326" t="str">
        <f>IF(K40="El riesgo afecta la imagen de alguna área de la organización","20%",IF(K40="El riesgo afecta la imagen de la entidad internamente, de conocimiento general, nivel interno, alta dirección, contratista y/o de provedores","40%",IF(K40="El riesgo afecta la imagen de la entidad con algunos usuarios de relevancia frente al logro de los objetivos","60%",IF(K40="El riesgo afecta la imagen de de la entidad con efecto publicitario sostenido a nivel del sector justicia","80%",IF(K40="El riesgo afecta la imagen de la entidad a nivel nacional, con efecto publicitarios sostenible a nivel país","100%",IF(K40="Impacto que afecte la ejecución presupuestal en un valor ≥0,5%.","20%",IF(K40="Impacto que afecte la ejecución presupuestal en un valor ≥1%.","40%",IF(K40="Impacto que afecte la ejecución presupuestal en un valor ≥5%.","60%",IF(K40="Impacto que afecte la ejecución presupuestal en un valor ≥20%.","80%",IF(K40="Impacto que afecte la ejecución presupuestal en un valor ≥50%.","100%",IF(K40="Incumplimiento máximo del 5% de la meta planeada","20%",IF(K40="Incumplimiento máximo del 15% de la meta planeada","40%",IF(K40="Incumplimiento máximo del 20% de la meta planeada","60%",IF(K40="Incumplimiento máximo del 50% de la meta planeada","80%",IF(K40="Incumplimiento máximo del 80% de la meta planeada","100%",IF(K40="Cualquier afectación a la violacion de los derechos de los ciudadanos se considera con consecuencias altas","80%",IF(K40="Cualquier afectación a la violacion de los derechos de los ciudadanos se considera con consecuencias desastrosas","100%",IF(K40="Afecta la Prestación del Servicio de Administración de Justicia en 5%","20%",IF(K40="Afecta la Prestación del Servicio de Administración de Justicia en 10%","40%",IF(K40="Afecta la Prestación del Servicio de Administración de Justicia en 15%","60%",IF(K40="Afecta la Prestación del Servicio de Administración de Justicia en 20%","80%",IF(K40="Afecta la Prestación del Servicio de Administración de Justicia en más del 50%","100%",IF(K40="Cualquier acto indebido de los servidores judiciales genera altas consecuencias para la entidad","80%",IF(K40="Cualquier acto indebido de los servidores judiciales genera consecuencias desastrosas para la entidad","100%",IF(K40="Si el hecho llegara a presentarse, tendría consecuencias o efectos mínimos sobre la entidad","20%",IF(K40="Si el hecho llegara a presentarse, tendría bajo impacto o efecto sobre la entidad","40%",IF(K40="Si el hecho llegara a presentarse, tendría medianas consecuencias o efectos sobre la entidad","60%",IF(K40="Si el hecho llegara a presentarse, tendría altas consecuencias o efectos sobre la entidad","80%",IF(K40="Si el hecho llegara a presentarse, tendría desastrosas consecuencias o efectos sobre la entidad","100%")))))))))))))))))))))))))))))</f>
        <v>20%</v>
      </c>
      <c r="N40" s="326" t="str">
        <f>VLOOKUP((I40&amp;L40),Hoja1!$B$4:$C$28,2,0)</f>
        <v>Bajo</v>
      </c>
      <c r="O40" s="194">
        <v>5</v>
      </c>
      <c r="P40" s="135" t="s">
        <v>293</v>
      </c>
      <c r="Q40" s="194" t="str">
        <f>IF(R40="Preventivo","Probabilidad",IF(R40="Detectivo","Probabilidad", IF(R40="Correctivo","Impacto")))</f>
        <v>Probabilidad</v>
      </c>
      <c r="R40" s="194" t="s">
        <v>204</v>
      </c>
      <c r="S40" s="194" t="s">
        <v>205</v>
      </c>
      <c r="T40" s="195">
        <f>VLOOKUP(R40&amp;S40,Hoja1!$Q$4:$R$9,2,0)</f>
        <v>0.45</v>
      </c>
      <c r="U40" s="194" t="s">
        <v>206</v>
      </c>
      <c r="V40" s="194" t="s">
        <v>207</v>
      </c>
      <c r="W40" s="194" t="s">
        <v>208</v>
      </c>
      <c r="X40" s="195">
        <f>IF(Q40="Probabilidad",($J$40*T40),IF(Q40="Impacto"," "))</f>
        <v>9.0000000000000011E-2</v>
      </c>
      <c r="Y40" s="195" t="str">
        <f>IF(Z40&lt;=20%,'Tabla probabilidad'!$B$5,IF(Z40&lt;=40%,'Tabla probabilidad'!$B$6,IF(Z40&lt;=60%,'Tabla probabilidad'!$B$7,IF(Z40&lt;=80%,'Tabla probabilidad'!$B$8,IF(Z40&lt;=100%,'Tabla probabilidad'!$B$9)))))</f>
        <v>Muy Baja</v>
      </c>
      <c r="Z40" s="195">
        <f>IF(R40="Preventivo",(J40-(J40*T40)),IF(R40="Detectivo",(J40-(J40*T40)),IF(R40="Correctivo",(J40))))</f>
        <v>0.11</v>
      </c>
      <c r="AA40" s="331" t="str">
        <f>IF(AB40&lt;=20%,'Tabla probabilidad'!$B$5,IF(AB40&lt;=40%,'Tabla probabilidad'!$B$6,IF(AB40&lt;=60%,'Tabla probabilidad'!$B$7,IF(AB40&lt;=80%,'Tabla probabilidad'!$B$8,IF(AB40&lt;=100%,'Tabla probabilidad'!$B$9)))))</f>
        <v>Muy Baja</v>
      </c>
      <c r="AB40" s="331">
        <f>AVERAGE(Z40:Z43)</f>
        <v>0.11</v>
      </c>
      <c r="AC40" s="195" t="str">
        <f t="shared" si="16"/>
        <v>Leve</v>
      </c>
      <c r="AD40" s="195">
        <f>IF(Q40="Probabilidad",(($M$40-0)),IF(Q40="Impacto",($M$40-($M$40*T40))))</f>
        <v>0.2</v>
      </c>
      <c r="AE40" s="331" t="str">
        <f>IF(AF40&lt;=20%,"Leve",IF(AF40&lt;=40%,"Menor",IF(AF40&lt;=60%,"Moderado",IF(AF40&lt;=80%,"Mayor",IF(AF40&lt;=100%,"Catastrófico")))))</f>
        <v>Leve</v>
      </c>
      <c r="AF40" s="331">
        <f>AVERAGE(AD40:AD43)</f>
        <v>0.2</v>
      </c>
      <c r="AG40" s="319" t="str">
        <f>VLOOKUP(AA40&amp;AE40,Hoja1!$B$4:$C$28,2,0)</f>
        <v>Bajo</v>
      </c>
      <c r="AH40" s="326" t="s">
        <v>209</v>
      </c>
      <c r="AI40" s="323"/>
      <c r="AJ40" s="323"/>
      <c r="AK40" s="323"/>
      <c r="AL40" s="323"/>
      <c r="AM40" s="323"/>
      <c r="AN40" s="323"/>
    </row>
    <row r="41" spans="1:40" ht="57.6" x14ac:dyDescent="0.3">
      <c r="A41" s="326"/>
      <c r="B41" s="334"/>
      <c r="C41" s="325"/>
      <c r="D41" s="144" t="s">
        <v>294</v>
      </c>
      <c r="E41" s="326"/>
      <c r="F41" s="325"/>
      <c r="G41" s="325"/>
      <c r="H41" s="325"/>
      <c r="I41" s="328"/>
      <c r="J41" s="329"/>
      <c r="K41" s="326"/>
      <c r="L41" s="330"/>
      <c r="M41" s="330"/>
      <c r="N41" s="326"/>
      <c r="O41" s="194">
        <v>6</v>
      </c>
      <c r="P41" s="135" t="s">
        <v>295</v>
      </c>
      <c r="Q41" s="194" t="str">
        <f t="shared" ref="Q41:Q43" si="18">IF(R41="Preventivo","Probabilidad",IF(R41="Detectivo","Probabilidad", IF(R41="Correctivo","Impacto")))</f>
        <v>Probabilidad</v>
      </c>
      <c r="R41" s="194" t="s">
        <v>204</v>
      </c>
      <c r="S41" s="194" t="s">
        <v>205</v>
      </c>
      <c r="T41" s="195">
        <f>VLOOKUP(R41&amp;S41,Hoja1!$Q$4:$R$9,2,0)</f>
        <v>0.45</v>
      </c>
      <c r="U41" s="194" t="s">
        <v>206</v>
      </c>
      <c r="V41" s="194" t="s">
        <v>207</v>
      </c>
      <c r="W41" s="194" t="s">
        <v>208</v>
      </c>
      <c r="X41" s="195">
        <f>IF(Q41="Probabilidad",($J$40*T41),IF(Q41="Impacto"," "))</f>
        <v>9.0000000000000011E-2</v>
      </c>
      <c r="Y41" s="195" t="str">
        <f>IF(Z41&lt;=20%,'Tabla probabilidad'!$B$5,IF(Z41&lt;=40%,'Tabla probabilidad'!$B$6,IF(Z41&lt;=60%,'Tabla probabilidad'!$B$7,IF(Z41&lt;=80%,'Tabla probabilidad'!$B$8,IF(Z41&lt;=100%,'Tabla probabilidad'!$B$9)))))</f>
        <v>Muy Baja</v>
      </c>
      <c r="Z41" s="195">
        <f>IF(R41="Preventivo",(J40-(J40*T41)),IF(R41="Detectivo",(J40-(J40*T41)),IF(R41="Correctivo",(J40))))</f>
        <v>0.11</v>
      </c>
      <c r="AA41" s="332"/>
      <c r="AB41" s="332"/>
      <c r="AC41" s="195" t="str">
        <f t="shared" si="16"/>
        <v>Leve</v>
      </c>
      <c r="AD41" s="195">
        <f>IF(Q41="Probabilidad",(($M$40-0)),IF(Q41="Impacto",($M$40-($M$40*T41))))</f>
        <v>0.2</v>
      </c>
      <c r="AE41" s="332"/>
      <c r="AF41" s="332"/>
      <c r="AG41" s="325"/>
      <c r="AH41" s="326"/>
      <c r="AI41" s="324"/>
      <c r="AJ41" s="324"/>
      <c r="AK41" s="324"/>
      <c r="AL41" s="324"/>
      <c r="AM41" s="324"/>
      <c r="AN41" s="324"/>
    </row>
    <row r="42" spans="1:40" ht="72" x14ac:dyDescent="0.3">
      <c r="A42" s="326"/>
      <c r="B42" s="334"/>
      <c r="C42" s="325"/>
      <c r="D42" s="144" t="s">
        <v>296</v>
      </c>
      <c r="E42" s="326"/>
      <c r="F42" s="325"/>
      <c r="G42" s="325"/>
      <c r="H42" s="325"/>
      <c r="I42" s="328"/>
      <c r="J42" s="329"/>
      <c r="K42" s="326"/>
      <c r="L42" s="330"/>
      <c r="M42" s="330"/>
      <c r="N42" s="326"/>
      <c r="O42" s="194">
        <v>7</v>
      </c>
      <c r="P42" s="135" t="s">
        <v>297</v>
      </c>
      <c r="Q42" s="194" t="str">
        <f t="shared" si="18"/>
        <v>Probabilidad</v>
      </c>
      <c r="R42" s="194" t="s">
        <v>204</v>
      </c>
      <c r="S42" s="194" t="s">
        <v>205</v>
      </c>
      <c r="T42" s="195">
        <f>VLOOKUP(R42&amp;S42,Hoja1!$Q$4:$R$9,2,0)</f>
        <v>0.45</v>
      </c>
      <c r="U42" s="194" t="s">
        <v>206</v>
      </c>
      <c r="V42" s="194" t="s">
        <v>207</v>
      </c>
      <c r="W42" s="194" t="s">
        <v>208</v>
      </c>
      <c r="X42" s="195">
        <f>IF(Q42="Probabilidad",($J$40*T42),IF(Q42="Impacto"," "))</f>
        <v>9.0000000000000011E-2</v>
      </c>
      <c r="Y42" s="195" t="str">
        <f>IF(Z42&lt;=20%,'Tabla probabilidad'!$B$5,IF(Z42&lt;=40%,'Tabla probabilidad'!$B$6,IF(Z42&lt;=60%,'Tabla probabilidad'!$B$7,IF(Z42&lt;=80%,'Tabla probabilidad'!$B$8,IF(Z42&lt;=100%,'Tabla probabilidad'!$B$9)))))</f>
        <v>Muy Baja</v>
      </c>
      <c r="Z42" s="195">
        <f>IF(R42="Preventivo",(J40-(J40*T42)),IF(R42="Detectivo",(J40-(J40*T42)),IF(R42="Correctivo",(J40))))</f>
        <v>0.11</v>
      </c>
      <c r="AA42" s="332"/>
      <c r="AB42" s="332"/>
      <c r="AC42" s="195" t="str">
        <f t="shared" si="16"/>
        <v>Leve</v>
      </c>
      <c r="AD42" s="195">
        <f>IF(Q42="Probabilidad",(($M$40-0)),IF(Q42="Impacto",($M$40-($M$40*T42))))</f>
        <v>0.2</v>
      </c>
      <c r="AE42" s="332"/>
      <c r="AF42" s="332"/>
      <c r="AG42" s="325"/>
      <c r="AH42" s="326"/>
      <c r="AI42" s="324"/>
      <c r="AJ42" s="324"/>
      <c r="AK42" s="324"/>
      <c r="AL42" s="324"/>
      <c r="AM42" s="324"/>
      <c r="AN42" s="324"/>
    </row>
    <row r="43" spans="1:40" ht="86.4" x14ac:dyDescent="0.3">
      <c r="A43" s="326"/>
      <c r="B43" s="334"/>
      <c r="C43" s="320"/>
      <c r="D43" s="144" t="s">
        <v>298</v>
      </c>
      <c r="E43" s="326"/>
      <c r="F43" s="320"/>
      <c r="G43" s="320"/>
      <c r="H43" s="320"/>
      <c r="I43" s="328"/>
      <c r="J43" s="329"/>
      <c r="K43" s="326"/>
      <c r="L43" s="330"/>
      <c r="M43" s="330"/>
      <c r="N43" s="326"/>
      <c r="O43" s="194">
        <v>8</v>
      </c>
      <c r="P43" s="135" t="s">
        <v>299</v>
      </c>
      <c r="Q43" s="194" t="str">
        <f t="shared" si="18"/>
        <v>Probabilidad</v>
      </c>
      <c r="R43" s="194" t="s">
        <v>204</v>
      </c>
      <c r="S43" s="194" t="s">
        <v>205</v>
      </c>
      <c r="T43" s="195">
        <f>VLOOKUP(R43&amp;S43,Hoja1!$Q$4:$R$9,2,0)</f>
        <v>0.45</v>
      </c>
      <c r="U43" s="194" t="s">
        <v>206</v>
      </c>
      <c r="V43" s="194" t="s">
        <v>207</v>
      </c>
      <c r="W43" s="194" t="s">
        <v>208</v>
      </c>
      <c r="X43" s="195">
        <f>IF(Q43="Probabilidad",($J$40*T43),IF(Q43="Impacto"," "))</f>
        <v>9.0000000000000011E-2</v>
      </c>
      <c r="Y43" s="195" t="str">
        <f>IF(Z43&lt;=20%,'Tabla probabilidad'!$B$5,IF(Z43&lt;=40%,'Tabla probabilidad'!$B$6,IF(Z43&lt;=60%,'Tabla probabilidad'!$B$7,IF(Z43&lt;=80%,'Tabla probabilidad'!$B$8,IF(Z43&lt;=100%,'Tabla probabilidad'!$B$9)))))</f>
        <v>Muy Baja</v>
      </c>
      <c r="Z43" s="195">
        <f>IF(R43="Preventivo",(J40-(J40*T43)),IF(R43="Detectivo",(J40-(J40*T43)),IF(R43="Correctivo",(J40))))</f>
        <v>0.11</v>
      </c>
      <c r="AA43" s="332"/>
      <c r="AB43" s="332"/>
      <c r="AC43" s="195" t="str">
        <f t="shared" si="16"/>
        <v>Leve</v>
      </c>
      <c r="AD43" s="195">
        <f>IF(Q43="Probabilidad",(($M$40-0)),IF(Q43="Impacto",($M$40-($M$40*T43))))</f>
        <v>0.2</v>
      </c>
      <c r="AE43" s="332"/>
      <c r="AF43" s="332"/>
      <c r="AG43" s="325"/>
      <c r="AH43" s="326"/>
      <c r="AI43" s="324"/>
      <c r="AJ43" s="324"/>
      <c r="AK43" s="324"/>
      <c r="AL43" s="324"/>
      <c r="AM43" s="324"/>
      <c r="AN43" s="324"/>
    </row>
    <row r="44" spans="1:40" ht="43.2" x14ac:dyDescent="0.3">
      <c r="A44" s="326"/>
      <c r="B44" s="334"/>
      <c r="C44" s="319" t="s">
        <v>197</v>
      </c>
      <c r="D44" s="319" t="s">
        <v>300</v>
      </c>
      <c r="E44" s="326" t="s">
        <v>301</v>
      </c>
      <c r="F44" s="334" t="s">
        <v>302</v>
      </c>
      <c r="G44" s="326" t="s">
        <v>241</v>
      </c>
      <c r="H44" s="326">
        <v>80</v>
      </c>
      <c r="I44" s="328" t="str">
        <f>IF(H44&lt;=2,'Tabla probabilidad'!$B$5,IF(H44&lt;=24,'Tabla probabilidad'!$B$6,IF(H44&lt;=500,'Tabla probabilidad'!$B$7,IF(H44&lt;=5000,'Tabla probabilidad'!$B$8,IF(H44&gt;5000,'Tabla probabilidad'!$B$9)))))</f>
        <v>Media</v>
      </c>
      <c r="J44" s="329">
        <f>IF(H44&lt;=2,'Tabla probabilidad'!$D$5,IF(H44&lt;=24,'Tabla probabilidad'!$D$6,IF(H44&lt;=500,'Tabla probabilidad'!$D$7,IF(H44&lt;=5000,'Tabla probabilidad'!$D$8,IF(H44&gt;5000,'Tabla probabilidad'!$D$9)))))</f>
        <v>0.6</v>
      </c>
      <c r="K44" s="326" t="s">
        <v>303</v>
      </c>
      <c r="L44" s="326" t="str">
        <f>IF(K44="El riesgo afecta la imagen de alguna área de la organización","Leve",IF(K44="El riesgo afecta la imagen de la entidad internamente, de conocimiento general, nivel interno, alta dirección, contratista y/o de provedores","Menor",IF(K44="El riesgo afecta la imagen de la entidad con algunos usuarios de relevancia frente al logro de los objetivos","Moderado",IF(K44="El riesgo afecta la imagen de de la entidad con efecto publicitario sostenido a nivel del sector justicia","Mayor",IF(K44="El riesgo afecta la imagen de la entidad a nivel nacional, con efecto publicitarios sostenible a nivel país","Catastrófico",IF(K44="Impacto que afecte la ejecución presupuestal en un valor ≥0,5%.","Leve",IF(K44="Impacto que afecte la ejecución presupuestal en un valor ≥1%.","Menor",IF(K44="Impacto que afecte la ejecución presupuestal en un valor ≥5%.","Moderado",IF(K44="Impacto que afecte la ejecución presupuestal en un valor ≥20%.","Mayor",IF(K44="Impacto que afecte la ejecución presupuestal en un valor ≥50%.","Catastrófico",IF(K44="Incumplimiento máximo del 5% de la meta planeada","Leve",IF(K44="Incumplimiento máximo del 15% de la meta planeada","Menor",IF(K44="Incumplimiento máximo del 20% de la meta planeada","Moderado",IF(K44="Incumplimiento máximo del 50% de la meta planeada","Mayor",IF(K44="Incumplimiento máximo del 80% de la meta planeada","Catastrófico",IF(K44="Cualquier afectación a la violacion de los derechos de los ciudadanos se considera con consecuencias altas","Mayor",IF(K44="Cualquier afectación a la violacion de los derechos de los ciudadanos se considera con consecuencias desastrosas","Catastrófico",IF(K44="Afecta la Prestación del Servicio de Administración de Justicia en 5%","Leve",IF(K44="Afecta la Prestación del Servicio de Administración de Justicia en 10%","Menor",IF(K44="Afecta la Prestación del Servicio de Administración de Justicia en 15%","Moderado",IF(K44="Afecta la Prestación del Servicio de Administración de Justicia en 20%","Mayor",IF(K44="Afecta la Prestación del Servicio de Administración de Justicia en más del 50%","Catastrófico",IF(K44="Cualquier acto indebido de los servidores judiciales genera altas consecuencias para la entidad","Mayor",IF(K44="Cualquier acto indebido de los servidores judiciales genera consecuencias desastrosas para la entidad","Catastrófico",IF(K44="Si el hecho llegara a presentarse, tendría consecuencias o efectos mínimos sobre la entidad","Leve",IF(K44="Si el hecho llegara a presentarse, tendría bajo impacto o efecto sobre la entidad","Menor",IF(K44="Si el hecho llegara a presentarse, tendría medianas consecuencias o efectos sobre la entidad","Moderado",IF(K44="Si el hecho llegara a presentarse, tendría altas consecuencias o efectos sobre la entidad","Mayor",IF(K44="Si el hecho llegara a presentarse, tendría desastrosas consecuencias o efectos sobre la entidad","Catastrófico")))))))))))))))))))))))))))))</f>
        <v>Menor</v>
      </c>
      <c r="M44" s="326" t="str">
        <f>IF(K44="El riesgo afecta la imagen de alguna área de la organización","20%",IF(K44="El riesgo afecta la imagen de la entidad internamente, de conocimiento general, nivel interno, alta dirección, contratista y/o de provedores","40%",IF(K44="El riesgo afecta la imagen de la entidad con algunos usuarios de relevancia frente al logro de los objetivos","60%",IF(K44="El riesgo afecta la imagen de de la entidad con efecto publicitario sostenido a nivel del sector justicia","80%",IF(K44="El riesgo afecta la imagen de la entidad a nivel nacional, con efecto publicitarios sostenible a nivel país","100%",IF(K44="Impacto que afecte la ejecución presupuestal en un valor ≥0,5%.","20%",IF(K44="Impacto que afecte la ejecución presupuestal en un valor ≥1%.","40%",IF(K44="Impacto que afecte la ejecución presupuestal en un valor ≥5%.","60%",IF(K44="Impacto que afecte la ejecución presupuestal en un valor ≥20%.","80%",IF(K44="Impacto que afecte la ejecución presupuestal en un valor ≥50%.","100%",IF(K44="Incumplimiento máximo del 5% de la meta planeada","20%",IF(K44="Incumplimiento máximo del 15% de la meta planeada","40%",IF(K44="Incumplimiento máximo del 20% de la meta planeada","60%",IF(K44="Incumplimiento máximo del 50% de la meta planeada","80%",IF(K44="Incumplimiento máximo del 80% de la meta planeada","100%",IF(K44="Cualquier afectación a la violacion de los derechos de los ciudadanos se considera con consecuencias altas","80%",IF(K44="Cualquier afectación a la violacion de los derechos de los ciudadanos se considera con consecuencias desastrosas","100%",IF(K44="Afecta la Prestación del Servicio de Administración de Justicia en 5%","20%",IF(K44="Afecta la Prestación del Servicio de Administración de Justicia en 10%","40%",IF(K44="Afecta la Prestación del Servicio de Administración de Justicia en 15%","60%",IF(K44="Afecta la Prestación del Servicio de Administración de Justicia en 20%","80%",IF(K44="Afecta la Prestación del Servicio de Administración de Justicia en más del 50%","100%",IF(K44="Cualquier acto indebido de los servidores judiciales genera altas consecuencias para la entidad","80%",IF(K44="Cualquier acto indebido de los servidores judiciales genera consecuencias desastrosas para la entidad","100%",IF(K44="Si el hecho llegara a presentarse, tendría consecuencias o efectos mínimos sobre la entidad","20%",IF(K44="Si el hecho llegara a presentarse, tendría bajo impacto o efecto sobre la entidad","40%",IF(K44="Si el hecho llegara a presentarse, tendría medianas consecuencias o efectos sobre la entidad","60%",IF(K44="Si el hecho llegara a presentarse, tendría altas consecuencias o efectos sobre la entidad","80%",IF(K44="Si el hecho llegara a presentarse, tendría desastrosas consecuencias o efectos sobre la entidad","100%")))))))))))))))))))))))))))))</f>
        <v>40%</v>
      </c>
      <c r="N44" s="326" t="str">
        <f>VLOOKUP((I44&amp;L44),Hoja1!$B$4:$C$28,2,0)</f>
        <v>Moderado</v>
      </c>
      <c r="O44" s="319">
        <v>1</v>
      </c>
      <c r="P44" s="176" t="s">
        <v>304</v>
      </c>
      <c r="Q44" s="194" t="str">
        <f>IF(R44="Preventivo","Probabilidad",IF(R44="Detectivo","Probabilidad", IF(R44="Correctivo","Impacto")))</f>
        <v>Probabilidad</v>
      </c>
      <c r="R44" s="194" t="s">
        <v>204</v>
      </c>
      <c r="S44" s="194" t="s">
        <v>205</v>
      </c>
      <c r="T44" s="195">
        <f>VLOOKUP(R44&amp;S44,Hoja1!$Q$4:$R$9,2,0)</f>
        <v>0.45</v>
      </c>
      <c r="U44" s="194" t="s">
        <v>206</v>
      </c>
      <c r="V44" s="194" t="s">
        <v>207</v>
      </c>
      <c r="W44" s="194" t="s">
        <v>208</v>
      </c>
      <c r="X44" s="195">
        <f>IF(Q44="Probabilidad",($J$44*T44),IF(Q44="Impacto"," "))</f>
        <v>0.27</v>
      </c>
      <c r="Y44" s="195" t="str">
        <f>IF(Z44&lt;=20%,'Tabla probabilidad'!$B$5,IF(Z44&lt;=40%,'Tabla probabilidad'!$B$6,IF(Z44&lt;=60%,'Tabla probabilidad'!$B$7,IF(Z44&lt;=80%,'Tabla probabilidad'!$B$8,IF(Z44&lt;=100%,'Tabla probabilidad'!$B$9)))))</f>
        <v>Baja</v>
      </c>
      <c r="Z44" s="195">
        <f>IF(R44="Preventivo",(J44-(J44*T44)),IF(R44="Detectivo",(J44-(J44*T44)),IF(R44="Correctivo",(J44))))</f>
        <v>0.32999999999999996</v>
      </c>
      <c r="AA44" s="331" t="str">
        <f>IF(AB44&lt;=20%,'Tabla probabilidad'!$B$5,IF(AB44&lt;=40%,'Tabla probabilidad'!$B$6,IF(AB44&lt;=60%,'Tabla probabilidad'!$B$7,IF(AB44&lt;=80%,'Tabla probabilidad'!$B$8,IF(AB44&lt;=100%,'Tabla probabilidad'!$B$9)))))</f>
        <v>Baja</v>
      </c>
      <c r="AB44" s="331">
        <f>AVERAGE(Z44:Z47)</f>
        <v>0.32999999999999996</v>
      </c>
      <c r="AC44" s="195" t="str">
        <f t="shared" si="16"/>
        <v>Menor</v>
      </c>
      <c r="AD44" s="195">
        <f>IF(Q44="Probabilidad",(($M$44-0)),IF(Q44="Impacto",($M$44-($M$44*T44))))</f>
        <v>0.4</v>
      </c>
      <c r="AE44" s="331" t="str">
        <f>IF(AF44&lt;=20%,"Leve",IF(AF44&lt;=40%,"Menor",IF(AF44&lt;=60%,"Moderado",IF(AF44&lt;=80%,"Mayor",IF(AF44&lt;=100%,"Catastrófico")))))</f>
        <v>Menor</v>
      </c>
      <c r="AF44" s="331">
        <f>AVERAGE(AD44:AD47)</f>
        <v>0.34</v>
      </c>
      <c r="AG44" s="319" t="str">
        <f>VLOOKUP(AA44&amp;AE44,Hoja1!$B$4:$C$28,2,0)</f>
        <v>Moderado</v>
      </c>
      <c r="AH44" s="319" t="s">
        <v>209</v>
      </c>
      <c r="AI44" s="319"/>
      <c r="AJ44" s="319"/>
      <c r="AK44" s="319"/>
      <c r="AL44" s="319"/>
      <c r="AM44" s="339"/>
      <c r="AN44" s="326"/>
    </row>
    <row r="45" spans="1:40" x14ac:dyDescent="0.3">
      <c r="A45" s="326"/>
      <c r="B45" s="334"/>
      <c r="C45" s="325"/>
      <c r="D45" s="325"/>
      <c r="E45" s="326"/>
      <c r="F45" s="334"/>
      <c r="G45" s="326"/>
      <c r="H45" s="326"/>
      <c r="I45" s="328"/>
      <c r="J45" s="329"/>
      <c r="K45" s="326"/>
      <c r="L45" s="326"/>
      <c r="M45" s="326"/>
      <c r="N45" s="326"/>
      <c r="O45" s="320"/>
      <c r="P45" s="176" t="s">
        <v>305</v>
      </c>
      <c r="Q45" s="194" t="str">
        <f>IF(R45="Preventivo","Probabilidad",IF(R45="Detectivo","Probabilidad", IF(R45="Correctivo","Impacto")))</f>
        <v>Impacto</v>
      </c>
      <c r="R45" s="194" t="s">
        <v>306</v>
      </c>
      <c r="S45" s="194" t="s">
        <v>205</v>
      </c>
      <c r="T45" s="195">
        <f>VLOOKUP(R45&amp;S45,Hoja1!$Q$4:$R$9,2,0)</f>
        <v>0.3</v>
      </c>
      <c r="U45" s="194" t="s">
        <v>206</v>
      </c>
      <c r="V45" s="194" t="s">
        <v>207</v>
      </c>
      <c r="W45" s="194" t="s">
        <v>208</v>
      </c>
      <c r="X45" s="195"/>
      <c r="Y45" s="195"/>
      <c r="Z45" s="195"/>
      <c r="AA45" s="332"/>
      <c r="AB45" s="332"/>
      <c r="AC45" s="195"/>
      <c r="AD45" s="195"/>
      <c r="AE45" s="332"/>
      <c r="AF45" s="332"/>
      <c r="AG45" s="325"/>
      <c r="AH45" s="325"/>
      <c r="AI45" s="325"/>
      <c r="AJ45" s="325"/>
      <c r="AK45" s="325"/>
      <c r="AL45" s="325"/>
      <c r="AM45" s="340"/>
      <c r="AN45" s="326"/>
    </row>
    <row r="46" spans="1:40" ht="43.2" x14ac:dyDescent="0.3">
      <c r="A46" s="326"/>
      <c r="B46" s="334"/>
      <c r="C46" s="325"/>
      <c r="D46" s="179" t="s">
        <v>307</v>
      </c>
      <c r="E46" s="326"/>
      <c r="F46" s="334"/>
      <c r="G46" s="326"/>
      <c r="H46" s="326"/>
      <c r="I46" s="328"/>
      <c r="J46" s="329"/>
      <c r="K46" s="326"/>
      <c r="L46" s="330"/>
      <c r="M46" s="330"/>
      <c r="N46" s="326"/>
      <c r="O46" s="194">
        <v>2</v>
      </c>
      <c r="P46" s="180" t="s">
        <v>308</v>
      </c>
      <c r="Q46" s="194" t="str">
        <f>IF(R46="Preventivo","Probabilidad",IF(R46="Detectivo","Probabilidad", IF(R46="Correctivo","Impacto")))</f>
        <v>Probabilidad</v>
      </c>
      <c r="R46" s="194" t="s">
        <v>204</v>
      </c>
      <c r="S46" s="194" t="s">
        <v>205</v>
      </c>
      <c r="T46" s="195">
        <f>VLOOKUP(R46&amp;S46,Hoja1!$Q$4:$R$9,2,0)</f>
        <v>0.45</v>
      </c>
      <c r="U46" s="194" t="s">
        <v>206</v>
      </c>
      <c r="V46" s="194" t="s">
        <v>207</v>
      </c>
      <c r="W46" s="194" t="s">
        <v>208</v>
      </c>
      <c r="X46" s="195">
        <f>IF(Q46="Probabilidad",($J$44*T46),IF(Q46="Impacto"," "))</f>
        <v>0.27</v>
      </c>
      <c r="Y46" s="195" t="str">
        <f>IF(Z46&lt;=20%,'Tabla probabilidad'!$B$5,IF(Z46&lt;=40%,'Tabla probabilidad'!$B$6,IF(Z46&lt;=60%,'Tabla probabilidad'!$B$7,IF(Z46&lt;=80%,'Tabla probabilidad'!$B$8,IF(Z46&lt;=100%,'Tabla probabilidad'!$B$9)))))</f>
        <v>Baja</v>
      </c>
      <c r="Z46" s="195">
        <f>IF(R46="Preventivo",(J44-(J44*T46)),IF(R46="Detectivo",(J44-(J44*T46)),IF(R46="Correctivo",(J44))))</f>
        <v>0.32999999999999996</v>
      </c>
      <c r="AA46" s="332"/>
      <c r="AB46" s="332"/>
      <c r="AC46" s="195" t="str">
        <f t="shared" ref="AC46:AC55" si="19">IF(AD46&lt;=20%,"Leve",IF(AD46&lt;=40%,"Menor",IF(AD46&lt;=60%,"Moderado",IF(AD46&lt;=80%,"Mayor",IF(AD46&lt;=100%,"Catastrófico")))))</f>
        <v>Menor</v>
      </c>
      <c r="AD46" s="195">
        <f>IF(Q46="Probabilidad",(($M$44-0)),IF(Q46="Impacto",($M$44-($M$44*T46))))</f>
        <v>0.4</v>
      </c>
      <c r="AE46" s="332"/>
      <c r="AF46" s="332"/>
      <c r="AG46" s="325"/>
      <c r="AH46" s="325"/>
      <c r="AI46" s="325"/>
      <c r="AJ46" s="325"/>
      <c r="AK46" s="325"/>
      <c r="AL46" s="325"/>
      <c r="AM46" s="340"/>
      <c r="AN46" s="326"/>
    </row>
    <row r="47" spans="1:40" ht="72" x14ac:dyDescent="0.3">
      <c r="A47" s="326"/>
      <c r="B47" s="334"/>
      <c r="C47" s="325"/>
      <c r="D47" s="179" t="s">
        <v>309</v>
      </c>
      <c r="E47" s="326"/>
      <c r="F47" s="334"/>
      <c r="G47" s="326"/>
      <c r="H47" s="326"/>
      <c r="I47" s="328"/>
      <c r="J47" s="329"/>
      <c r="K47" s="326"/>
      <c r="L47" s="330"/>
      <c r="M47" s="330"/>
      <c r="N47" s="326"/>
      <c r="O47" s="194">
        <v>3</v>
      </c>
      <c r="P47" s="176" t="s">
        <v>310</v>
      </c>
      <c r="Q47" s="194" t="s">
        <v>164</v>
      </c>
      <c r="R47" s="194" t="s">
        <v>204</v>
      </c>
      <c r="S47" s="194" t="s">
        <v>205</v>
      </c>
      <c r="T47" s="195">
        <f>VLOOKUP(R47&amp;S47,Hoja1!$Q$4:$R$9,2,0)</f>
        <v>0.45</v>
      </c>
      <c r="U47" s="194" t="s">
        <v>206</v>
      </c>
      <c r="V47" s="194" t="s">
        <v>207</v>
      </c>
      <c r="W47" s="194" t="s">
        <v>208</v>
      </c>
      <c r="X47" s="195" t="str">
        <f>IF(Q47="Probabilidad",($J$44*T47),IF(Q47="Impacto"," "))</f>
        <v xml:space="preserve"> </v>
      </c>
      <c r="Y47" s="195" t="str">
        <f>IF(Z47&lt;=20%,'Tabla probabilidad'!$B$5,IF(Z47&lt;=40%,'Tabla probabilidad'!$B$6,IF(Z47&lt;=60%,'Tabla probabilidad'!$B$7,IF(Z47&lt;=80%,'Tabla probabilidad'!$B$8,IF(Z47&lt;=100%,'Tabla probabilidad'!$B$9)))))</f>
        <v>Baja</v>
      </c>
      <c r="Z47" s="195">
        <f>IF(R47="Preventivo",(J44-(J44*T47)),IF(R47="Detectivo",(J44-(J44*T47)),IF(R47="Correctivo",(J44))))</f>
        <v>0.32999999999999996</v>
      </c>
      <c r="AA47" s="332"/>
      <c r="AB47" s="332"/>
      <c r="AC47" s="195" t="str">
        <f t="shared" si="19"/>
        <v>Menor</v>
      </c>
      <c r="AD47" s="195">
        <f>IF(Q47="Probabilidad",(($M$44-0)),IF(Q47="Impacto",($M$44-($M$44*T47))))</f>
        <v>0.22</v>
      </c>
      <c r="AE47" s="332"/>
      <c r="AF47" s="332"/>
      <c r="AG47" s="325"/>
      <c r="AH47" s="325"/>
      <c r="AI47" s="325"/>
      <c r="AJ47" s="325"/>
      <c r="AK47" s="325"/>
      <c r="AL47" s="325"/>
      <c r="AM47" s="340"/>
      <c r="AN47" s="326"/>
    </row>
    <row r="48" spans="1:40" ht="100.8" x14ac:dyDescent="0.3">
      <c r="A48" s="326"/>
      <c r="B48" s="334"/>
      <c r="C48" s="325"/>
      <c r="D48" s="144" t="s">
        <v>311</v>
      </c>
      <c r="E48" s="326" t="s">
        <v>312</v>
      </c>
      <c r="F48" s="326" t="s">
        <v>313</v>
      </c>
      <c r="G48" s="326" t="s">
        <v>220</v>
      </c>
      <c r="H48" s="326">
        <v>80</v>
      </c>
      <c r="I48" s="328" t="str">
        <f>IF(H48&lt;=2,'Tabla probabilidad'!$B$5,IF(H48&lt;=24,'Tabla probabilidad'!$B$6,IF(H48&lt;=500,'Tabla probabilidad'!$B$7,IF(H48&lt;=5000,'Tabla probabilidad'!$B$8,IF(H48&gt;5000,'Tabla probabilidad'!$B$9)))))</f>
        <v>Media</v>
      </c>
      <c r="J48" s="329">
        <f>IF(H48&lt;=2,'Tabla probabilidad'!$D$5,IF(H48&lt;=24,'Tabla probabilidad'!$D$6,IF(H48&lt;=500,'Tabla probabilidad'!$D$7,IF(H48&lt;=5000,'Tabla probabilidad'!$D$8,IF(H48&gt;5000,'Tabla probabilidad'!$D$9)))))</f>
        <v>0.6</v>
      </c>
      <c r="K48" s="326" t="s">
        <v>230</v>
      </c>
      <c r="L48" s="326" t="str">
        <f>IF(K48="El riesgo afecta la imagen de alguna área de la organización","Leve",IF(K48="El riesgo afecta la imagen de la entidad internamente, de conocimiento general, nivel interno, alta dirección, contratista y/o de provedores","Menor",IF(K48="El riesgo afecta la imagen de la entidad con algunos usuarios de relevancia frente al logro de los objetivos","Moderado",IF(K48="El riesgo afecta la imagen de de la entidad con efecto publicitario sostenido a nivel del sector justicia","Mayor",IF(K48="El riesgo afecta la imagen de la entidad a nivel nacional, con efecto publicitarios sostenible a nivel país","Catastrófico",IF(K48="Impacto que afecte la ejecución presupuestal en un valor ≥0,5%.","Leve",IF(K48="Impacto que afecte la ejecución presupuestal en un valor ≥1%.","Menor",IF(K48="Impacto que afecte la ejecución presupuestal en un valor ≥5%.","Moderado",IF(K48="Impacto que afecte la ejecución presupuestal en un valor ≥20%.","Mayor",IF(K48="Impacto que afecte la ejecución presupuestal en un valor ≥50%.","Catastrófico",IF(K48="Incumplimiento máximo del 5% de la meta planeada","Leve",IF(K48="Incumplimiento máximo del 15% de la meta planeada","Menor",IF(K48="Incumplimiento máximo del 20% de la meta planeada","Moderado",IF(K48="Incumplimiento máximo del 50% de la meta planeada","Mayor",IF(K48="Incumplimiento máximo del 80% de la meta planeada","Catastrófico",IF(K48="Cualquier afectación a la violacion de los derechos de los ciudadanos se considera con consecuencias altas","Mayor",IF(K48="Cualquier afectación a la violacion de los derechos de los ciudadanos se considera con consecuencias desastrosas","Catastrófico",IF(K48="Afecta la Prestación del Servicio de Administración de Justicia en 5%","Leve",IF(K48="Afecta la Prestación del Servicio de Administración de Justicia en 10%","Menor",IF(K48="Afecta la Prestación del Servicio de Administración de Justicia en 15%","Moderado",IF(K48="Afecta la Prestación del Servicio de Administración de Justicia en 20%","Mayor",IF(K48="Afecta la Prestación del Servicio de Administración de Justicia en más del 50%","Catastrófico",IF(K48="Cualquier acto indebido de los servidores judiciales genera altas consecuencias para la entidad","Mayor",IF(K48="Cualquier acto indebido de los servidores judiciales genera consecuencias desastrosas para la entidad","Catastrófico",IF(K48="Si el hecho llegara a presentarse, tendría consecuencias o efectos mínimos sobre la entidad","Leve",IF(K48="Si el hecho llegara a presentarse, tendría bajo impacto o efecto sobre la entidad","Menor",IF(K48="Si el hecho llegara a presentarse, tendría medianas consecuencias o efectos sobre la entidad","Moderado",IF(K48="Si el hecho llegara a presentarse, tendría altas consecuencias o efectos sobre la entidad","Mayor",IF(K48="Si el hecho llegara a presentarse, tendría desastrosas consecuencias o efectos sobre la entidad","Catastrófico")))))))))))))))))))))))))))))</f>
        <v>Leve</v>
      </c>
      <c r="M48" s="326" t="str">
        <f>IF(K48="El riesgo afecta la imagen de alguna área de la organización","20%",IF(K48="El riesgo afecta la imagen de la entidad internamente, de conocimiento general, nivel interno, alta dirección, contratista y/o de provedores","40%",IF(K48="El riesgo afecta la imagen de la entidad con algunos usuarios de relevancia frente al logro de los objetivos","60%",IF(K48="El riesgo afecta la imagen de de la entidad con efecto publicitario sostenido a nivel del sector justicia","80%",IF(K48="El riesgo afecta la imagen de la entidad a nivel nacional, con efecto publicitarios sostenible a nivel país","100%",IF(K48="Impacto que afecte la ejecución presupuestal en un valor ≥0,5%.","20%",IF(K48="Impacto que afecte la ejecución presupuestal en un valor ≥1%.","40%",IF(K48="Impacto que afecte la ejecución presupuestal en un valor ≥5%.","60%",IF(K48="Impacto que afecte la ejecución presupuestal en un valor ≥20%.","80%",IF(K48="Impacto que afecte la ejecución presupuestal en un valor ≥50%.","100%",IF(K48="Incumplimiento máximo del 5% de la meta planeada","20%",IF(K48="Incumplimiento máximo del 15% de la meta planeada","40%",IF(K48="Incumplimiento máximo del 20% de la meta planeada","60%",IF(K48="Incumplimiento máximo del 50% de la meta planeada","80%",IF(K48="Incumplimiento máximo del 80% de la meta planeada","100%",IF(K48="Cualquier afectación a la violacion de los derechos de los ciudadanos se considera con consecuencias altas","80%",IF(K48="Cualquier afectación a la violacion de los derechos de los ciudadanos se considera con consecuencias desastrosas","100%",IF(K48="Afecta la Prestación del Servicio de Administración de Justicia en 5%","20%",IF(K48="Afecta la Prestación del Servicio de Administración de Justicia en 10%","40%",IF(K48="Afecta la Prestación del Servicio de Administración de Justicia en 15%","60%",IF(K48="Afecta la Prestación del Servicio de Administración de Justicia en 20%","80%",IF(K48="Afecta la Prestación del Servicio de Administración de Justicia en más del 50%","100%",IF(K48="Cualquier acto indebido de los servidores judiciales genera altas consecuencias para la entidad","80%",IF(K48="Cualquier acto indebido de los servidores judiciales genera consecuencias desastrosas para la entidad","100%",IF(K48="Si el hecho llegara a presentarse, tendría consecuencias o efectos mínimos sobre la entidad","20%",IF(K48="Si el hecho llegara a presentarse, tendría bajo impacto o efecto sobre la entidad","40%",IF(K48="Si el hecho llegara a presentarse, tendría medianas consecuencias o efectos sobre la entidad","60%",IF(K48="Si el hecho llegara a presentarse, tendría altas consecuencias o efectos sobre la entidad","80%",IF(K48="Si el hecho llegara a presentarse, tendría desastrosas consecuencias o efectos sobre la entidad","100%")))))))))))))))))))))))))))))</f>
        <v>20%</v>
      </c>
      <c r="N48" s="326" t="str">
        <f>VLOOKUP((I48&amp;L48),Hoja1!$B$4:$C$28,2,0)</f>
        <v>Moderado</v>
      </c>
      <c r="O48" s="194">
        <v>1</v>
      </c>
      <c r="P48" s="135" t="s">
        <v>314</v>
      </c>
      <c r="Q48" s="194" t="str">
        <f t="shared" ref="Q48:Q53" si="20">IF(R48="Preventivo","Probabilidad",IF(R48="Detectivo","Probabilidad", IF(R48="Correctivo","Impacto")))</f>
        <v>Probabilidad</v>
      </c>
      <c r="R48" s="194" t="s">
        <v>204</v>
      </c>
      <c r="S48" s="194" t="s">
        <v>205</v>
      </c>
      <c r="T48" s="195">
        <f>VLOOKUP(R48&amp;S48,Hoja1!$Q$4:$R$9,2,0)</f>
        <v>0.45</v>
      </c>
      <c r="U48" s="194" t="s">
        <v>206</v>
      </c>
      <c r="V48" s="194" t="s">
        <v>207</v>
      </c>
      <c r="W48" s="194" t="s">
        <v>208</v>
      </c>
      <c r="X48" s="195">
        <f t="shared" ref="X48:X79" si="21">IF(Q48="Probabilidad",($J$40*T48),IF(Q48="Impacto"," "))</f>
        <v>9.0000000000000011E-2</v>
      </c>
      <c r="Y48" s="195" t="str">
        <f>IF(Z48&lt;=20%,'Tabla probabilidad'!$B$5,IF(Z48&lt;=40%,'Tabla probabilidad'!$B$6,IF(Z48&lt;=60%,'Tabla probabilidad'!$B$7,IF(Z48&lt;=80%,'Tabla probabilidad'!$B$8,IF(Z48&lt;=100%,'Tabla probabilidad'!$B$9)))))</f>
        <v>Baja</v>
      </c>
      <c r="Z48" s="195">
        <f>IF(R48="Preventivo",(J48-(J48*T48)),IF(R48="Detectivo",(J48-(J48*T48)),IF(R48="Correctivo",(J48))))</f>
        <v>0.32999999999999996</v>
      </c>
      <c r="AA48" s="331" t="str">
        <f>IF(AB48&lt;=20%,'Tabla probabilidad'!$B$5,IF(AB48&lt;=40%,'Tabla probabilidad'!$B$6,IF(AB48&lt;=60%,'Tabla probabilidad'!$B$7,IF(AB48&lt;=80%,'Tabla probabilidad'!$B$8,IF(AB48&lt;=100%,'Tabla probabilidad'!$B$9)))))</f>
        <v>Baja</v>
      </c>
      <c r="AB48" s="331">
        <f>AVERAGE(Z48:Z49)</f>
        <v>0.32999999999999996</v>
      </c>
      <c r="AC48" s="195" t="str">
        <f t="shared" si="19"/>
        <v>Leve</v>
      </c>
      <c r="AD48" s="195">
        <f t="shared" ref="AD48:AD79" si="22">IF(Q48="Probabilidad",(($M$40-0)),IF(Q48="Impacto",($M$40-($M$40*T48))))</f>
        <v>0.2</v>
      </c>
      <c r="AE48" s="331" t="str">
        <f>IF(AF48&lt;=20%,"Leve",IF(AF48&lt;=40%,"Menor",IF(AF48&lt;=60%,"Moderado",IF(AF48&lt;=80%,"Mayor",IF(AF48&lt;=100%,"Catastrófico")))))</f>
        <v>Leve</v>
      </c>
      <c r="AF48" s="331">
        <f>AVERAGE(AD48:AD49)</f>
        <v>0.2</v>
      </c>
      <c r="AG48" s="319" t="str">
        <f>VLOOKUP(AA48&amp;AE48,Hoja1!$B$4:$C$28,2,0)</f>
        <v>Bajo</v>
      </c>
      <c r="AH48" s="326" t="s">
        <v>209</v>
      </c>
      <c r="AI48" s="323"/>
      <c r="AJ48" s="323"/>
      <c r="AK48" s="323"/>
      <c r="AL48" s="323"/>
      <c r="AM48" s="323"/>
      <c r="AN48" s="323"/>
    </row>
    <row r="49" spans="1:40" ht="28.8" x14ac:dyDescent="0.3">
      <c r="A49" s="326"/>
      <c r="B49" s="334"/>
      <c r="C49" s="325"/>
      <c r="D49" s="144" t="s">
        <v>315</v>
      </c>
      <c r="E49" s="326"/>
      <c r="F49" s="326"/>
      <c r="G49" s="326"/>
      <c r="H49" s="326"/>
      <c r="I49" s="328"/>
      <c r="J49" s="329"/>
      <c r="K49" s="326"/>
      <c r="L49" s="330"/>
      <c r="M49" s="330"/>
      <c r="N49" s="326"/>
      <c r="O49" s="194">
        <v>2</v>
      </c>
      <c r="P49" s="135" t="s">
        <v>316</v>
      </c>
      <c r="Q49" s="194" t="str">
        <f t="shared" si="20"/>
        <v>Probabilidad</v>
      </c>
      <c r="R49" s="194" t="s">
        <v>204</v>
      </c>
      <c r="S49" s="194" t="s">
        <v>205</v>
      </c>
      <c r="T49" s="195">
        <f>VLOOKUP(R49&amp;S49,Hoja1!$Q$4:$R$9,2,0)</f>
        <v>0.45</v>
      </c>
      <c r="U49" s="194" t="s">
        <v>206</v>
      </c>
      <c r="V49" s="194" t="s">
        <v>207</v>
      </c>
      <c r="W49" s="194" t="s">
        <v>208</v>
      </c>
      <c r="X49" s="195">
        <f t="shared" si="21"/>
        <v>9.0000000000000011E-2</v>
      </c>
      <c r="Y49" s="195" t="str">
        <f>IF(Z49&lt;=20%,'Tabla probabilidad'!$B$5,IF(Z49&lt;=40%,'Tabla probabilidad'!$B$6,IF(Z49&lt;=60%,'Tabla probabilidad'!$B$7,IF(Z49&lt;=80%,'Tabla probabilidad'!$B$8,IF(Z49&lt;=100%,'Tabla probabilidad'!$B$9)))))</f>
        <v>Baja</v>
      </c>
      <c r="Z49" s="195">
        <f>IF(R49="Preventivo",(J48-(J48*T49)),IF(R49="Detectivo",(J48-(J48*T49)),IF(R49="Correctivo",(J48))))</f>
        <v>0.32999999999999996</v>
      </c>
      <c r="AA49" s="332"/>
      <c r="AB49" s="332"/>
      <c r="AC49" s="195" t="str">
        <f t="shared" si="19"/>
        <v>Leve</v>
      </c>
      <c r="AD49" s="195">
        <f t="shared" si="22"/>
        <v>0.2</v>
      </c>
      <c r="AE49" s="332"/>
      <c r="AF49" s="332"/>
      <c r="AG49" s="325"/>
      <c r="AH49" s="326"/>
      <c r="AI49" s="324"/>
      <c r="AJ49" s="324"/>
      <c r="AK49" s="324"/>
      <c r="AL49" s="324"/>
      <c r="AM49" s="324"/>
      <c r="AN49" s="324"/>
    </row>
    <row r="50" spans="1:40" ht="57.6" x14ac:dyDescent="0.3">
      <c r="A50" s="326"/>
      <c r="B50" s="334"/>
      <c r="C50" s="325"/>
      <c r="D50" s="144" t="s">
        <v>317</v>
      </c>
      <c r="E50" s="326" t="s">
        <v>318</v>
      </c>
      <c r="F50" s="326" t="s">
        <v>319</v>
      </c>
      <c r="G50" s="326" t="s">
        <v>220</v>
      </c>
      <c r="H50" s="326">
        <v>2</v>
      </c>
      <c r="I50" s="328" t="str">
        <f>IF(H50&lt;=2,'Tabla probabilidad'!$B$5,IF(H50&lt;=24,'Tabla probabilidad'!$B$6,IF(H50&lt;=500,'Tabla probabilidad'!$B$7,IF(H50&lt;=5000,'Tabla probabilidad'!$B$8,IF(H50&gt;5000,'Tabla probabilidad'!$B$9)))))</f>
        <v>Muy Baja</v>
      </c>
      <c r="J50" s="329">
        <f>IF(H50&lt;=2,'Tabla probabilidad'!$D$5,IF(H50&lt;=24,'Tabla probabilidad'!$D$6,IF(H50&lt;=500,'Tabla probabilidad'!$D$7,IF(H50&lt;=5000,'Tabla probabilidad'!$D$8,IF(H50&gt;5000,'Tabla probabilidad'!$D$9)))))</f>
        <v>0.2</v>
      </c>
      <c r="K50" s="326" t="s">
        <v>320</v>
      </c>
      <c r="L50" s="326" t="str">
        <f>IF(K50="El riesgo afecta la imagen de alguna área de la organización","Leve",IF(K50="El riesgo afecta la imagen de la entidad internamente, de conocimiento general, nivel interno, alta dirección, contratista y/o de provedores","Menor",IF(K50="El riesgo afecta la imagen de la entidad con algunos usuarios de relevancia frente al logro de los objetivos","Moderado",IF(K50="El riesgo afecta la imagen de de la entidad con efecto publicitario sostenido a nivel del sector justicia","Mayor",IF(K50="El riesgo afecta la imagen de la entidad a nivel nacional, con efecto publicitarios sostenible a nivel país","Catastrófico",IF(K50="Impacto que afecte la ejecución presupuestal en un valor ≥0,5%.","Leve",IF(K50="Impacto que afecte la ejecución presupuestal en un valor ≥1%.","Menor",IF(K50="Impacto que afecte la ejecución presupuestal en un valor ≥5%.","Moderado",IF(K50="Impacto que afecte la ejecución presupuestal en un valor ≥20%.","Mayor",IF(K50="Impacto que afecte la ejecución presupuestal en un valor ≥50%.","Catastrófico",IF(K50="Incumplimiento máximo del 5% de la meta planeada","Leve",IF(K50="Incumplimiento máximo del 15% de la meta planeada","Menor",IF(K50="Incumplimiento máximo del 20% de la meta planeada","Moderado",IF(K50="Incumplimiento máximo del 50% de la meta planeada","Mayor",IF(K50="Incumplimiento máximo del 80% de la meta planeada","Catastrófico",IF(K50="Cualquier afectación a la violacion de los derechos de los ciudadanos se considera con consecuencias altas","Mayor",IF(K50="Cualquier afectación a la violacion de los derechos de los ciudadanos se considera con consecuencias desastrosas","Catastrófico",IF(K50="Afecta la Prestación del Servicio de Administración de Justicia en 5%","Leve",IF(K50="Afecta la Prestación del Servicio de Administración de Justicia en 10%","Menor",IF(K50="Afecta la Prestación del Servicio de Administración de Justicia en 15%","Moderado",IF(K50="Afecta la Prestación del Servicio de Administración de Justicia en 20%","Mayor",IF(K50="Afecta la Prestación del Servicio de Administración de Justicia en más del 50%","Catastrófico",IF(K50="Cualquier acto indebido de los servidores judiciales genera altas consecuencias para la entidad","Mayor",IF(K50="Cualquier acto indebido de los servidores judiciales genera consecuencias desastrosas para la entidad","Catastrófico",IF(K50="Si el hecho llegara a presentarse, tendría consecuencias o efectos mínimos sobre la entidad","Leve",IF(K50="Si el hecho llegara a presentarse, tendría bajo impacto o efecto sobre la entidad","Menor",IF(K50="Si el hecho llegara a presentarse, tendría medianas consecuencias o efectos sobre la entidad","Moderado",IF(K50="Si el hecho llegara a presentarse, tendría altas consecuencias o efectos sobre la entidad","Mayor",IF(K50="Si el hecho llegara a presentarse, tendría desastrosas consecuencias o efectos sobre la entidad","Catastrófico")))))))))))))))))))))))))))))</f>
        <v>Mayor</v>
      </c>
      <c r="M50" s="326" t="str">
        <f>IF(K50="El riesgo afecta la imagen de alguna área de la organización","20%",IF(K50="El riesgo afecta la imagen de la entidad internamente, de conocimiento general, nivel interno, alta dirección, contratista y/o de provedores","40%",IF(K50="El riesgo afecta la imagen de la entidad con algunos usuarios de relevancia frente al logro de los objetivos","60%",IF(K50="El riesgo afecta la imagen de de la entidad con efecto publicitario sostenido a nivel del sector justicia","80%",IF(K50="El riesgo afecta la imagen de la entidad a nivel nacional, con efecto publicitarios sostenible a nivel país","100%",IF(K50="Impacto que afecte la ejecución presupuestal en un valor ≥0,5%.","20%",IF(K50="Impacto que afecte la ejecución presupuestal en un valor ≥1%.","40%",IF(K50="Impacto que afecte la ejecución presupuestal en un valor ≥5%.","60%",IF(K50="Impacto que afecte la ejecución presupuestal en un valor ≥20%.","80%",IF(K50="Impacto que afecte la ejecución presupuestal en un valor ≥50%.","100%",IF(K50="Incumplimiento máximo del 5% de la meta planeada","20%",IF(K50="Incumplimiento máximo del 15% de la meta planeada","40%",IF(K50="Incumplimiento máximo del 20% de la meta planeada","60%",IF(K50="Incumplimiento máximo del 50% de la meta planeada","80%",IF(K50="Incumplimiento máximo del 80% de la meta planeada","100%",IF(K50="Cualquier afectación a la violacion de los derechos de los ciudadanos se considera con consecuencias altas","80%",IF(K50="Cualquier afectación a la violacion de los derechos de los ciudadanos se considera con consecuencias desastrosas","100%",IF(K50="Afecta la Prestación del Servicio de Administración de Justicia en 5%","20%",IF(K50="Afecta la Prestación del Servicio de Administración de Justicia en 10%","40%",IF(K50="Afecta la Prestación del Servicio de Administración de Justicia en 15%","60%",IF(K50="Afecta la Prestación del Servicio de Administración de Justicia en 20%","80%",IF(K50="Afecta la Prestación del Servicio de Administración de Justicia en más del 50%","100%",IF(K50="Cualquier acto indebido de los servidores judiciales genera altas consecuencias para la entidad","80%",IF(K50="Cualquier acto indebido de los servidores judiciales genera consecuencias desastrosas para la entidad","100%",IF(K50="Si el hecho llegara a presentarse, tendría consecuencias o efectos mínimos sobre la entidad","20%",IF(K50="Si el hecho llegara a presentarse, tendría bajo impacto o efecto sobre la entidad","40%",IF(K50="Si el hecho llegara a presentarse, tendría medianas consecuencias o efectos sobre la entidad","60%",IF(K50="Si el hecho llegara a presentarse, tendría altas consecuencias o efectos sobre la entidad","80%",IF(K50="Si el hecho llegara a presentarse, tendría desastrosas consecuencias o efectos sobre la entidad","100%")))))))))))))))))))))))))))))</f>
        <v>80%</v>
      </c>
      <c r="N50" s="326" t="str">
        <f>VLOOKUP((I50&amp;L50),Hoja1!$B$4:$C$28,2,0)</f>
        <v xml:space="preserve">Alto </v>
      </c>
      <c r="O50" s="194">
        <v>1</v>
      </c>
      <c r="P50" s="135" t="s">
        <v>321</v>
      </c>
      <c r="Q50" s="194" t="str">
        <f t="shared" si="20"/>
        <v>Probabilidad</v>
      </c>
      <c r="R50" s="194" t="s">
        <v>204</v>
      </c>
      <c r="S50" s="194" t="s">
        <v>205</v>
      </c>
      <c r="T50" s="195">
        <f>VLOOKUP(R50&amp;S50,Hoja1!$Q$4:$R$9,2,0)</f>
        <v>0.45</v>
      </c>
      <c r="U50" s="194" t="s">
        <v>206</v>
      </c>
      <c r="V50" s="194" t="s">
        <v>207</v>
      </c>
      <c r="W50" s="194" t="s">
        <v>208</v>
      </c>
      <c r="X50" s="195">
        <f t="shared" si="21"/>
        <v>9.0000000000000011E-2</v>
      </c>
      <c r="Y50" s="195" t="str">
        <f>IF(Z50&lt;=20%,'Tabla probabilidad'!$B$5,IF(Z50&lt;=40%,'Tabla probabilidad'!$B$6,IF(Z50&lt;=60%,'Tabla probabilidad'!$B$7,IF(Z50&lt;=80%,'Tabla probabilidad'!$B$8,IF(Z50&lt;=100%,'Tabla probabilidad'!$B$9)))))</f>
        <v>Muy Baja</v>
      </c>
      <c r="Z50" s="195">
        <f>IF(R50="Preventivo",(J50-(J50*T50)),IF(R50="Detectivo",(J50-(J50*T50)),IF(R50="Correctivo",(J50))))</f>
        <v>0.11</v>
      </c>
      <c r="AA50" s="331" t="str">
        <f>IF(AB50&lt;=20%,'Tabla probabilidad'!$B$5,IF(AB50&lt;=40%,'Tabla probabilidad'!$B$6,IF(AB50&lt;=60%,'Tabla probabilidad'!$B$7,IF(AB50&lt;=80%,'Tabla probabilidad'!$B$8,IF(AB50&lt;=100%,'Tabla probabilidad'!$B$9)))))</f>
        <v>Muy Baja</v>
      </c>
      <c r="AB50" s="331">
        <f>AVERAGE(Z50:Z52)</f>
        <v>0.11</v>
      </c>
      <c r="AC50" s="195" t="str">
        <f t="shared" si="19"/>
        <v>Leve</v>
      </c>
      <c r="AD50" s="195">
        <f t="shared" si="22"/>
        <v>0.2</v>
      </c>
      <c r="AE50" s="331" t="str">
        <f>IF(AF50&lt;=20%,"Leve",IF(AF50&lt;=40%,"Menor",IF(AF50&lt;=60%,"Moderado",IF(AF50&lt;=80%,"Mayor",IF(AF50&lt;=100%,"Catastrófico")))))</f>
        <v>Leve</v>
      </c>
      <c r="AF50" s="331">
        <f>AVERAGE(AD50:AD52)</f>
        <v>0.20000000000000004</v>
      </c>
      <c r="AG50" s="319" t="str">
        <f>VLOOKUP(AA50&amp;AE50,Hoja1!$B$4:$C$28,2,0)</f>
        <v>Bajo</v>
      </c>
      <c r="AH50" s="326" t="s">
        <v>209</v>
      </c>
      <c r="AI50" s="323"/>
      <c r="AJ50" s="323"/>
      <c r="AK50" s="323"/>
      <c r="AL50" s="323"/>
      <c r="AM50" s="323"/>
      <c r="AN50" s="323"/>
    </row>
    <row r="51" spans="1:40" ht="57.6" x14ac:dyDescent="0.3">
      <c r="A51" s="326"/>
      <c r="B51" s="334"/>
      <c r="C51" s="325"/>
      <c r="D51" s="144" t="s">
        <v>322</v>
      </c>
      <c r="E51" s="326"/>
      <c r="F51" s="326"/>
      <c r="G51" s="326"/>
      <c r="H51" s="326"/>
      <c r="I51" s="328"/>
      <c r="J51" s="329"/>
      <c r="K51" s="326"/>
      <c r="L51" s="330"/>
      <c r="M51" s="330"/>
      <c r="N51" s="326"/>
      <c r="O51" s="194">
        <v>2</v>
      </c>
      <c r="P51" s="135" t="s">
        <v>323</v>
      </c>
      <c r="Q51" s="194" t="str">
        <f t="shared" si="20"/>
        <v>Probabilidad</v>
      </c>
      <c r="R51" s="194" t="s">
        <v>204</v>
      </c>
      <c r="S51" s="194" t="s">
        <v>205</v>
      </c>
      <c r="T51" s="195">
        <f>VLOOKUP(R51&amp;S51,Hoja1!$Q$4:$R$9,2,0)</f>
        <v>0.45</v>
      </c>
      <c r="U51" s="194" t="s">
        <v>206</v>
      </c>
      <c r="V51" s="194" t="s">
        <v>207</v>
      </c>
      <c r="W51" s="194" t="s">
        <v>208</v>
      </c>
      <c r="X51" s="195">
        <f t="shared" si="21"/>
        <v>9.0000000000000011E-2</v>
      </c>
      <c r="Y51" s="195" t="str">
        <f>IF(Z51&lt;=20%,'Tabla probabilidad'!$B$5,IF(Z51&lt;=40%,'Tabla probabilidad'!$B$6,IF(Z51&lt;=60%,'Tabla probabilidad'!$B$7,IF(Z51&lt;=80%,'Tabla probabilidad'!$B$8,IF(Z51&lt;=100%,'Tabla probabilidad'!$B$9)))))</f>
        <v>Muy Baja</v>
      </c>
      <c r="Z51" s="195">
        <f>IF(R51="Preventivo",(J50-(J50*T51)),IF(R51="Detectivo",(J50-(J50*T51)),IF(R51="Correctivo",(J50))))</f>
        <v>0.11</v>
      </c>
      <c r="AA51" s="332"/>
      <c r="AB51" s="332"/>
      <c r="AC51" s="195" t="str">
        <f t="shared" si="19"/>
        <v>Leve</v>
      </c>
      <c r="AD51" s="195">
        <f t="shared" si="22"/>
        <v>0.2</v>
      </c>
      <c r="AE51" s="332"/>
      <c r="AF51" s="332"/>
      <c r="AG51" s="325"/>
      <c r="AH51" s="326"/>
      <c r="AI51" s="324"/>
      <c r="AJ51" s="324"/>
      <c r="AK51" s="324"/>
      <c r="AL51" s="324"/>
      <c r="AM51" s="324"/>
      <c r="AN51" s="324"/>
    </row>
    <row r="52" spans="1:40" ht="43.2" x14ac:dyDescent="0.3">
      <c r="A52" s="326"/>
      <c r="B52" s="334"/>
      <c r="C52" s="325"/>
      <c r="D52" s="144" t="s">
        <v>324</v>
      </c>
      <c r="E52" s="326"/>
      <c r="F52" s="326"/>
      <c r="G52" s="326"/>
      <c r="H52" s="326"/>
      <c r="I52" s="328"/>
      <c r="J52" s="329"/>
      <c r="K52" s="326"/>
      <c r="L52" s="330"/>
      <c r="M52" s="330"/>
      <c r="N52" s="326"/>
      <c r="O52" s="194">
        <v>3</v>
      </c>
      <c r="P52" s="135" t="s">
        <v>325</v>
      </c>
      <c r="Q52" s="194" t="str">
        <f t="shared" si="20"/>
        <v>Probabilidad</v>
      </c>
      <c r="R52" s="194" t="s">
        <v>204</v>
      </c>
      <c r="S52" s="194" t="s">
        <v>205</v>
      </c>
      <c r="T52" s="195">
        <f>VLOOKUP(R52&amp;S52,Hoja1!$Q$4:$R$9,2,0)</f>
        <v>0.45</v>
      </c>
      <c r="U52" s="194" t="s">
        <v>206</v>
      </c>
      <c r="V52" s="194" t="s">
        <v>207</v>
      </c>
      <c r="W52" s="194" t="s">
        <v>208</v>
      </c>
      <c r="X52" s="195">
        <f t="shared" si="21"/>
        <v>9.0000000000000011E-2</v>
      </c>
      <c r="Y52" s="195" t="str">
        <f>IF(Z52&lt;=20%,'Tabla probabilidad'!$B$5,IF(Z52&lt;=40%,'Tabla probabilidad'!$B$6,IF(Z52&lt;=60%,'Tabla probabilidad'!$B$7,IF(Z52&lt;=80%,'Tabla probabilidad'!$B$8,IF(Z52&lt;=100%,'Tabla probabilidad'!$B$9)))))</f>
        <v>Muy Baja</v>
      </c>
      <c r="Z52" s="195">
        <f>IF(R52="Preventivo",(J50-(J50*T52)),IF(R52="Detectivo",(J50-(J50*T52)),IF(R52="Correctivo",(J50))))</f>
        <v>0.11</v>
      </c>
      <c r="AA52" s="332"/>
      <c r="AB52" s="332"/>
      <c r="AC52" s="195" t="str">
        <f t="shared" si="19"/>
        <v>Leve</v>
      </c>
      <c r="AD52" s="195">
        <f t="shared" si="22"/>
        <v>0.2</v>
      </c>
      <c r="AE52" s="332"/>
      <c r="AF52" s="332"/>
      <c r="AG52" s="325"/>
      <c r="AH52" s="326"/>
      <c r="AI52" s="324"/>
      <c r="AJ52" s="324"/>
      <c r="AK52" s="324"/>
      <c r="AL52" s="324"/>
      <c r="AM52" s="324"/>
      <c r="AN52" s="324"/>
    </row>
    <row r="53" spans="1:40" ht="57.6" x14ac:dyDescent="0.3">
      <c r="A53" s="326"/>
      <c r="B53" s="334"/>
      <c r="C53" s="325"/>
      <c r="D53" s="144" t="s">
        <v>291</v>
      </c>
      <c r="E53" s="326" t="s">
        <v>326</v>
      </c>
      <c r="F53" s="326" t="s">
        <v>327</v>
      </c>
      <c r="G53" s="326" t="s">
        <v>220</v>
      </c>
      <c r="H53" s="326">
        <v>80</v>
      </c>
      <c r="I53" s="328" t="str">
        <f>IF(H53&lt;=2,'Tabla probabilidad'!$B$5,IF(H53&lt;=24,'Tabla probabilidad'!$B$6,IF(H53&lt;=500,'Tabla probabilidad'!$B$7,IF(H53&lt;=5000,'Tabla probabilidad'!$B$8,IF(H53&gt;5000,'Tabla probabilidad'!$B$9)))))</f>
        <v>Media</v>
      </c>
      <c r="J53" s="329">
        <f>IF(H53&lt;=2,'Tabla probabilidad'!$D$5,IF(H53&lt;=24,'Tabla probabilidad'!$D$6,IF(H53&lt;=500,'Tabla probabilidad'!$D$7,IF(H53&lt;=5000,'Tabla probabilidad'!$D$8,IF(H53&gt;5000,'Tabla probabilidad'!$D$9)))))</f>
        <v>0.6</v>
      </c>
      <c r="K53" s="326" t="s">
        <v>328</v>
      </c>
      <c r="L53" s="326" t="str">
        <f>IF(K53="El riesgo afecta la imagen de alguna área de la organización","Leve",IF(K53="El riesgo afecta la imagen de la entidad internamente, de conocimiento general, nivel interno, alta dirección, contratista y/o de provedores","Menor",IF(K53="El riesgo afecta la imagen de la entidad con algunos usuarios de relevancia frente al logro de los objetivos","Moderado",IF(K53="El riesgo afecta la imagen de de la entidad con efecto publicitario sostenido a nivel del sector justicia","Mayor",IF(K53="El riesgo afecta la imagen de la entidad a nivel nacional, con efecto publicitarios sostenible a nivel país","Catastrófico",IF(K53="Impacto que afecte la ejecución presupuestal en un valor ≥0,5%.","Leve",IF(K53="Impacto que afecte la ejecución presupuestal en un valor ≥1%.","Menor",IF(K53="Impacto que afecte la ejecución presupuestal en un valor ≥5%.","Moderado",IF(K53="Impacto que afecte la ejecución presupuestal en un valor ≥20%.","Mayor",IF(K53="Impacto que afecte la ejecución presupuestal en un valor ≥50%.","Catastrófico",IF(K53="Incumplimiento máximo del 5% de la meta planeada","Leve",IF(K53="Incumplimiento máximo del 15% de la meta planeada","Menor",IF(K53="Incumplimiento máximo del 20% de la meta planeada","Moderado",IF(K53="Incumplimiento máximo del 50% de la meta planeada","Mayor",IF(K53="Incumplimiento máximo del 80% de la meta planeada","Catastrófico",IF(K53="Cualquier afectación a la violacion de los derechos de los ciudadanos se considera con consecuencias altas","Mayor",IF(K53="Cualquier afectación a la violacion de los derechos de los ciudadanos se considera con consecuencias desastrosas","Catastrófico",IF(K53="Afecta la Prestación del Servicio de Administración de Justicia en 5%","Leve",IF(K53="Afecta la Prestación del Servicio de Administración de Justicia en 10%","Menor",IF(K53="Afecta la Prestación del Servicio de Administración de Justicia en 15%","Moderado",IF(K53="Afecta la Prestación del Servicio de Administración de Justicia en 20%","Mayor",IF(K53="Afecta la Prestación del Servicio de Administración de Justicia en más del 50%","Catastrófico",IF(K53="Cualquier acto indebido de los servidores judiciales genera altas consecuencias para la entidad","Mayor",IF(K53="Cualquier acto indebido de los servidores judiciales genera consecuencias desastrosas para la entidad","Catastrófico",IF(K53="Si el hecho llegara a presentarse, tendría consecuencias o efectos mínimos sobre la entidad","Leve",IF(K53="Si el hecho llegara a presentarse, tendría bajo impacto o efecto sobre la entidad","Menor",IF(K53="Si el hecho llegara a presentarse, tendría medianas consecuencias o efectos sobre la entidad","Moderado",IF(K53="Si el hecho llegara a presentarse, tendría altas consecuencias o efectos sobre la entidad","Mayor",IF(K53="Si el hecho llegara a presentarse, tendría desastrosas consecuencias o efectos sobre la entidad","Catastrófico")))))))))))))))))))))))))))))</f>
        <v>Menor</v>
      </c>
      <c r="M53" s="326" t="str">
        <f>IF(K53="El riesgo afecta la imagen de alguna área de la organización","20%",IF(K53="El riesgo afecta la imagen de la entidad internamente, de conocimiento general, nivel interno, alta dirección, contratista y/o de provedores","40%",IF(K53="El riesgo afecta la imagen de la entidad con algunos usuarios de relevancia frente al logro de los objetivos","60%",IF(K53="El riesgo afecta la imagen de de la entidad con efecto publicitario sostenido a nivel del sector justicia","80%",IF(K53="El riesgo afecta la imagen de la entidad a nivel nacional, con efecto publicitarios sostenible a nivel país","100%",IF(K53="Impacto que afecte la ejecución presupuestal en un valor ≥0,5%.","20%",IF(K53="Impacto que afecte la ejecución presupuestal en un valor ≥1%.","40%",IF(K53="Impacto que afecte la ejecución presupuestal en un valor ≥5%.","60%",IF(K53="Impacto que afecte la ejecución presupuestal en un valor ≥20%.","80%",IF(K53="Impacto que afecte la ejecución presupuestal en un valor ≥50%.","100%",IF(K53="Incumplimiento máximo del 5% de la meta planeada","20%",IF(K53="Incumplimiento máximo del 15% de la meta planeada","40%",IF(K53="Incumplimiento máximo del 20% de la meta planeada","60%",IF(K53="Incumplimiento máximo del 50% de la meta planeada","80%",IF(K53="Incumplimiento máximo del 80% de la meta planeada","100%",IF(K53="Cualquier afectación a la violacion de los derechos de los ciudadanos se considera con consecuencias altas","80%",IF(K53="Cualquier afectación a la violacion de los derechos de los ciudadanos se considera con consecuencias desastrosas","100%",IF(K53="Afecta la Prestación del Servicio de Administración de Justicia en 5%","20%",IF(K53="Afecta la Prestación del Servicio de Administración de Justicia en 10%","40%",IF(K53="Afecta la Prestación del Servicio de Administración de Justicia en 15%","60%",IF(K53="Afecta la Prestación del Servicio de Administración de Justicia en 20%","80%",IF(K53="Afecta la Prestación del Servicio de Administración de Justicia en más del 50%","100%",IF(K53="Cualquier acto indebido de los servidores judiciales genera altas consecuencias para la entidad","80%",IF(K53="Cualquier acto indebido de los servidores judiciales genera consecuencias desastrosas para la entidad","100%",IF(K53="Si el hecho llegara a presentarse, tendría consecuencias o efectos mínimos sobre la entidad","20%",IF(K53="Si el hecho llegara a presentarse, tendría bajo impacto o efecto sobre la entidad","40%",IF(K53="Si el hecho llegara a presentarse, tendría medianas consecuencias o efectos sobre la entidad","60%",IF(K53="Si el hecho llegara a presentarse, tendría altas consecuencias o efectos sobre la entidad","80%",IF(K53="Si el hecho llegara a presentarse, tendría desastrosas consecuencias o efectos sobre la entidad","100%")))))))))))))))))))))))))))))</f>
        <v>40%</v>
      </c>
      <c r="N53" s="326" t="str">
        <f>VLOOKUP((I53&amp;L53),Hoja1!$B$4:$C$28,2,0)</f>
        <v>Moderado</v>
      </c>
      <c r="O53" s="194">
        <v>1</v>
      </c>
      <c r="P53" s="135" t="s">
        <v>329</v>
      </c>
      <c r="Q53" s="194" t="str">
        <f t="shared" si="20"/>
        <v>Probabilidad</v>
      </c>
      <c r="R53" s="194" t="s">
        <v>204</v>
      </c>
      <c r="S53" s="194" t="s">
        <v>205</v>
      </c>
      <c r="T53" s="195">
        <f>VLOOKUP(R53&amp;S53,Hoja1!$Q$4:$R$9,2,0)</f>
        <v>0.45</v>
      </c>
      <c r="U53" s="194" t="s">
        <v>206</v>
      </c>
      <c r="V53" s="194" t="s">
        <v>207</v>
      </c>
      <c r="W53" s="194" t="s">
        <v>208</v>
      </c>
      <c r="X53" s="195">
        <f t="shared" si="21"/>
        <v>9.0000000000000011E-2</v>
      </c>
      <c r="Y53" s="195" t="str">
        <f>IF(Z53&lt;=20%,'Tabla probabilidad'!$B$5,IF(Z53&lt;=40%,'Tabla probabilidad'!$B$6,IF(Z53&lt;=60%,'Tabla probabilidad'!$B$7,IF(Z53&lt;=80%,'Tabla probabilidad'!$B$8,IF(Z53&lt;=100%,'Tabla probabilidad'!$B$9)))))</f>
        <v>Baja</v>
      </c>
      <c r="Z53" s="195">
        <f>IF(R53="Preventivo",(J53-(J53*T53)),IF(R53="Detectivo",(J53-(J53*T53)),IF(R53="Correctivo",(J53))))</f>
        <v>0.32999999999999996</v>
      </c>
      <c r="AA53" s="331" t="str">
        <f>IF(AB53&lt;=20%,'Tabla probabilidad'!$B$5,IF(AB53&lt;=40%,'Tabla probabilidad'!$B$6,IF(AB53&lt;=60%,'Tabla probabilidad'!$B$7,IF(AB53&lt;=80%,'Tabla probabilidad'!$B$8,IF(AB53&lt;=100%,'Tabla probabilidad'!$B$9)))))</f>
        <v>Baja</v>
      </c>
      <c r="AB53" s="331">
        <f>AVERAGE(Z53:Z55)</f>
        <v>0.32999999999999996</v>
      </c>
      <c r="AC53" s="195" t="str">
        <f t="shared" si="19"/>
        <v>Leve</v>
      </c>
      <c r="AD53" s="195">
        <f t="shared" si="22"/>
        <v>0.2</v>
      </c>
      <c r="AE53" s="331" t="str">
        <f>IF(AF53&lt;=20%,"Leve",IF(AF53&lt;=40%,"Menor",IF(AF53&lt;=60%,"Moderado",IF(AF53&lt;=80%,"Mayor",IF(AF53&lt;=100%,"Catastrófico")))))</f>
        <v>Leve</v>
      </c>
      <c r="AF53" s="331">
        <f>AVERAGE(AD53:AD55)</f>
        <v>0.20000000000000004</v>
      </c>
      <c r="AG53" s="319" t="str">
        <f>VLOOKUP(AA53&amp;AE53,Hoja1!$B$4:$C$28,2,0)</f>
        <v>Bajo</v>
      </c>
      <c r="AH53" s="326" t="s">
        <v>209</v>
      </c>
      <c r="AI53" s="323"/>
      <c r="AJ53" s="323"/>
      <c r="AK53" s="323"/>
      <c r="AL53" s="323"/>
      <c r="AM53" s="323"/>
      <c r="AN53" s="323"/>
    </row>
    <row r="54" spans="1:40" ht="57.6" x14ac:dyDescent="0.3">
      <c r="A54" s="326"/>
      <c r="B54" s="334"/>
      <c r="C54" s="325"/>
      <c r="D54" s="144" t="s">
        <v>330</v>
      </c>
      <c r="E54" s="326"/>
      <c r="F54" s="326"/>
      <c r="G54" s="326"/>
      <c r="H54" s="326"/>
      <c r="I54" s="328"/>
      <c r="J54" s="329"/>
      <c r="K54" s="326"/>
      <c r="L54" s="330"/>
      <c r="M54" s="330"/>
      <c r="N54" s="326"/>
      <c r="O54" s="194">
        <v>2</v>
      </c>
      <c r="P54" s="135" t="s">
        <v>331</v>
      </c>
      <c r="Q54" s="194" t="str">
        <f t="shared" ref="Q54:Q55" si="23">IF(R54="Preventivo","Probabilidad",IF(R54="Detectivo","Probabilidad", IF(R54="Correctivo","Impacto")))</f>
        <v>Probabilidad</v>
      </c>
      <c r="R54" s="194" t="s">
        <v>204</v>
      </c>
      <c r="S54" s="194" t="s">
        <v>205</v>
      </c>
      <c r="T54" s="195">
        <f>VLOOKUP(R54&amp;S54,Hoja1!$Q$4:$R$9,2,0)</f>
        <v>0.45</v>
      </c>
      <c r="U54" s="194" t="s">
        <v>206</v>
      </c>
      <c r="V54" s="194" t="s">
        <v>207</v>
      </c>
      <c r="W54" s="194" t="s">
        <v>208</v>
      </c>
      <c r="X54" s="195">
        <f t="shared" si="21"/>
        <v>9.0000000000000011E-2</v>
      </c>
      <c r="Y54" s="195" t="str">
        <f>IF(Z54&lt;=20%,'Tabla probabilidad'!$B$5,IF(Z54&lt;=40%,'Tabla probabilidad'!$B$6,IF(Z54&lt;=60%,'Tabla probabilidad'!$B$7,IF(Z54&lt;=80%,'Tabla probabilidad'!$B$8,IF(Z54&lt;=100%,'Tabla probabilidad'!$B$9)))))</f>
        <v>Baja</v>
      </c>
      <c r="Z54" s="195">
        <f>IF(R54="Preventivo",(J53-(J53*T54)),IF(R54="Detectivo",(J53-(J53*T54)),IF(R54="Correctivo",(J53))))</f>
        <v>0.32999999999999996</v>
      </c>
      <c r="AA54" s="332"/>
      <c r="AB54" s="332"/>
      <c r="AC54" s="195" t="str">
        <f t="shared" si="19"/>
        <v>Leve</v>
      </c>
      <c r="AD54" s="195">
        <f t="shared" si="22"/>
        <v>0.2</v>
      </c>
      <c r="AE54" s="332"/>
      <c r="AF54" s="332"/>
      <c r="AG54" s="325"/>
      <c r="AH54" s="326"/>
      <c r="AI54" s="324"/>
      <c r="AJ54" s="324"/>
      <c r="AK54" s="324"/>
      <c r="AL54" s="324"/>
      <c r="AM54" s="324"/>
      <c r="AN54" s="324"/>
    </row>
    <row r="55" spans="1:40" ht="43.2" x14ac:dyDescent="0.3">
      <c r="A55" s="326"/>
      <c r="B55" s="334"/>
      <c r="C55" s="325"/>
      <c r="D55" s="144" t="s">
        <v>332</v>
      </c>
      <c r="E55" s="326"/>
      <c r="F55" s="326"/>
      <c r="G55" s="326"/>
      <c r="H55" s="326"/>
      <c r="I55" s="328"/>
      <c r="J55" s="329"/>
      <c r="K55" s="326"/>
      <c r="L55" s="330"/>
      <c r="M55" s="330"/>
      <c r="N55" s="326"/>
      <c r="O55" s="194">
        <v>3</v>
      </c>
      <c r="P55" s="135" t="s">
        <v>333</v>
      </c>
      <c r="Q55" s="194" t="str">
        <f t="shared" si="23"/>
        <v>Probabilidad</v>
      </c>
      <c r="R55" s="194" t="s">
        <v>204</v>
      </c>
      <c r="S55" s="194" t="s">
        <v>205</v>
      </c>
      <c r="T55" s="195">
        <f>VLOOKUP(R55&amp;S55,Hoja1!$Q$4:$R$9,2,0)</f>
        <v>0.45</v>
      </c>
      <c r="U55" s="194" t="s">
        <v>206</v>
      </c>
      <c r="V55" s="194" t="s">
        <v>207</v>
      </c>
      <c r="W55" s="194" t="s">
        <v>208</v>
      </c>
      <c r="X55" s="195">
        <f t="shared" si="21"/>
        <v>9.0000000000000011E-2</v>
      </c>
      <c r="Y55" s="195" t="str">
        <f>IF(Z55&lt;=20%,'Tabla probabilidad'!$B$5,IF(Z55&lt;=40%,'Tabla probabilidad'!$B$6,IF(Z55&lt;=60%,'Tabla probabilidad'!$B$7,IF(Z55&lt;=80%,'Tabla probabilidad'!$B$8,IF(Z55&lt;=100%,'Tabla probabilidad'!$B$9)))))</f>
        <v>Baja</v>
      </c>
      <c r="Z55" s="195">
        <f>IF(R55="Preventivo",(J53-(J53*T55)),IF(R55="Detectivo",(J53-(J53*T55)),IF(R55="Correctivo",(J53))))</f>
        <v>0.32999999999999996</v>
      </c>
      <c r="AA55" s="332"/>
      <c r="AB55" s="332"/>
      <c r="AC55" s="195" t="str">
        <f t="shared" si="19"/>
        <v>Leve</v>
      </c>
      <c r="AD55" s="195">
        <f t="shared" si="22"/>
        <v>0.2</v>
      </c>
      <c r="AE55" s="332"/>
      <c r="AF55" s="332"/>
      <c r="AG55" s="325"/>
      <c r="AH55" s="326"/>
      <c r="AI55" s="324"/>
      <c r="AJ55" s="324"/>
      <c r="AK55" s="324"/>
      <c r="AL55" s="324"/>
      <c r="AM55" s="324"/>
      <c r="AN55" s="324"/>
    </row>
    <row r="56" spans="1:40" ht="43.2" x14ac:dyDescent="0.3">
      <c r="A56" s="326"/>
      <c r="B56" s="334"/>
      <c r="C56" s="325"/>
      <c r="D56" s="144" t="s">
        <v>334</v>
      </c>
      <c r="E56" s="326" t="s">
        <v>335</v>
      </c>
      <c r="F56" s="326" t="s">
        <v>336</v>
      </c>
      <c r="G56" s="326" t="s">
        <v>220</v>
      </c>
      <c r="H56" s="326">
        <v>2</v>
      </c>
      <c r="I56" s="328" t="str">
        <f>IF(H56&lt;=2,'Tabla probabilidad'!$B$5,IF(H56&lt;=24,'Tabla probabilidad'!$B$6,IF(H56&lt;=500,'Tabla probabilidad'!$B$7,IF(H56&lt;=5000,'Tabla probabilidad'!$B$8,IF(H56&gt;5000,'Tabla probabilidad'!$B$9)))))</f>
        <v>Muy Baja</v>
      </c>
      <c r="J56" s="329">
        <f>IF(H56&lt;=2,'Tabla probabilidad'!$D$5,IF(H56&lt;=24,'Tabla probabilidad'!$D$6,IF(H56&lt;=500,'Tabla probabilidad'!$D$7,IF(H56&lt;=5000,'Tabla probabilidad'!$D$8,IF(H56&gt;5000,'Tabla probabilidad'!$D$9)))))</f>
        <v>0.2</v>
      </c>
      <c r="K56" s="326" t="s">
        <v>328</v>
      </c>
      <c r="L56" s="326" t="str">
        <f>IF(K56="El riesgo afecta la imagen de alguna área de la organización","Leve",IF(K56="El riesgo afecta la imagen de la entidad internamente, de conocimiento general, nivel interno, alta dirección, contratista y/o de provedores","Menor",IF(K56="El riesgo afecta la imagen de la entidad con algunos usuarios de relevancia frente al logro de los objetivos","Moderado",IF(K56="El riesgo afecta la imagen de de la entidad con efecto publicitario sostenido a nivel del sector justicia","Mayor",IF(K56="El riesgo afecta la imagen de la entidad a nivel nacional, con efecto publicitarios sostenible a nivel país","Catastrófico",IF(K56="Impacto que afecte la ejecución presupuestal en un valor ≥0,5%.","Leve",IF(K56="Impacto que afecte la ejecución presupuestal en un valor ≥1%.","Menor",IF(K56="Impacto que afecte la ejecución presupuestal en un valor ≥5%.","Moderado",IF(K56="Impacto que afecte la ejecución presupuestal en un valor ≥20%.","Mayor",IF(K56="Impacto que afecte la ejecución presupuestal en un valor ≥50%.","Catastrófico",IF(K56="Incumplimiento máximo del 5% de la meta planeada","Leve",IF(K56="Incumplimiento máximo del 15% de la meta planeada","Menor",IF(K56="Incumplimiento máximo del 20% de la meta planeada","Moderado",IF(K56="Incumplimiento máximo del 50% de la meta planeada","Mayor",IF(K56="Incumplimiento máximo del 80% de la meta planeada","Catastrófico",IF(K56="Cualquier afectación a la violacion de los derechos de los ciudadanos se considera con consecuencias altas","Mayor",IF(K56="Cualquier afectación a la violacion de los derechos de los ciudadanos se considera con consecuencias desastrosas","Catastrófico",IF(K56="Afecta la Prestación del Servicio de Administración de Justicia en 5%","Leve",IF(K56="Afecta la Prestación del Servicio de Administración de Justicia en 10%","Menor",IF(K56="Afecta la Prestación del Servicio de Administración de Justicia en 15%","Moderado",IF(K56="Afecta la Prestación del Servicio de Administración de Justicia en 20%","Mayor",IF(K56="Afecta la Prestación del Servicio de Administración de Justicia en más del 50%","Catastrófico",IF(K56="Cualquier acto indebido de los servidores judiciales genera altas consecuencias para la entidad","Mayor",IF(K56="Cualquier acto indebido de los servidores judiciales genera consecuencias desastrosas para la entidad","Catastrófico",IF(K56="Si el hecho llegara a presentarse, tendría consecuencias o efectos mínimos sobre la entidad","Leve",IF(K56="Si el hecho llegara a presentarse, tendría bajo impacto o efecto sobre la entidad","Menor",IF(K56="Si el hecho llegara a presentarse, tendría medianas consecuencias o efectos sobre la entidad","Moderado",IF(K56="Si el hecho llegara a presentarse, tendría altas consecuencias o efectos sobre la entidad","Mayor",IF(K56="Si el hecho llegara a presentarse, tendría desastrosas consecuencias o efectos sobre la entidad","Catastrófico")))))))))))))))))))))))))))))</f>
        <v>Menor</v>
      </c>
      <c r="M56" s="326" t="str">
        <f>IF(K56="El riesgo afecta la imagen de alguna área de la organización","20%",IF(K56="El riesgo afecta la imagen de la entidad internamente, de conocimiento general, nivel interno, alta dirección, contratista y/o de provedores","40%",IF(K56="El riesgo afecta la imagen de la entidad con algunos usuarios de relevancia frente al logro de los objetivos","60%",IF(K56="El riesgo afecta la imagen de de la entidad con efecto publicitario sostenido a nivel del sector justicia","80%",IF(K56="El riesgo afecta la imagen de la entidad a nivel nacional, con efecto publicitarios sostenible a nivel país","100%",IF(K56="Impacto que afecte la ejecución presupuestal en un valor ≥0,5%.","20%",IF(K56="Impacto que afecte la ejecución presupuestal en un valor ≥1%.","40%",IF(K56="Impacto que afecte la ejecución presupuestal en un valor ≥5%.","60%",IF(K56="Impacto que afecte la ejecución presupuestal en un valor ≥20%.","80%",IF(K56="Impacto que afecte la ejecución presupuestal en un valor ≥50%.","100%",IF(K56="Incumplimiento máximo del 5% de la meta planeada","20%",IF(K56="Incumplimiento máximo del 15% de la meta planeada","40%",IF(K56="Incumplimiento máximo del 20% de la meta planeada","60%",IF(K56="Incumplimiento máximo del 50% de la meta planeada","80%",IF(K56="Incumplimiento máximo del 80% de la meta planeada","100%",IF(K56="Cualquier afectación a la violacion de los derechos de los ciudadanos se considera con consecuencias altas","80%",IF(K56="Cualquier afectación a la violacion de los derechos de los ciudadanos se considera con consecuencias desastrosas","100%",IF(K56="Afecta la Prestación del Servicio de Administración de Justicia en 5%","20%",IF(K56="Afecta la Prestación del Servicio de Administración de Justicia en 10%","40%",IF(K56="Afecta la Prestación del Servicio de Administración de Justicia en 15%","60%",IF(K56="Afecta la Prestación del Servicio de Administración de Justicia en 20%","80%",IF(K56="Afecta la Prestación del Servicio de Administración de Justicia en más del 50%","100%",IF(K56="Cualquier acto indebido de los servidores judiciales genera altas consecuencias para la entidad","80%",IF(K56="Cualquier acto indebido de los servidores judiciales genera consecuencias desastrosas para la entidad","100%",IF(K56="Si el hecho llegara a presentarse, tendría consecuencias o efectos mínimos sobre la entidad","20%",IF(K56="Si el hecho llegara a presentarse, tendría bajo impacto o efecto sobre la entidad","40%",IF(K56="Si el hecho llegara a presentarse, tendría medianas consecuencias o efectos sobre la entidad","60%",IF(K56="Si el hecho llegara a presentarse, tendría altas consecuencias o efectos sobre la entidad","80%",IF(K56="Si el hecho llegara a presentarse, tendría desastrosas consecuencias o efectos sobre la entidad","100%")))))))))))))))))))))))))))))</f>
        <v>40%</v>
      </c>
      <c r="N56" s="326" t="str">
        <f>VLOOKUP((I56&amp;L56),Hoja1!$B$4:$C$28,2,0)</f>
        <v>Bajo</v>
      </c>
      <c r="O56" s="194">
        <v>1</v>
      </c>
      <c r="P56" s="135" t="s">
        <v>337</v>
      </c>
      <c r="Q56" s="194" t="str">
        <f t="shared" ref="Q56:Q57" si="24">IF(R56="Preventivo","Probabilidad",IF(R56="Detectivo","Probabilidad", IF(R56="Correctivo","Impacto")))</f>
        <v>Probabilidad</v>
      </c>
      <c r="R56" s="194" t="s">
        <v>338</v>
      </c>
      <c r="S56" s="194" t="s">
        <v>205</v>
      </c>
      <c r="T56" s="195">
        <f>VLOOKUP(R56&amp;S56,Hoja1!$Q$4:$R$9,2,0)</f>
        <v>0.35</v>
      </c>
      <c r="U56" s="194" t="s">
        <v>206</v>
      </c>
      <c r="V56" s="194" t="s">
        <v>339</v>
      </c>
      <c r="W56" s="194" t="s">
        <v>208</v>
      </c>
      <c r="X56" s="195">
        <f t="shared" si="21"/>
        <v>6.9999999999999993E-2</v>
      </c>
      <c r="Y56" s="195" t="str">
        <f>IF(Z56&lt;=20%,'Tabla probabilidad'!$B$5,IF(Z56&lt;=40%,'Tabla probabilidad'!$B$6,IF(Z56&lt;=60%,'Tabla probabilidad'!$B$7,IF(Z56&lt;=80%,'Tabla probabilidad'!$B$8,IF(Z56&lt;=100%,'Tabla probabilidad'!$B$9)))))</f>
        <v>Muy Baja</v>
      </c>
      <c r="Z56" s="195">
        <f>IF(R56="Preventivo",(J56-(J56*T56)),IF(R56="Detectivo",(J56-(J56*T56)),IF(R56="Correctivo",(J56))))</f>
        <v>0.13</v>
      </c>
      <c r="AA56" s="331" t="str">
        <f>IF(AB56&lt;=20%,'Tabla probabilidad'!$B$5,IF(AB56&lt;=40%,'Tabla probabilidad'!$B$6,IF(AB56&lt;=60%,'Tabla probabilidad'!$B$7,IF(AB56&lt;=80%,'Tabla probabilidad'!$B$8,IF(AB56&lt;=100%,'Tabla probabilidad'!$B$9)))))</f>
        <v>Muy Baja</v>
      </c>
      <c r="AB56" s="331">
        <f>AVERAGE(Z56:Z58)</f>
        <v>0.11666666666666665</v>
      </c>
      <c r="AC56" s="195" t="str">
        <f t="shared" ref="AC56:AC58" si="25">IF(AD56&lt;=20%,"Leve",IF(AD56&lt;=40%,"Menor",IF(AD56&lt;=60%,"Moderado",IF(AD56&lt;=80%,"Mayor",IF(AD56&lt;=100%,"Catastrófico")))))</f>
        <v>Leve</v>
      </c>
      <c r="AD56" s="195">
        <f t="shared" si="22"/>
        <v>0.2</v>
      </c>
      <c r="AE56" s="331" t="str">
        <f>IF(AF56&lt;=20%,"Leve",IF(AF56&lt;=40%,"Menor",IF(AF56&lt;=60%,"Moderado",IF(AF56&lt;=80%,"Mayor",IF(AF56&lt;=100%,"Catastrófico")))))</f>
        <v>Leve</v>
      </c>
      <c r="AF56" s="331">
        <f>AVERAGE(AD56:AD58)</f>
        <v>0.20000000000000004</v>
      </c>
      <c r="AG56" s="319" t="str">
        <f>VLOOKUP(AA56&amp;AE56,Hoja1!$B$4:$C$28,2,0)</f>
        <v>Bajo</v>
      </c>
      <c r="AH56" s="326" t="s">
        <v>209</v>
      </c>
      <c r="AI56" s="323"/>
      <c r="AJ56" s="323"/>
      <c r="AK56" s="323"/>
      <c r="AL56" s="323"/>
      <c r="AM56" s="323"/>
      <c r="AN56" s="323"/>
    </row>
    <row r="57" spans="1:40" ht="43.2" x14ac:dyDescent="0.3">
      <c r="A57" s="326"/>
      <c r="B57" s="334"/>
      <c r="C57" s="325"/>
      <c r="D57" s="144" t="s">
        <v>340</v>
      </c>
      <c r="E57" s="326"/>
      <c r="F57" s="326"/>
      <c r="G57" s="326"/>
      <c r="H57" s="326"/>
      <c r="I57" s="328"/>
      <c r="J57" s="329"/>
      <c r="K57" s="326"/>
      <c r="L57" s="330"/>
      <c r="M57" s="330"/>
      <c r="N57" s="326"/>
      <c r="O57" s="194">
        <v>2</v>
      </c>
      <c r="P57" s="135" t="s">
        <v>341</v>
      </c>
      <c r="Q57" s="194" t="str">
        <f t="shared" si="24"/>
        <v>Probabilidad</v>
      </c>
      <c r="R57" s="194" t="s">
        <v>204</v>
      </c>
      <c r="S57" s="194" t="s">
        <v>205</v>
      </c>
      <c r="T57" s="195">
        <f>VLOOKUP(R57&amp;S57,Hoja1!$Q$4:$R$9,2,0)</f>
        <v>0.45</v>
      </c>
      <c r="U57" s="194" t="s">
        <v>206</v>
      </c>
      <c r="V57" s="194" t="s">
        <v>207</v>
      </c>
      <c r="W57" s="194" t="s">
        <v>208</v>
      </c>
      <c r="X57" s="195">
        <f t="shared" si="21"/>
        <v>9.0000000000000011E-2</v>
      </c>
      <c r="Y57" s="195" t="str">
        <f>IF(Z57&lt;=20%,'Tabla probabilidad'!$B$5,IF(Z57&lt;=40%,'Tabla probabilidad'!$B$6,IF(Z57&lt;=60%,'Tabla probabilidad'!$B$7,IF(Z57&lt;=80%,'Tabla probabilidad'!$B$8,IF(Z57&lt;=100%,'Tabla probabilidad'!$B$9)))))</f>
        <v>Muy Baja</v>
      </c>
      <c r="Z57" s="195">
        <f>IF(R57="Preventivo",(J56-(J56*T57)),IF(R57="Detectivo",(J56-(J56*T57)),IF(R57="Correctivo",(J56))))</f>
        <v>0.11</v>
      </c>
      <c r="AA57" s="332"/>
      <c r="AB57" s="332"/>
      <c r="AC57" s="195" t="str">
        <f t="shared" si="25"/>
        <v>Leve</v>
      </c>
      <c r="AD57" s="195">
        <f t="shared" si="22"/>
        <v>0.2</v>
      </c>
      <c r="AE57" s="332"/>
      <c r="AF57" s="332"/>
      <c r="AG57" s="325"/>
      <c r="AH57" s="326"/>
      <c r="AI57" s="324"/>
      <c r="AJ57" s="324"/>
      <c r="AK57" s="324"/>
      <c r="AL57" s="324"/>
      <c r="AM57" s="324"/>
      <c r="AN57" s="324"/>
    </row>
    <row r="58" spans="1:40" ht="28.8" x14ac:dyDescent="0.3">
      <c r="A58" s="326"/>
      <c r="B58" s="334"/>
      <c r="C58" s="325"/>
      <c r="D58" s="144" t="s">
        <v>342</v>
      </c>
      <c r="E58" s="326"/>
      <c r="F58" s="326"/>
      <c r="G58" s="326"/>
      <c r="H58" s="326"/>
      <c r="I58" s="328"/>
      <c r="J58" s="329"/>
      <c r="K58" s="326"/>
      <c r="L58" s="330"/>
      <c r="M58" s="330"/>
      <c r="N58" s="326"/>
      <c r="O58" s="194">
        <v>3</v>
      </c>
      <c r="P58" s="135" t="s">
        <v>343</v>
      </c>
      <c r="Q58" s="194" t="str">
        <f t="shared" ref="Q58" si="26">IF(R58="Preventivo","Probabilidad",IF(R58="Detectivo","Probabilidad", IF(R58="Correctivo","Impacto")))</f>
        <v>Probabilidad</v>
      </c>
      <c r="R58" s="194" t="s">
        <v>204</v>
      </c>
      <c r="S58" s="194" t="s">
        <v>205</v>
      </c>
      <c r="T58" s="195">
        <f>VLOOKUP(R58&amp;S58,Hoja1!$Q$4:$R$9,2,0)</f>
        <v>0.45</v>
      </c>
      <c r="U58" s="194" t="s">
        <v>206</v>
      </c>
      <c r="V58" s="194" t="s">
        <v>207</v>
      </c>
      <c r="W58" s="194" t="s">
        <v>208</v>
      </c>
      <c r="X58" s="195">
        <f t="shared" si="21"/>
        <v>9.0000000000000011E-2</v>
      </c>
      <c r="Y58" s="195" t="str">
        <f>IF(Z58&lt;=20%,'Tabla probabilidad'!$B$5,IF(Z58&lt;=40%,'Tabla probabilidad'!$B$6,IF(Z58&lt;=60%,'Tabla probabilidad'!$B$7,IF(Z58&lt;=80%,'Tabla probabilidad'!$B$8,IF(Z58&lt;=100%,'Tabla probabilidad'!$B$9)))))</f>
        <v>Muy Baja</v>
      </c>
      <c r="Z58" s="195">
        <f>IF(R58="Preventivo",(J56-(J56*T58)),IF(R58="Detectivo",(J56-(J56*T58)),IF(R58="Correctivo",(J56))))</f>
        <v>0.11</v>
      </c>
      <c r="AA58" s="332"/>
      <c r="AB58" s="332"/>
      <c r="AC58" s="195" t="str">
        <f t="shared" si="25"/>
        <v>Leve</v>
      </c>
      <c r="AD58" s="195">
        <f t="shared" si="22"/>
        <v>0.2</v>
      </c>
      <c r="AE58" s="332"/>
      <c r="AF58" s="332"/>
      <c r="AG58" s="325"/>
      <c r="AH58" s="326"/>
      <c r="AI58" s="324"/>
      <c r="AJ58" s="324"/>
      <c r="AK58" s="324"/>
      <c r="AL58" s="324"/>
      <c r="AM58" s="324"/>
      <c r="AN58" s="324"/>
    </row>
    <row r="59" spans="1:40" ht="28.8" x14ac:dyDescent="0.3">
      <c r="A59" s="326"/>
      <c r="B59" s="334"/>
      <c r="C59" s="325"/>
      <c r="D59" s="144" t="s">
        <v>344</v>
      </c>
      <c r="E59" s="326" t="s">
        <v>345</v>
      </c>
      <c r="F59" s="326" t="s">
        <v>346</v>
      </c>
      <c r="G59" s="326" t="s">
        <v>241</v>
      </c>
      <c r="H59" s="326">
        <v>80</v>
      </c>
      <c r="I59" s="328" t="str">
        <f>IF(H59&lt;=2,'Tabla probabilidad'!$B$5,IF(H59&lt;=24,'Tabla probabilidad'!$B$6,IF(H59&lt;=500,'Tabla probabilidad'!$B$7,IF(H59&lt;=5000,'Tabla probabilidad'!$B$8,IF(H59&gt;5000,'Tabla probabilidad'!$B$9)))))</f>
        <v>Media</v>
      </c>
      <c r="J59" s="329">
        <f>IF(H59&lt;=2,'Tabla probabilidad'!$D$5,IF(H59&lt;=24,'Tabla probabilidad'!$D$6,IF(H59&lt;=500,'Tabla probabilidad'!$D$7,IF(H59&lt;=5000,'Tabla probabilidad'!$D$8,IF(H59&gt;5000,'Tabla probabilidad'!$D$9)))))</f>
        <v>0.6</v>
      </c>
      <c r="K59" s="326" t="s">
        <v>202</v>
      </c>
      <c r="L59" s="326" t="str">
        <f>IF(K59="El riesgo afecta la imagen de alguna área de la organización","Leve",IF(K59="El riesgo afecta la imagen de la entidad internamente, de conocimiento general, nivel interno, alta dirección, contratista y/o de provedores","Menor",IF(K59="El riesgo afecta la imagen de la entidad con algunos usuarios de relevancia frente al logro de los objetivos","Moderado",IF(K59="El riesgo afecta la imagen de de la entidad con efecto publicitario sostenido a nivel del sector justicia","Mayor",IF(K59="El riesgo afecta la imagen de la entidad a nivel nacional, con efecto publicitarios sostenible a nivel país","Catastrófico",IF(K59="Impacto que afecte la ejecución presupuestal en un valor ≥0,5%.","Leve",IF(K59="Impacto que afecte la ejecución presupuestal en un valor ≥1%.","Menor",IF(K59="Impacto que afecte la ejecución presupuestal en un valor ≥5%.","Moderado",IF(K59="Impacto que afecte la ejecución presupuestal en un valor ≥20%.","Mayor",IF(K59="Impacto que afecte la ejecución presupuestal en un valor ≥50%.","Catastrófico",IF(K59="Incumplimiento máximo del 5% de la meta planeada","Leve",IF(K59="Incumplimiento máximo del 15% de la meta planeada","Menor",IF(K59="Incumplimiento máximo del 20% de la meta planeada","Moderado",IF(K59="Incumplimiento máximo del 50% de la meta planeada","Mayor",IF(K59="Incumplimiento máximo del 80% de la meta planeada","Catastrófico",IF(K59="Cualquier afectación a la violacion de los derechos de los ciudadanos se considera con consecuencias altas","Mayor",IF(K59="Cualquier afectación a la violacion de los derechos de los ciudadanos se considera con consecuencias desastrosas","Catastrófico",IF(K59="Afecta la Prestación del Servicio de Administración de Justicia en 5%","Leve",IF(K59="Afecta la Prestación del Servicio de Administración de Justicia en 10%","Menor",IF(K59="Afecta la Prestación del Servicio de Administración de Justicia en 15%","Moderado",IF(K59="Afecta la Prestación del Servicio de Administración de Justicia en 20%","Mayor",IF(K59="Afecta la Prestación del Servicio de Administración de Justicia en más del 50%","Catastrófico",IF(K59="Cualquier acto indebido de los servidores judiciales genera altas consecuencias para la entidad","Mayor",IF(K59="Cualquier acto indebido de los servidores judiciales genera consecuencias desastrosas para la entidad","Catastrófico",IF(K59="Si el hecho llegara a presentarse, tendría consecuencias o efectos mínimos sobre la entidad","Leve",IF(K59="Si el hecho llegara a presentarse, tendría bajo impacto o efecto sobre la entidad","Menor",IF(K59="Si el hecho llegara a presentarse, tendría medianas consecuencias o efectos sobre la entidad","Moderado",IF(K59="Si el hecho llegara a presentarse, tendría altas consecuencias o efectos sobre la entidad","Mayor",IF(K59="Si el hecho llegara a presentarse, tendría desastrosas consecuencias o efectos sobre la entidad","Catastrófico")))))))))))))))))))))))))))))</f>
        <v>Moderado</v>
      </c>
      <c r="M59" s="326" t="str">
        <f>IF(K59="El riesgo afecta la imagen de alguna área de la organización","20%",IF(K59="El riesgo afecta la imagen de la entidad internamente, de conocimiento general, nivel interno, alta dirección, contratista y/o de provedores","40%",IF(K59="El riesgo afecta la imagen de la entidad con algunos usuarios de relevancia frente al logro de los objetivos","60%",IF(K59="El riesgo afecta la imagen de de la entidad con efecto publicitario sostenido a nivel del sector justicia","80%",IF(K59="El riesgo afecta la imagen de la entidad a nivel nacional, con efecto publicitarios sostenible a nivel país","100%",IF(K59="Impacto que afecte la ejecución presupuestal en un valor ≥0,5%.","20%",IF(K59="Impacto que afecte la ejecución presupuestal en un valor ≥1%.","40%",IF(K59="Impacto que afecte la ejecución presupuestal en un valor ≥5%.","60%",IF(K59="Impacto que afecte la ejecución presupuestal en un valor ≥20%.","80%",IF(K59="Impacto que afecte la ejecución presupuestal en un valor ≥50%.","100%",IF(K59="Incumplimiento máximo del 5% de la meta planeada","20%",IF(K59="Incumplimiento máximo del 15% de la meta planeada","40%",IF(K59="Incumplimiento máximo del 20% de la meta planeada","60%",IF(K59="Incumplimiento máximo del 50% de la meta planeada","80%",IF(K59="Incumplimiento máximo del 80% de la meta planeada","100%",IF(K59="Cualquier afectación a la violacion de los derechos de los ciudadanos se considera con consecuencias altas","80%",IF(K59="Cualquier afectación a la violacion de los derechos de los ciudadanos se considera con consecuencias desastrosas","100%",IF(K59="Afecta la Prestación del Servicio de Administración de Justicia en 5%","20%",IF(K59="Afecta la Prestación del Servicio de Administración de Justicia en 10%","40%",IF(K59="Afecta la Prestación del Servicio de Administración de Justicia en 15%","60%",IF(K59="Afecta la Prestación del Servicio de Administración de Justicia en 20%","80%",IF(K59="Afecta la Prestación del Servicio de Administración de Justicia en más del 50%","100%",IF(K59="Cualquier acto indebido de los servidores judiciales genera altas consecuencias para la entidad","80%",IF(K59="Cualquier acto indebido de los servidores judiciales genera consecuencias desastrosas para la entidad","100%",IF(K59="Si el hecho llegara a presentarse, tendría consecuencias o efectos mínimos sobre la entidad","20%",IF(K59="Si el hecho llegara a presentarse, tendría bajo impacto o efecto sobre la entidad","40%",IF(K59="Si el hecho llegara a presentarse, tendría medianas consecuencias o efectos sobre la entidad","60%",IF(K59="Si el hecho llegara a presentarse, tendría altas consecuencias o efectos sobre la entidad","80%",IF(K59="Si el hecho llegara a presentarse, tendría desastrosas consecuencias o efectos sobre la entidad","100%")))))))))))))))))))))))))))))</f>
        <v>60%</v>
      </c>
      <c r="N59" s="326" t="str">
        <f>VLOOKUP((I59&amp;L59),Hoja1!$B$4:$C$28,2,0)</f>
        <v>Moderado</v>
      </c>
      <c r="O59" s="194">
        <v>1</v>
      </c>
      <c r="P59" s="135" t="s">
        <v>347</v>
      </c>
      <c r="Q59" s="194" t="str">
        <f t="shared" ref="Q59" si="27">IF(R59="Preventivo","Probabilidad",IF(R59="Detectivo","Probabilidad", IF(R59="Correctivo","Impacto")))</f>
        <v>Probabilidad</v>
      </c>
      <c r="R59" s="194" t="s">
        <v>204</v>
      </c>
      <c r="S59" s="194" t="s">
        <v>205</v>
      </c>
      <c r="T59" s="195">
        <f>VLOOKUP(R59&amp;S59,Hoja1!$Q$4:$R$9,2,0)</f>
        <v>0.45</v>
      </c>
      <c r="U59" s="194" t="s">
        <v>206</v>
      </c>
      <c r="V59" s="194" t="s">
        <v>207</v>
      </c>
      <c r="W59" s="194" t="s">
        <v>208</v>
      </c>
      <c r="X59" s="195">
        <f t="shared" si="21"/>
        <v>9.0000000000000011E-2</v>
      </c>
      <c r="Y59" s="195" t="str">
        <f>IF(Z59&lt;=20%,'Tabla probabilidad'!$B$5,IF(Z59&lt;=40%,'Tabla probabilidad'!$B$6,IF(Z59&lt;=60%,'Tabla probabilidad'!$B$7,IF(Z59&lt;=80%,'Tabla probabilidad'!$B$8,IF(Z59&lt;=100%,'Tabla probabilidad'!$B$9)))))</f>
        <v>Baja</v>
      </c>
      <c r="Z59" s="195">
        <f>IF(R59="Preventivo",(J59-(J59*T59)),IF(R59="Detectivo",(J59-(J59*T59)),IF(R59="Correctivo",(J59))))</f>
        <v>0.32999999999999996</v>
      </c>
      <c r="AA59" s="331" t="str">
        <f>IF(AB59&lt;=20%,'Tabla probabilidad'!$B$5,IF(AB59&lt;=40%,'Tabla probabilidad'!$B$6,IF(AB59&lt;=60%,'Tabla probabilidad'!$B$7,IF(AB59&lt;=80%,'Tabla probabilidad'!$B$8,IF(AB59&lt;=100%,'Tabla probabilidad'!$B$9)))))</f>
        <v>Baja</v>
      </c>
      <c r="AB59" s="331">
        <f>AVERAGE(Z59:Z61)</f>
        <v>0.32999999999999996</v>
      </c>
      <c r="AC59" s="195" t="str">
        <f t="shared" ref="AC59:AC61" si="28">IF(AD59&lt;=20%,"Leve",IF(AD59&lt;=40%,"Menor",IF(AD59&lt;=60%,"Moderado",IF(AD59&lt;=80%,"Mayor",IF(AD59&lt;=100%,"Catastrófico")))))</f>
        <v>Leve</v>
      </c>
      <c r="AD59" s="195">
        <f t="shared" si="22"/>
        <v>0.2</v>
      </c>
      <c r="AE59" s="331" t="str">
        <f>IF(AF59&lt;=20%,"Leve",IF(AF59&lt;=40%,"Menor",IF(AF59&lt;=60%,"Moderado",IF(AF59&lt;=80%,"Mayor",IF(AF59&lt;=100%,"Catastrófico")))))</f>
        <v>Leve</v>
      </c>
      <c r="AF59" s="331">
        <f>AVERAGE(AD59:AD61)</f>
        <v>0.20000000000000004</v>
      </c>
      <c r="AG59" s="319" t="str">
        <f>VLOOKUP(AA59&amp;AE59,Hoja1!$B$4:$C$28,2,0)</f>
        <v>Bajo</v>
      </c>
      <c r="AH59" s="326" t="s">
        <v>209</v>
      </c>
      <c r="AI59" s="323"/>
      <c r="AJ59" s="323"/>
      <c r="AK59" s="323"/>
      <c r="AL59" s="323"/>
      <c r="AM59" s="323"/>
      <c r="AN59" s="323"/>
    </row>
    <row r="60" spans="1:40" ht="28.8" x14ac:dyDescent="0.3">
      <c r="A60" s="326"/>
      <c r="B60" s="334"/>
      <c r="C60" s="325"/>
      <c r="D60" s="144" t="s">
        <v>348</v>
      </c>
      <c r="E60" s="326"/>
      <c r="F60" s="326"/>
      <c r="G60" s="326"/>
      <c r="H60" s="326"/>
      <c r="I60" s="328"/>
      <c r="J60" s="329"/>
      <c r="K60" s="326"/>
      <c r="L60" s="330"/>
      <c r="M60" s="330"/>
      <c r="N60" s="326"/>
      <c r="O60" s="194">
        <v>2</v>
      </c>
      <c r="P60" s="135" t="s">
        <v>349</v>
      </c>
      <c r="Q60" s="194" t="str">
        <f t="shared" ref="Q60:Q61" si="29">IF(R60="Preventivo","Probabilidad",IF(R60="Detectivo","Probabilidad", IF(R60="Correctivo","Impacto")))</f>
        <v>Probabilidad</v>
      </c>
      <c r="R60" s="194" t="s">
        <v>204</v>
      </c>
      <c r="S60" s="194" t="s">
        <v>205</v>
      </c>
      <c r="T60" s="195">
        <f>VLOOKUP(R60&amp;S60,Hoja1!$Q$4:$R$9,2,0)</f>
        <v>0.45</v>
      </c>
      <c r="U60" s="194" t="s">
        <v>206</v>
      </c>
      <c r="V60" s="194" t="s">
        <v>207</v>
      </c>
      <c r="W60" s="194" t="s">
        <v>208</v>
      </c>
      <c r="X60" s="195">
        <f t="shared" si="21"/>
        <v>9.0000000000000011E-2</v>
      </c>
      <c r="Y60" s="195" t="str">
        <f>IF(Z60&lt;=20%,'Tabla probabilidad'!$B$5,IF(Z60&lt;=40%,'Tabla probabilidad'!$B$6,IF(Z60&lt;=60%,'Tabla probabilidad'!$B$7,IF(Z60&lt;=80%,'Tabla probabilidad'!$B$8,IF(Z60&lt;=100%,'Tabla probabilidad'!$B$9)))))</f>
        <v>Baja</v>
      </c>
      <c r="Z60" s="195">
        <f>IF(R60="Preventivo",(J59-(J59*T60)),IF(R60="Detectivo",(J59-(J59*T60)),IF(R60="Correctivo",(J59))))</f>
        <v>0.32999999999999996</v>
      </c>
      <c r="AA60" s="332"/>
      <c r="AB60" s="332"/>
      <c r="AC60" s="195" t="str">
        <f t="shared" si="28"/>
        <v>Leve</v>
      </c>
      <c r="AD60" s="195">
        <f t="shared" si="22"/>
        <v>0.2</v>
      </c>
      <c r="AE60" s="332"/>
      <c r="AF60" s="332"/>
      <c r="AG60" s="325"/>
      <c r="AH60" s="326"/>
      <c r="AI60" s="324"/>
      <c r="AJ60" s="324"/>
      <c r="AK60" s="324"/>
      <c r="AL60" s="324"/>
      <c r="AM60" s="324"/>
      <c r="AN60" s="324"/>
    </row>
    <row r="61" spans="1:40" ht="28.8" x14ac:dyDescent="0.3">
      <c r="A61" s="326"/>
      <c r="B61" s="334"/>
      <c r="C61" s="325"/>
      <c r="D61" s="144" t="s">
        <v>350</v>
      </c>
      <c r="E61" s="326"/>
      <c r="F61" s="326"/>
      <c r="G61" s="326"/>
      <c r="H61" s="326"/>
      <c r="I61" s="328"/>
      <c r="J61" s="329"/>
      <c r="K61" s="326"/>
      <c r="L61" s="330"/>
      <c r="M61" s="330"/>
      <c r="N61" s="326"/>
      <c r="O61" s="194">
        <v>3</v>
      </c>
      <c r="P61" s="135" t="s">
        <v>351</v>
      </c>
      <c r="Q61" s="194" t="str">
        <f t="shared" si="29"/>
        <v>Probabilidad</v>
      </c>
      <c r="R61" s="194" t="s">
        <v>204</v>
      </c>
      <c r="S61" s="194" t="s">
        <v>205</v>
      </c>
      <c r="T61" s="195">
        <f>VLOOKUP(R61&amp;S61,Hoja1!$Q$4:$R$9,2,0)</f>
        <v>0.45</v>
      </c>
      <c r="U61" s="194" t="s">
        <v>206</v>
      </c>
      <c r="V61" s="194" t="s">
        <v>207</v>
      </c>
      <c r="W61" s="194" t="s">
        <v>208</v>
      </c>
      <c r="X61" s="195">
        <f t="shared" si="21"/>
        <v>9.0000000000000011E-2</v>
      </c>
      <c r="Y61" s="195" t="str">
        <f>IF(Z61&lt;=20%,'Tabla probabilidad'!$B$5,IF(Z61&lt;=40%,'Tabla probabilidad'!$B$6,IF(Z61&lt;=60%,'Tabla probabilidad'!$B$7,IF(Z61&lt;=80%,'Tabla probabilidad'!$B$8,IF(Z61&lt;=100%,'Tabla probabilidad'!$B$9)))))</f>
        <v>Baja</v>
      </c>
      <c r="Z61" s="195">
        <f>IF(R61="Preventivo",(J59-(J59*T61)),IF(R61="Detectivo",(J59-(J59*T61)),IF(R61="Correctivo",(J59))))</f>
        <v>0.32999999999999996</v>
      </c>
      <c r="AA61" s="332"/>
      <c r="AB61" s="332"/>
      <c r="AC61" s="195" t="str">
        <f t="shared" si="28"/>
        <v>Leve</v>
      </c>
      <c r="AD61" s="195">
        <f t="shared" si="22"/>
        <v>0.2</v>
      </c>
      <c r="AE61" s="332"/>
      <c r="AF61" s="332"/>
      <c r="AG61" s="325"/>
      <c r="AH61" s="326"/>
      <c r="AI61" s="324"/>
      <c r="AJ61" s="324"/>
      <c r="AK61" s="324"/>
      <c r="AL61" s="324"/>
      <c r="AM61" s="324"/>
      <c r="AN61" s="324"/>
    </row>
    <row r="62" spans="1:40" ht="43.2" x14ac:dyDescent="0.3">
      <c r="A62" s="326"/>
      <c r="B62" s="334"/>
      <c r="C62" s="325"/>
      <c r="D62" s="144" t="s">
        <v>352</v>
      </c>
      <c r="E62" s="326" t="s">
        <v>353</v>
      </c>
      <c r="F62" s="326" t="s">
        <v>354</v>
      </c>
      <c r="G62" s="326" t="s">
        <v>241</v>
      </c>
      <c r="H62" s="326">
        <v>2</v>
      </c>
      <c r="I62" s="328" t="str">
        <f>IF(H62&lt;=2,'Tabla probabilidad'!$B$5,IF(H62&lt;=24,'Tabla probabilidad'!$B$6,IF(H62&lt;=500,'Tabla probabilidad'!$B$7,IF(H62&lt;=5000,'Tabla probabilidad'!$B$8,IF(H62&gt;5000,'Tabla probabilidad'!$B$9)))))</f>
        <v>Muy Baja</v>
      </c>
      <c r="J62" s="329">
        <f>IF(H62&lt;=2,'Tabla probabilidad'!$D$5,IF(H62&lt;=24,'Tabla probabilidad'!$D$6,IF(H62&lt;=500,'Tabla probabilidad'!$D$7,IF(H62&lt;=5000,'Tabla probabilidad'!$D$8,IF(H62&gt;5000,'Tabla probabilidad'!$D$9)))))</f>
        <v>0.2</v>
      </c>
      <c r="K62" s="326" t="s">
        <v>328</v>
      </c>
      <c r="L62" s="326" t="str">
        <f>IF(K62="El riesgo afecta la imagen de alguna área de la organización","Leve",IF(K62="El riesgo afecta la imagen de la entidad internamente, de conocimiento general, nivel interno, alta dirección, contratista y/o de provedores","Menor",IF(K62="El riesgo afecta la imagen de la entidad con algunos usuarios de relevancia frente al logro de los objetivos","Moderado",IF(K62="El riesgo afecta la imagen de de la entidad con efecto publicitario sostenido a nivel del sector justicia","Mayor",IF(K62="El riesgo afecta la imagen de la entidad a nivel nacional, con efecto publicitarios sostenible a nivel país","Catastrófico",IF(K62="Impacto que afecte la ejecución presupuestal en un valor ≥0,5%.","Leve",IF(K62="Impacto que afecte la ejecución presupuestal en un valor ≥1%.","Menor",IF(K62="Impacto que afecte la ejecución presupuestal en un valor ≥5%.","Moderado",IF(K62="Impacto que afecte la ejecución presupuestal en un valor ≥20%.","Mayor",IF(K62="Impacto que afecte la ejecución presupuestal en un valor ≥50%.","Catastrófico",IF(K62="Incumplimiento máximo del 5% de la meta planeada","Leve",IF(K62="Incumplimiento máximo del 15% de la meta planeada","Menor",IF(K62="Incumplimiento máximo del 20% de la meta planeada","Moderado",IF(K62="Incumplimiento máximo del 50% de la meta planeada","Mayor",IF(K62="Incumplimiento máximo del 80% de la meta planeada","Catastrófico",IF(K62="Cualquier afectación a la violacion de los derechos de los ciudadanos se considera con consecuencias altas","Mayor",IF(K62="Cualquier afectación a la violacion de los derechos de los ciudadanos se considera con consecuencias desastrosas","Catastrófico",IF(K62="Afecta la Prestación del Servicio de Administración de Justicia en 5%","Leve",IF(K62="Afecta la Prestación del Servicio de Administración de Justicia en 10%","Menor",IF(K62="Afecta la Prestación del Servicio de Administración de Justicia en 15%","Moderado",IF(K62="Afecta la Prestación del Servicio de Administración de Justicia en 20%","Mayor",IF(K62="Afecta la Prestación del Servicio de Administración de Justicia en más del 50%","Catastrófico",IF(K62="Cualquier acto indebido de los servidores judiciales genera altas consecuencias para la entidad","Mayor",IF(K62="Cualquier acto indebido de los servidores judiciales genera consecuencias desastrosas para la entidad","Catastrófico",IF(K62="Si el hecho llegara a presentarse, tendría consecuencias o efectos mínimos sobre la entidad","Leve",IF(K62="Si el hecho llegara a presentarse, tendría bajo impacto o efecto sobre la entidad","Menor",IF(K62="Si el hecho llegara a presentarse, tendría medianas consecuencias o efectos sobre la entidad","Moderado",IF(K62="Si el hecho llegara a presentarse, tendría altas consecuencias o efectos sobre la entidad","Mayor",IF(K62="Si el hecho llegara a presentarse, tendría desastrosas consecuencias o efectos sobre la entidad","Catastrófico")))))))))))))))))))))))))))))</f>
        <v>Menor</v>
      </c>
      <c r="M62" s="326" t="str">
        <f>IF(K62="El riesgo afecta la imagen de alguna área de la organización","20%",IF(K62="El riesgo afecta la imagen de la entidad internamente, de conocimiento general, nivel interno, alta dirección, contratista y/o de provedores","40%",IF(K62="El riesgo afecta la imagen de la entidad con algunos usuarios de relevancia frente al logro de los objetivos","60%",IF(K62="El riesgo afecta la imagen de de la entidad con efecto publicitario sostenido a nivel del sector justicia","80%",IF(K62="El riesgo afecta la imagen de la entidad a nivel nacional, con efecto publicitarios sostenible a nivel país","100%",IF(K62="Impacto que afecte la ejecución presupuestal en un valor ≥0,5%.","20%",IF(K62="Impacto que afecte la ejecución presupuestal en un valor ≥1%.","40%",IF(K62="Impacto que afecte la ejecución presupuestal en un valor ≥5%.","60%",IF(K62="Impacto que afecte la ejecución presupuestal en un valor ≥20%.","80%",IF(K62="Impacto que afecte la ejecución presupuestal en un valor ≥50%.","100%",IF(K62="Incumplimiento máximo del 5% de la meta planeada","20%",IF(K62="Incumplimiento máximo del 15% de la meta planeada","40%",IF(K62="Incumplimiento máximo del 20% de la meta planeada","60%",IF(K62="Incumplimiento máximo del 50% de la meta planeada","80%",IF(K62="Incumplimiento máximo del 80% de la meta planeada","100%",IF(K62="Cualquier afectación a la violacion de los derechos de los ciudadanos se considera con consecuencias altas","80%",IF(K62="Cualquier afectación a la violacion de los derechos de los ciudadanos se considera con consecuencias desastrosas","100%",IF(K62="Afecta la Prestación del Servicio de Administración de Justicia en 5%","20%",IF(K62="Afecta la Prestación del Servicio de Administración de Justicia en 10%","40%",IF(K62="Afecta la Prestación del Servicio de Administración de Justicia en 15%","60%",IF(K62="Afecta la Prestación del Servicio de Administración de Justicia en 20%","80%",IF(K62="Afecta la Prestación del Servicio de Administración de Justicia en más del 50%","100%",IF(K62="Cualquier acto indebido de los servidores judiciales genera altas consecuencias para la entidad","80%",IF(K62="Cualquier acto indebido de los servidores judiciales genera consecuencias desastrosas para la entidad","100%",IF(K62="Si el hecho llegara a presentarse, tendría consecuencias o efectos mínimos sobre la entidad","20%",IF(K62="Si el hecho llegara a presentarse, tendría bajo impacto o efecto sobre la entidad","40%",IF(K62="Si el hecho llegara a presentarse, tendría medianas consecuencias o efectos sobre la entidad","60%",IF(K62="Si el hecho llegara a presentarse, tendría altas consecuencias o efectos sobre la entidad","80%",IF(K62="Si el hecho llegara a presentarse, tendría desastrosas consecuencias o efectos sobre la entidad","100%")))))))))))))))))))))))))))))</f>
        <v>40%</v>
      </c>
      <c r="N62" s="326" t="str">
        <f>VLOOKUP((I62&amp;L62),Hoja1!$B$4:$C$28,2,0)</f>
        <v>Bajo</v>
      </c>
      <c r="O62" s="194">
        <v>1</v>
      </c>
      <c r="P62" s="135" t="s">
        <v>355</v>
      </c>
      <c r="Q62" s="194" t="str">
        <f t="shared" ref="Q62:Q65" si="30">IF(R62="Preventivo","Probabilidad",IF(R62="Detectivo","Probabilidad", IF(R62="Correctivo","Impacto")))</f>
        <v>Probabilidad</v>
      </c>
      <c r="R62" s="194" t="s">
        <v>204</v>
      </c>
      <c r="S62" s="194" t="s">
        <v>205</v>
      </c>
      <c r="T62" s="195">
        <f>VLOOKUP(R62&amp;S62,Hoja1!$Q$4:$R$9,2,0)</f>
        <v>0.45</v>
      </c>
      <c r="U62" s="194" t="s">
        <v>206</v>
      </c>
      <c r="V62" s="194" t="s">
        <v>207</v>
      </c>
      <c r="W62" s="194" t="s">
        <v>208</v>
      </c>
      <c r="X62" s="195">
        <f t="shared" si="21"/>
        <v>9.0000000000000011E-2</v>
      </c>
      <c r="Y62" s="195" t="str">
        <f>IF(Z62&lt;=20%,'Tabla probabilidad'!$B$5,IF(Z62&lt;=40%,'Tabla probabilidad'!$B$6,IF(Z62&lt;=60%,'Tabla probabilidad'!$B$7,IF(Z62&lt;=80%,'Tabla probabilidad'!$B$8,IF(Z62&lt;=100%,'Tabla probabilidad'!$B$9)))))</f>
        <v>Muy Baja</v>
      </c>
      <c r="Z62" s="195">
        <f>IF(R62="Preventivo",(J62-(J62*T62)),IF(R62="Detectivo",(J62-(J62*T62)),IF(R62="Correctivo",(J62))))</f>
        <v>0.11</v>
      </c>
      <c r="AA62" s="331" t="str">
        <f>IF(AB62&lt;=20%,'Tabla probabilidad'!$B$5,IF(AB62&lt;=40%,'Tabla probabilidad'!$B$6,IF(AB62&lt;=60%,'Tabla probabilidad'!$B$7,IF(AB62&lt;=80%,'Tabla probabilidad'!$B$8,IF(AB62&lt;=100%,'Tabla probabilidad'!$B$9)))))</f>
        <v>Muy Baja</v>
      </c>
      <c r="AB62" s="331">
        <f>AVERAGE(Z62:Z65)</f>
        <v>0.11</v>
      </c>
      <c r="AC62" s="195" t="str">
        <f t="shared" ref="AC62:AC65" si="31">IF(AD62&lt;=20%,"Leve",IF(AD62&lt;=40%,"Menor",IF(AD62&lt;=60%,"Moderado",IF(AD62&lt;=80%,"Mayor",IF(AD62&lt;=100%,"Catastrófico")))))</f>
        <v>Leve</v>
      </c>
      <c r="AD62" s="195">
        <f t="shared" si="22"/>
        <v>0.2</v>
      </c>
      <c r="AE62" s="331" t="str">
        <f>IF(AF62&lt;=20%,"Leve",IF(AF62&lt;=40%,"Menor",IF(AF62&lt;=60%,"Moderado",IF(AF62&lt;=80%,"Mayor",IF(AF62&lt;=100%,"Catastrófico")))))</f>
        <v>Leve</v>
      </c>
      <c r="AF62" s="331">
        <f>AVERAGE(AD62:AD65)</f>
        <v>0.2</v>
      </c>
      <c r="AG62" s="319" t="str">
        <f>VLOOKUP(AA62&amp;AE62,Hoja1!$B$4:$C$28,2,0)</f>
        <v>Bajo</v>
      </c>
      <c r="AH62" s="326" t="s">
        <v>209</v>
      </c>
      <c r="AI62" s="323"/>
      <c r="AJ62" s="323"/>
      <c r="AK62" s="323"/>
      <c r="AL62" s="323"/>
      <c r="AM62" s="323"/>
      <c r="AN62" s="323"/>
    </row>
    <row r="63" spans="1:40" x14ac:dyDescent="0.3">
      <c r="A63" s="326"/>
      <c r="B63" s="334"/>
      <c r="C63" s="325"/>
      <c r="D63" s="144" t="s">
        <v>356</v>
      </c>
      <c r="E63" s="326"/>
      <c r="F63" s="326"/>
      <c r="G63" s="326"/>
      <c r="H63" s="326"/>
      <c r="I63" s="328"/>
      <c r="J63" s="329"/>
      <c r="K63" s="326"/>
      <c r="L63" s="330"/>
      <c r="M63" s="330"/>
      <c r="N63" s="326"/>
      <c r="O63" s="194">
        <v>2</v>
      </c>
      <c r="P63" s="135" t="s">
        <v>357</v>
      </c>
      <c r="Q63" s="194" t="str">
        <f t="shared" si="30"/>
        <v>Probabilidad</v>
      </c>
      <c r="R63" s="194" t="s">
        <v>204</v>
      </c>
      <c r="S63" s="194" t="s">
        <v>205</v>
      </c>
      <c r="T63" s="195">
        <f>VLOOKUP(R63&amp;S63,Hoja1!$Q$4:$R$9,2,0)</f>
        <v>0.45</v>
      </c>
      <c r="U63" s="194" t="s">
        <v>206</v>
      </c>
      <c r="V63" s="194" t="s">
        <v>207</v>
      </c>
      <c r="W63" s="194" t="s">
        <v>208</v>
      </c>
      <c r="X63" s="195">
        <f t="shared" si="21"/>
        <v>9.0000000000000011E-2</v>
      </c>
      <c r="Y63" s="195" t="str">
        <f>IF(Z63&lt;=20%,'Tabla probabilidad'!$B$5,IF(Z63&lt;=40%,'Tabla probabilidad'!$B$6,IF(Z63&lt;=60%,'Tabla probabilidad'!$B$7,IF(Z63&lt;=80%,'Tabla probabilidad'!$B$8,IF(Z63&lt;=100%,'Tabla probabilidad'!$B$9)))))</f>
        <v>Muy Baja</v>
      </c>
      <c r="Z63" s="195">
        <f>IF(R63="Preventivo",(J62-(J62*T63)),IF(R63="Detectivo",(J62-(J62*T63)),IF(R63="Correctivo",(J62))))</f>
        <v>0.11</v>
      </c>
      <c r="AA63" s="332"/>
      <c r="AB63" s="332"/>
      <c r="AC63" s="195" t="str">
        <f t="shared" si="31"/>
        <v>Leve</v>
      </c>
      <c r="AD63" s="195">
        <f t="shared" si="22"/>
        <v>0.2</v>
      </c>
      <c r="AE63" s="332"/>
      <c r="AF63" s="332"/>
      <c r="AG63" s="325"/>
      <c r="AH63" s="326"/>
      <c r="AI63" s="324"/>
      <c r="AJ63" s="324"/>
      <c r="AK63" s="324"/>
      <c r="AL63" s="324"/>
      <c r="AM63" s="324"/>
      <c r="AN63" s="324"/>
    </row>
    <row r="64" spans="1:40" ht="28.8" x14ac:dyDescent="0.3">
      <c r="A64" s="326"/>
      <c r="B64" s="334"/>
      <c r="C64" s="325"/>
      <c r="D64" s="144" t="s">
        <v>358</v>
      </c>
      <c r="E64" s="326"/>
      <c r="F64" s="326"/>
      <c r="G64" s="326"/>
      <c r="H64" s="326"/>
      <c r="I64" s="328"/>
      <c r="J64" s="329"/>
      <c r="K64" s="326"/>
      <c r="L64" s="330"/>
      <c r="M64" s="330"/>
      <c r="N64" s="326"/>
      <c r="O64" s="194">
        <v>3</v>
      </c>
      <c r="P64" s="135" t="s">
        <v>359</v>
      </c>
      <c r="Q64" s="194" t="str">
        <f t="shared" si="30"/>
        <v>Probabilidad</v>
      </c>
      <c r="R64" s="194" t="s">
        <v>204</v>
      </c>
      <c r="S64" s="194" t="s">
        <v>205</v>
      </c>
      <c r="T64" s="195">
        <f>VLOOKUP(R64&amp;S64,Hoja1!$Q$4:$R$9,2,0)</f>
        <v>0.45</v>
      </c>
      <c r="U64" s="194" t="s">
        <v>206</v>
      </c>
      <c r="V64" s="194" t="s">
        <v>207</v>
      </c>
      <c r="W64" s="194" t="s">
        <v>208</v>
      </c>
      <c r="X64" s="195">
        <f t="shared" si="21"/>
        <v>9.0000000000000011E-2</v>
      </c>
      <c r="Y64" s="195" t="str">
        <f>IF(Z64&lt;=20%,'Tabla probabilidad'!$B$5,IF(Z64&lt;=40%,'Tabla probabilidad'!$B$6,IF(Z64&lt;=60%,'Tabla probabilidad'!$B$7,IF(Z64&lt;=80%,'Tabla probabilidad'!$B$8,IF(Z64&lt;=100%,'Tabla probabilidad'!$B$9)))))</f>
        <v>Muy Baja</v>
      </c>
      <c r="Z64" s="195">
        <f>IF(R64="Preventivo",(J62-(J62*T64)),IF(R64="Detectivo",(J62-(J62*T64)),IF(R64="Correctivo",(J62))))</f>
        <v>0.11</v>
      </c>
      <c r="AA64" s="332"/>
      <c r="AB64" s="332"/>
      <c r="AC64" s="195" t="str">
        <f t="shared" si="31"/>
        <v>Leve</v>
      </c>
      <c r="AD64" s="195">
        <f t="shared" si="22"/>
        <v>0.2</v>
      </c>
      <c r="AE64" s="332"/>
      <c r="AF64" s="332"/>
      <c r="AG64" s="325"/>
      <c r="AH64" s="326"/>
      <c r="AI64" s="324"/>
      <c r="AJ64" s="324"/>
      <c r="AK64" s="324"/>
      <c r="AL64" s="324"/>
      <c r="AM64" s="324"/>
      <c r="AN64" s="324"/>
    </row>
    <row r="65" spans="1:40" ht="28.8" x14ac:dyDescent="0.3">
      <c r="A65" s="326"/>
      <c r="B65" s="334"/>
      <c r="C65" s="325"/>
      <c r="D65" s="144" t="s">
        <v>360</v>
      </c>
      <c r="E65" s="326"/>
      <c r="F65" s="326"/>
      <c r="G65" s="326"/>
      <c r="H65" s="326"/>
      <c r="I65" s="328"/>
      <c r="J65" s="329"/>
      <c r="K65" s="326"/>
      <c r="L65" s="330"/>
      <c r="M65" s="330"/>
      <c r="N65" s="326"/>
      <c r="O65" s="194">
        <v>4</v>
      </c>
      <c r="P65" s="135" t="s">
        <v>361</v>
      </c>
      <c r="Q65" s="194" t="str">
        <f t="shared" si="30"/>
        <v>Probabilidad</v>
      </c>
      <c r="R65" s="194" t="s">
        <v>204</v>
      </c>
      <c r="S65" s="194" t="s">
        <v>205</v>
      </c>
      <c r="T65" s="195">
        <f>VLOOKUP(R65&amp;S65,Hoja1!$Q$4:$R$9,2,0)</f>
        <v>0.45</v>
      </c>
      <c r="U65" s="194" t="s">
        <v>206</v>
      </c>
      <c r="V65" s="194" t="s">
        <v>207</v>
      </c>
      <c r="W65" s="194" t="s">
        <v>208</v>
      </c>
      <c r="X65" s="195">
        <f t="shared" si="21"/>
        <v>9.0000000000000011E-2</v>
      </c>
      <c r="Y65" s="195" t="str">
        <f>IF(Z65&lt;=20%,'Tabla probabilidad'!$B$5,IF(Z65&lt;=40%,'Tabla probabilidad'!$B$6,IF(Z65&lt;=60%,'Tabla probabilidad'!$B$7,IF(Z65&lt;=80%,'Tabla probabilidad'!$B$8,IF(Z65&lt;=100%,'Tabla probabilidad'!$B$9)))))</f>
        <v>Muy Baja</v>
      </c>
      <c r="Z65" s="195">
        <f>IF(R65="Preventivo",(J62-(J62*T65)),IF(R65="Detectivo",(J62-(J62*T65)),IF(R65="Correctivo",(J62))))</f>
        <v>0.11</v>
      </c>
      <c r="AA65" s="332"/>
      <c r="AB65" s="332"/>
      <c r="AC65" s="195" t="str">
        <f t="shared" si="31"/>
        <v>Leve</v>
      </c>
      <c r="AD65" s="195">
        <f t="shared" si="22"/>
        <v>0.2</v>
      </c>
      <c r="AE65" s="332"/>
      <c r="AF65" s="332"/>
      <c r="AG65" s="325"/>
      <c r="AH65" s="326"/>
      <c r="AI65" s="324"/>
      <c r="AJ65" s="324"/>
      <c r="AK65" s="324"/>
      <c r="AL65" s="324"/>
      <c r="AM65" s="324"/>
      <c r="AN65" s="324"/>
    </row>
    <row r="66" spans="1:40" ht="43.2" x14ac:dyDescent="0.3">
      <c r="A66" s="326"/>
      <c r="B66" s="334"/>
      <c r="C66" s="325"/>
      <c r="D66" s="144" t="s">
        <v>362</v>
      </c>
      <c r="E66" s="326" t="s">
        <v>363</v>
      </c>
      <c r="F66" s="326" t="s">
        <v>364</v>
      </c>
      <c r="G66" s="326" t="s">
        <v>241</v>
      </c>
      <c r="H66" s="326">
        <v>2</v>
      </c>
      <c r="I66" s="328" t="str">
        <f>IF(H66&lt;=2,'Tabla probabilidad'!$B$5,IF(H66&lt;=24,'Tabla probabilidad'!$B$6,IF(H66&lt;=500,'Tabla probabilidad'!$B$7,IF(H66&lt;=5000,'Tabla probabilidad'!$B$8,IF(H66&gt;5000,'Tabla probabilidad'!$B$9)))))</f>
        <v>Muy Baja</v>
      </c>
      <c r="J66" s="329">
        <f>IF(H66&lt;=2,'Tabla probabilidad'!$D$5,IF(H66&lt;=24,'Tabla probabilidad'!$D$6,IF(H66&lt;=500,'Tabla probabilidad'!$D$7,IF(H66&lt;=5000,'Tabla probabilidad'!$D$8,IF(H66&gt;5000,'Tabla probabilidad'!$D$9)))))</f>
        <v>0.2</v>
      </c>
      <c r="K66" s="326" t="s">
        <v>328</v>
      </c>
      <c r="L66" s="326" t="str">
        <f>IF(K66="El riesgo afecta la imagen de alguna área de la organización","Leve",IF(K66="El riesgo afecta la imagen de la entidad internamente, de conocimiento general, nivel interno, alta dirección, contratista y/o de provedores","Menor",IF(K66="El riesgo afecta la imagen de la entidad con algunos usuarios de relevancia frente al logro de los objetivos","Moderado",IF(K66="El riesgo afecta la imagen de de la entidad con efecto publicitario sostenido a nivel del sector justicia","Mayor",IF(K66="El riesgo afecta la imagen de la entidad a nivel nacional, con efecto publicitarios sostenible a nivel país","Catastrófico",IF(K66="Impacto que afecte la ejecución presupuestal en un valor ≥0,5%.","Leve",IF(K66="Impacto que afecte la ejecución presupuestal en un valor ≥1%.","Menor",IF(K66="Impacto que afecte la ejecución presupuestal en un valor ≥5%.","Moderado",IF(K66="Impacto que afecte la ejecución presupuestal en un valor ≥20%.","Mayor",IF(K66="Impacto que afecte la ejecución presupuestal en un valor ≥50%.","Catastrófico",IF(K66="Incumplimiento máximo del 5% de la meta planeada","Leve",IF(K66="Incumplimiento máximo del 15% de la meta planeada","Menor",IF(K66="Incumplimiento máximo del 20% de la meta planeada","Moderado",IF(K66="Incumplimiento máximo del 50% de la meta planeada","Mayor",IF(K66="Incumplimiento máximo del 80% de la meta planeada","Catastrófico",IF(K66="Cualquier afectación a la violacion de los derechos de los ciudadanos se considera con consecuencias altas","Mayor",IF(K66="Cualquier afectación a la violacion de los derechos de los ciudadanos se considera con consecuencias desastrosas","Catastrófico",IF(K66="Afecta la Prestación del Servicio de Administración de Justicia en 5%","Leve",IF(K66="Afecta la Prestación del Servicio de Administración de Justicia en 10%","Menor",IF(K66="Afecta la Prestación del Servicio de Administración de Justicia en 15%","Moderado",IF(K66="Afecta la Prestación del Servicio de Administración de Justicia en 20%","Mayor",IF(K66="Afecta la Prestación del Servicio de Administración de Justicia en más del 50%","Catastrófico",IF(K66="Cualquier acto indebido de los servidores judiciales genera altas consecuencias para la entidad","Mayor",IF(K66="Cualquier acto indebido de los servidores judiciales genera consecuencias desastrosas para la entidad","Catastrófico",IF(K66="Si el hecho llegara a presentarse, tendría consecuencias o efectos mínimos sobre la entidad","Leve",IF(K66="Si el hecho llegara a presentarse, tendría bajo impacto o efecto sobre la entidad","Menor",IF(K66="Si el hecho llegara a presentarse, tendría medianas consecuencias o efectos sobre la entidad","Moderado",IF(K66="Si el hecho llegara a presentarse, tendría altas consecuencias o efectos sobre la entidad","Mayor",IF(K66="Si el hecho llegara a presentarse, tendría desastrosas consecuencias o efectos sobre la entidad","Catastrófico")))))))))))))))))))))))))))))</f>
        <v>Menor</v>
      </c>
      <c r="M66" s="326" t="str">
        <f>IF(K66="El riesgo afecta la imagen de alguna área de la organización","20%",IF(K66="El riesgo afecta la imagen de la entidad internamente, de conocimiento general, nivel interno, alta dirección, contratista y/o de provedores","40%",IF(K66="El riesgo afecta la imagen de la entidad con algunos usuarios de relevancia frente al logro de los objetivos","60%",IF(K66="El riesgo afecta la imagen de de la entidad con efecto publicitario sostenido a nivel del sector justicia","80%",IF(K66="El riesgo afecta la imagen de la entidad a nivel nacional, con efecto publicitarios sostenible a nivel país","100%",IF(K66="Impacto que afecte la ejecución presupuestal en un valor ≥0,5%.","20%",IF(K66="Impacto que afecte la ejecución presupuestal en un valor ≥1%.","40%",IF(K66="Impacto que afecte la ejecución presupuestal en un valor ≥5%.","60%",IF(K66="Impacto que afecte la ejecución presupuestal en un valor ≥20%.","80%",IF(K66="Impacto que afecte la ejecución presupuestal en un valor ≥50%.","100%",IF(K66="Incumplimiento máximo del 5% de la meta planeada","20%",IF(K66="Incumplimiento máximo del 15% de la meta planeada","40%",IF(K66="Incumplimiento máximo del 20% de la meta planeada","60%",IF(K66="Incumplimiento máximo del 50% de la meta planeada","80%",IF(K66="Incumplimiento máximo del 80% de la meta planeada","100%",IF(K66="Cualquier afectación a la violacion de los derechos de los ciudadanos se considera con consecuencias altas","80%",IF(K66="Cualquier afectación a la violacion de los derechos de los ciudadanos se considera con consecuencias desastrosas","100%",IF(K66="Afecta la Prestación del Servicio de Administración de Justicia en 5%","20%",IF(K66="Afecta la Prestación del Servicio de Administración de Justicia en 10%","40%",IF(K66="Afecta la Prestación del Servicio de Administración de Justicia en 15%","60%",IF(K66="Afecta la Prestación del Servicio de Administración de Justicia en 20%","80%",IF(K66="Afecta la Prestación del Servicio de Administración de Justicia en más del 50%","100%",IF(K66="Cualquier acto indebido de los servidores judiciales genera altas consecuencias para la entidad","80%",IF(K66="Cualquier acto indebido de los servidores judiciales genera consecuencias desastrosas para la entidad","100%",IF(K66="Si el hecho llegara a presentarse, tendría consecuencias o efectos mínimos sobre la entidad","20%",IF(K66="Si el hecho llegara a presentarse, tendría bajo impacto o efecto sobre la entidad","40%",IF(K66="Si el hecho llegara a presentarse, tendría medianas consecuencias o efectos sobre la entidad","60%",IF(K66="Si el hecho llegara a presentarse, tendría altas consecuencias o efectos sobre la entidad","80%",IF(K66="Si el hecho llegara a presentarse, tendría desastrosas consecuencias o efectos sobre la entidad","100%")))))))))))))))))))))))))))))</f>
        <v>40%</v>
      </c>
      <c r="N66" s="326" t="str">
        <f>VLOOKUP((I66&amp;L66),Hoja1!$B$4:$C$28,2,0)</f>
        <v>Bajo</v>
      </c>
      <c r="O66" s="194">
        <v>1</v>
      </c>
      <c r="P66" s="135" t="s">
        <v>355</v>
      </c>
      <c r="Q66" s="194" t="str">
        <f t="shared" ref="Q66:Q69" si="32">IF(R66="Preventivo","Probabilidad",IF(R66="Detectivo","Probabilidad", IF(R66="Correctivo","Impacto")))</f>
        <v>Probabilidad</v>
      </c>
      <c r="R66" s="194" t="s">
        <v>204</v>
      </c>
      <c r="S66" s="194" t="s">
        <v>205</v>
      </c>
      <c r="T66" s="195">
        <f>VLOOKUP(R66&amp;S66,Hoja1!$Q$4:$R$9,2,0)</f>
        <v>0.45</v>
      </c>
      <c r="U66" s="194" t="s">
        <v>206</v>
      </c>
      <c r="V66" s="194" t="s">
        <v>207</v>
      </c>
      <c r="W66" s="194" t="s">
        <v>208</v>
      </c>
      <c r="X66" s="195">
        <f t="shared" si="21"/>
        <v>9.0000000000000011E-2</v>
      </c>
      <c r="Y66" s="195" t="str">
        <f>IF(Z66&lt;=20%,'Tabla probabilidad'!$B$5,IF(Z66&lt;=40%,'Tabla probabilidad'!$B$6,IF(Z66&lt;=60%,'Tabla probabilidad'!$B$7,IF(Z66&lt;=80%,'Tabla probabilidad'!$B$8,IF(Z66&lt;=100%,'Tabla probabilidad'!$B$9)))))</f>
        <v>Muy Baja</v>
      </c>
      <c r="Z66" s="195">
        <f>IF(R66="Preventivo",(J66-(J66*T66)),IF(R66="Detectivo",(J66-(J66*T66)),IF(R66="Correctivo",(J66))))</f>
        <v>0.11</v>
      </c>
      <c r="AA66" s="331" t="str">
        <f>IF(AB66&lt;=20%,'Tabla probabilidad'!$B$5,IF(AB66&lt;=40%,'Tabla probabilidad'!$B$6,IF(AB66&lt;=60%,'Tabla probabilidad'!$B$7,IF(AB66&lt;=80%,'Tabla probabilidad'!$B$8,IF(AB66&lt;=100%,'Tabla probabilidad'!$B$9)))))</f>
        <v>Muy Baja</v>
      </c>
      <c r="AB66" s="331">
        <f>AVERAGE(Z66:Z69)</f>
        <v>0.11</v>
      </c>
      <c r="AC66" s="195" t="str">
        <f t="shared" ref="AC66:AC69" si="33">IF(AD66&lt;=20%,"Leve",IF(AD66&lt;=40%,"Menor",IF(AD66&lt;=60%,"Moderado",IF(AD66&lt;=80%,"Mayor",IF(AD66&lt;=100%,"Catastrófico")))))</f>
        <v>Leve</v>
      </c>
      <c r="AD66" s="195">
        <f t="shared" si="22"/>
        <v>0.2</v>
      </c>
      <c r="AE66" s="331" t="str">
        <f>IF(AF66&lt;=20%,"Leve",IF(AF66&lt;=40%,"Menor",IF(AF66&lt;=60%,"Moderado",IF(AF66&lt;=80%,"Mayor",IF(AF66&lt;=100%,"Catastrófico")))))</f>
        <v>Leve</v>
      </c>
      <c r="AF66" s="331">
        <f>AVERAGE(AD66:AD69)</f>
        <v>0.2</v>
      </c>
      <c r="AG66" s="319" t="str">
        <f>VLOOKUP(AA66&amp;AE66,Hoja1!$B$4:$C$28,2,0)</f>
        <v>Bajo</v>
      </c>
      <c r="AH66" s="326" t="s">
        <v>209</v>
      </c>
      <c r="AI66" s="323"/>
      <c r="AJ66" s="323"/>
      <c r="AK66" s="323"/>
      <c r="AL66" s="323"/>
      <c r="AM66" s="323"/>
      <c r="AN66" s="323"/>
    </row>
    <row r="67" spans="1:40" ht="43.2" x14ac:dyDescent="0.3">
      <c r="A67" s="326"/>
      <c r="B67" s="334"/>
      <c r="C67" s="325"/>
      <c r="D67" s="144" t="s">
        <v>927</v>
      </c>
      <c r="E67" s="326"/>
      <c r="F67" s="326"/>
      <c r="G67" s="326"/>
      <c r="H67" s="326"/>
      <c r="I67" s="328"/>
      <c r="J67" s="329"/>
      <c r="K67" s="326"/>
      <c r="L67" s="330"/>
      <c r="M67" s="330"/>
      <c r="N67" s="326"/>
      <c r="O67" s="194">
        <v>2</v>
      </c>
      <c r="P67" s="135" t="s">
        <v>365</v>
      </c>
      <c r="Q67" s="194" t="str">
        <f t="shared" si="32"/>
        <v>Probabilidad</v>
      </c>
      <c r="R67" s="194" t="s">
        <v>204</v>
      </c>
      <c r="S67" s="194" t="s">
        <v>205</v>
      </c>
      <c r="T67" s="195">
        <f>VLOOKUP(R67&amp;S67,Hoja1!$Q$4:$R$9,2,0)</f>
        <v>0.45</v>
      </c>
      <c r="U67" s="194" t="s">
        <v>206</v>
      </c>
      <c r="V67" s="194" t="s">
        <v>207</v>
      </c>
      <c r="W67" s="194" t="s">
        <v>208</v>
      </c>
      <c r="X67" s="195">
        <f t="shared" si="21"/>
        <v>9.0000000000000011E-2</v>
      </c>
      <c r="Y67" s="195" t="str">
        <f>IF(Z67&lt;=20%,'Tabla probabilidad'!$B$5,IF(Z67&lt;=40%,'Tabla probabilidad'!$B$6,IF(Z67&lt;=60%,'Tabla probabilidad'!$B$7,IF(Z67&lt;=80%,'Tabla probabilidad'!$B$8,IF(Z67&lt;=100%,'Tabla probabilidad'!$B$9)))))</f>
        <v>Muy Baja</v>
      </c>
      <c r="Z67" s="195">
        <f>IF(R67="Preventivo",(J66-(J66*T67)),IF(R67="Detectivo",(J66-(J66*T67)),IF(R67="Correctivo",(J66))))</f>
        <v>0.11</v>
      </c>
      <c r="AA67" s="332"/>
      <c r="AB67" s="332"/>
      <c r="AC67" s="195" t="str">
        <f t="shared" si="33"/>
        <v>Leve</v>
      </c>
      <c r="AD67" s="195">
        <f t="shared" si="22"/>
        <v>0.2</v>
      </c>
      <c r="AE67" s="332"/>
      <c r="AF67" s="332"/>
      <c r="AG67" s="325"/>
      <c r="AH67" s="326"/>
      <c r="AI67" s="324"/>
      <c r="AJ67" s="324"/>
      <c r="AK67" s="324"/>
      <c r="AL67" s="324"/>
      <c r="AM67" s="324"/>
      <c r="AN67" s="324"/>
    </row>
    <row r="68" spans="1:40" ht="43.2" x14ac:dyDescent="0.3">
      <c r="A68" s="326"/>
      <c r="B68" s="334"/>
      <c r="C68" s="325"/>
      <c r="D68" s="144" t="s">
        <v>366</v>
      </c>
      <c r="E68" s="326"/>
      <c r="F68" s="326"/>
      <c r="G68" s="326"/>
      <c r="H68" s="326"/>
      <c r="I68" s="328"/>
      <c r="J68" s="329"/>
      <c r="K68" s="326"/>
      <c r="L68" s="330"/>
      <c r="M68" s="330"/>
      <c r="N68" s="326"/>
      <c r="O68" s="194">
        <v>3</v>
      </c>
      <c r="P68" s="135" t="s">
        <v>367</v>
      </c>
      <c r="Q68" s="194" t="str">
        <f t="shared" si="32"/>
        <v>Probabilidad</v>
      </c>
      <c r="R68" s="194" t="s">
        <v>204</v>
      </c>
      <c r="S68" s="194" t="s">
        <v>205</v>
      </c>
      <c r="T68" s="195">
        <f>VLOOKUP(R68&amp;S68,Hoja1!$Q$4:$R$9,2,0)</f>
        <v>0.45</v>
      </c>
      <c r="U68" s="194" t="s">
        <v>206</v>
      </c>
      <c r="V68" s="194" t="s">
        <v>207</v>
      </c>
      <c r="W68" s="194" t="s">
        <v>208</v>
      </c>
      <c r="X68" s="195">
        <f t="shared" si="21"/>
        <v>9.0000000000000011E-2</v>
      </c>
      <c r="Y68" s="195" t="str">
        <f>IF(Z68&lt;=20%,'Tabla probabilidad'!$B$5,IF(Z68&lt;=40%,'Tabla probabilidad'!$B$6,IF(Z68&lt;=60%,'Tabla probabilidad'!$B$7,IF(Z68&lt;=80%,'Tabla probabilidad'!$B$8,IF(Z68&lt;=100%,'Tabla probabilidad'!$B$9)))))</f>
        <v>Muy Baja</v>
      </c>
      <c r="Z68" s="195">
        <f>IF(R68="Preventivo",(J66-(J66*T68)),IF(R68="Detectivo",(J66-(J66*T68)),IF(R68="Correctivo",(J66))))</f>
        <v>0.11</v>
      </c>
      <c r="AA68" s="332"/>
      <c r="AB68" s="332"/>
      <c r="AC68" s="195" t="str">
        <f t="shared" si="33"/>
        <v>Leve</v>
      </c>
      <c r="AD68" s="195">
        <f t="shared" si="22"/>
        <v>0.2</v>
      </c>
      <c r="AE68" s="332"/>
      <c r="AF68" s="332"/>
      <c r="AG68" s="325"/>
      <c r="AH68" s="326"/>
      <c r="AI68" s="324"/>
      <c r="AJ68" s="324"/>
      <c r="AK68" s="324"/>
      <c r="AL68" s="324"/>
      <c r="AM68" s="324"/>
      <c r="AN68" s="324"/>
    </row>
    <row r="69" spans="1:40" ht="43.2" x14ac:dyDescent="0.3">
      <c r="A69" s="326"/>
      <c r="B69" s="334"/>
      <c r="C69" s="325"/>
      <c r="D69" s="144"/>
      <c r="E69" s="326"/>
      <c r="F69" s="326"/>
      <c r="G69" s="326"/>
      <c r="H69" s="326"/>
      <c r="I69" s="328"/>
      <c r="J69" s="329"/>
      <c r="K69" s="326"/>
      <c r="L69" s="330"/>
      <c r="M69" s="330"/>
      <c r="N69" s="326"/>
      <c r="O69" s="194">
        <v>4</v>
      </c>
      <c r="P69" s="135" t="s">
        <v>368</v>
      </c>
      <c r="Q69" s="194" t="str">
        <f t="shared" si="32"/>
        <v>Probabilidad</v>
      </c>
      <c r="R69" s="194" t="s">
        <v>204</v>
      </c>
      <c r="S69" s="194" t="s">
        <v>205</v>
      </c>
      <c r="T69" s="195">
        <f>VLOOKUP(R69&amp;S69,Hoja1!$Q$4:$R$9,2,0)</f>
        <v>0.45</v>
      </c>
      <c r="U69" s="194" t="s">
        <v>206</v>
      </c>
      <c r="V69" s="194" t="s">
        <v>207</v>
      </c>
      <c r="W69" s="194" t="s">
        <v>208</v>
      </c>
      <c r="X69" s="195">
        <f t="shared" si="21"/>
        <v>9.0000000000000011E-2</v>
      </c>
      <c r="Y69" s="195" t="str">
        <f>IF(Z69&lt;=20%,'Tabla probabilidad'!$B$5,IF(Z69&lt;=40%,'Tabla probabilidad'!$B$6,IF(Z69&lt;=60%,'Tabla probabilidad'!$B$7,IF(Z69&lt;=80%,'Tabla probabilidad'!$B$8,IF(Z69&lt;=100%,'Tabla probabilidad'!$B$9)))))</f>
        <v>Muy Baja</v>
      </c>
      <c r="Z69" s="195">
        <f>IF(R69="Preventivo",(J66-(J66*T69)),IF(R69="Detectivo",(J66-(J66*T69)),IF(R69="Correctivo",(J66))))</f>
        <v>0.11</v>
      </c>
      <c r="AA69" s="332"/>
      <c r="AB69" s="332"/>
      <c r="AC69" s="195" t="str">
        <f t="shared" si="33"/>
        <v>Leve</v>
      </c>
      <c r="AD69" s="195">
        <f t="shared" si="22"/>
        <v>0.2</v>
      </c>
      <c r="AE69" s="332"/>
      <c r="AF69" s="332"/>
      <c r="AG69" s="325"/>
      <c r="AH69" s="326"/>
      <c r="AI69" s="324"/>
      <c r="AJ69" s="324"/>
      <c r="AK69" s="324"/>
      <c r="AL69" s="324"/>
      <c r="AM69" s="324"/>
      <c r="AN69" s="324"/>
    </row>
    <row r="70" spans="1:40" ht="43.2" x14ac:dyDescent="0.3">
      <c r="A70" s="326"/>
      <c r="B70" s="334"/>
      <c r="C70" s="325"/>
      <c r="D70" s="144" t="s">
        <v>369</v>
      </c>
      <c r="E70" s="326" t="s">
        <v>370</v>
      </c>
      <c r="F70" s="326" t="s">
        <v>371</v>
      </c>
      <c r="G70" s="326" t="s">
        <v>241</v>
      </c>
      <c r="H70" s="326">
        <v>2</v>
      </c>
      <c r="I70" s="328" t="str">
        <f>IF(H70&lt;=2,'Tabla probabilidad'!$B$5,IF(H70&lt;=24,'Tabla probabilidad'!$B$6,IF(H70&lt;=500,'Tabla probabilidad'!$B$7,IF(H70&lt;=5000,'Tabla probabilidad'!$B$8,IF(H70&gt;5000,'Tabla probabilidad'!$B$9)))))</f>
        <v>Muy Baja</v>
      </c>
      <c r="J70" s="329">
        <f>IF(H70&lt;=2,'Tabla probabilidad'!$D$5,IF(H70&lt;=24,'Tabla probabilidad'!$D$6,IF(H70&lt;=500,'Tabla probabilidad'!$D$7,IF(H70&lt;=5000,'Tabla probabilidad'!$D$8,IF(H70&gt;5000,'Tabla probabilidad'!$D$9)))))</f>
        <v>0.2</v>
      </c>
      <c r="K70" s="326" t="s">
        <v>328</v>
      </c>
      <c r="L70" s="326" t="str">
        <f>IF(K70="El riesgo afecta la imagen de alguna área de la organización","Leve",IF(K70="El riesgo afecta la imagen de la entidad internamente, de conocimiento general, nivel interno, alta dirección, contratista y/o de provedores","Menor",IF(K70="El riesgo afecta la imagen de la entidad con algunos usuarios de relevancia frente al logro de los objetivos","Moderado",IF(K70="El riesgo afecta la imagen de de la entidad con efecto publicitario sostenido a nivel del sector justicia","Mayor",IF(K70="El riesgo afecta la imagen de la entidad a nivel nacional, con efecto publicitarios sostenible a nivel país","Catastrófico",IF(K70="Impacto que afecte la ejecución presupuestal en un valor ≥0,5%.","Leve",IF(K70="Impacto que afecte la ejecución presupuestal en un valor ≥1%.","Menor",IF(K70="Impacto que afecte la ejecución presupuestal en un valor ≥5%.","Moderado",IF(K70="Impacto que afecte la ejecución presupuestal en un valor ≥20%.","Mayor",IF(K70="Impacto que afecte la ejecución presupuestal en un valor ≥50%.","Catastrófico",IF(K70="Incumplimiento máximo del 5% de la meta planeada","Leve",IF(K70="Incumplimiento máximo del 15% de la meta planeada","Menor",IF(K70="Incumplimiento máximo del 20% de la meta planeada","Moderado",IF(K70="Incumplimiento máximo del 50% de la meta planeada","Mayor",IF(K70="Incumplimiento máximo del 80% de la meta planeada","Catastrófico",IF(K70="Cualquier afectación a la violacion de los derechos de los ciudadanos se considera con consecuencias altas","Mayor",IF(K70="Cualquier afectación a la violacion de los derechos de los ciudadanos se considera con consecuencias desastrosas","Catastrófico",IF(K70="Afecta la Prestación del Servicio de Administración de Justicia en 5%","Leve",IF(K70="Afecta la Prestación del Servicio de Administración de Justicia en 10%","Menor",IF(K70="Afecta la Prestación del Servicio de Administración de Justicia en 15%","Moderado",IF(K70="Afecta la Prestación del Servicio de Administración de Justicia en 20%","Mayor",IF(K70="Afecta la Prestación del Servicio de Administración de Justicia en más del 50%","Catastrófico",IF(K70="Cualquier acto indebido de los servidores judiciales genera altas consecuencias para la entidad","Mayor",IF(K70="Cualquier acto indebido de los servidores judiciales genera consecuencias desastrosas para la entidad","Catastrófico",IF(K70="Si el hecho llegara a presentarse, tendría consecuencias o efectos mínimos sobre la entidad","Leve",IF(K70="Si el hecho llegara a presentarse, tendría bajo impacto o efecto sobre la entidad","Menor",IF(K70="Si el hecho llegara a presentarse, tendría medianas consecuencias o efectos sobre la entidad","Moderado",IF(K70="Si el hecho llegara a presentarse, tendría altas consecuencias o efectos sobre la entidad","Mayor",IF(K70="Si el hecho llegara a presentarse, tendría desastrosas consecuencias o efectos sobre la entidad","Catastrófico")))))))))))))))))))))))))))))</f>
        <v>Menor</v>
      </c>
      <c r="M70" s="326" t="str">
        <f>IF(K70="El riesgo afecta la imagen de alguna área de la organización","20%",IF(K70="El riesgo afecta la imagen de la entidad internamente, de conocimiento general, nivel interno, alta dirección, contratista y/o de provedores","40%",IF(K70="El riesgo afecta la imagen de la entidad con algunos usuarios de relevancia frente al logro de los objetivos","60%",IF(K70="El riesgo afecta la imagen de de la entidad con efecto publicitario sostenido a nivel del sector justicia","80%",IF(K70="El riesgo afecta la imagen de la entidad a nivel nacional, con efecto publicitarios sostenible a nivel país","100%",IF(K70="Impacto que afecte la ejecución presupuestal en un valor ≥0,5%.","20%",IF(K70="Impacto que afecte la ejecución presupuestal en un valor ≥1%.","40%",IF(K70="Impacto que afecte la ejecución presupuestal en un valor ≥5%.","60%",IF(K70="Impacto que afecte la ejecución presupuestal en un valor ≥20%.","80%",IF(K70="Impacto que afecte la ejecución presupuestal en un valor ≥50%.","100%",IF(K70="Incumplimiento máximo del 5% de la meta planeada","20%",IF(K70="Incumplimiento máximo del 15% de la meta planeada","40%",IF(K70="Incumplimiento máximo del 20% de la meta planeada","60%",IF(K70="Incumplimiento máximo del 50% de la meta planeada","80%",IF(K70="Incumplimiento máximo del 80% de la meta planeada","100%",IF(K70="Cualquier afectación a la violacion de los derechos de los ciudadanos se considera con consecuencias altas","80%",IF(K70="Cualquier afectación a la violacion de los derechos de los ciudadanos se considera con consecuencias desastrosas","100%",IF(K70="Afecta la Prestación del Servicio de Administración de Justicia en 5%","20%",IF(K70="Afecta la Prestación del Servicio de Administración de Justicia en 10%","40%",IF(K70="Afecta la Prestación del Servicio de Administración de Justicia en 15%","60%",IF(K70="Afecta la Prestación del Servicio de Administración de Justicia en 20%","80%",IF(K70="Afecta la Prestación del Servicio de Administración de Justicia en más del 50%","100%",IF(K70="Cualquier acto indebido de los servidores judiciales genera altas consecuencias para la entidad","80%",IF(K70="Cualquier acto indebido de los servidores judiciales genera consecuencias desastrosas para la entidad","100%",IF(K70="Si el hecho llegara a presentarse, tendría consecuencias o efectos mínimos sobre la entidad","20%",IF(K70="Si el hecho llegara a presentarse, tendría bajo impacto o efecto sobre la entidad","40%",IF(K70="Si el hecho llegara a presentarse, tendría medianas consecuencias o efectos sobre la entidad","60%",IF(K70="Si el hecho llegara a presentarse, tendría altas consecuencias o efectos sobre la entidad","80%",IF(K70="Si el hecho llegara a presentarse, tendría desastrosas consecuencias o efectos sobre la entidad","100%")))))))))))))))))))))))))))))</f>
        <v>40%</v>
      </c>
      <c r="N70" s="326" t="str">
        <f>VLOOKUP((I70&amp;L70),Hoja1!$B$4:$C$28,2,0)</f>
        <v>Bajo</v>
      </c>
      <c r="O70" s="194">
        <v>1</v>
      </c>
      <c r="P70" s="135" t="s">
        <v>372</v>
      </c>
      <c r="Q70" s="194" t="str">
        <f t="shared" ref="Q70:Q71" si="34">IF(R70="Preventivo","Probabilidad",IF(R70="Detectivo","Probabilidad", IF(R70="Correctivo","Impacto")))</f>
        <v>Probabilidad</v>
      </c>
      <c r="R70" s="194" t="s">
        <v>204</v>
      </c>
      <c r="S70" s="194" t="s">
        <v>205</v>
      </c>
      <c r="T70" s="195">
        <f>VLOOKUP(R70&amp;S70,Hoja1!$Q$4:$R$9,2,0)</f>
        <v>0.45</v>
      </c>
      <c r="U70" s="194" t="s">
        <v>206</v>
      </c>
      <c r="V70" s="194" t="s">
        <v>207</v>
      </c>
      <c r="W70" s="194" t="s">
        <v>208</v>
      </c>
      <c r="X70" s="195">
        <f t="shared" si="21"/>
        <v>9.0000000000000011E-2</v>
      </c>
      <c r="Y70" s="195" t="str">
        <f>IF(Z70&lt;=20%,'Tabla probabilidad'!$B$5,IF(Z70&lt;=40%,'Tabla probabilidad'!$B$6,IF(Z70&lt;=60%,'Tabla probabilidad'!$B$7,IF(Z70&lt;=80%,'Tabla probabilidad'!$B$8,IF(Z70&lt;=100%,'Tabla probabilidad'!$B$9)))))</f>
        <v>Muy Baja</v>
      </c>
      <c r="Z70" s="195">
        <f>IF(R70="Preventivo",(J70-(J70*T70)),IF(R70="Detectivo",(J70-(J70*T70)),IF(R70="Correctivo",(J70))))</f>
        <v>0.11</v>
      </c>
      <c r="AA70" s="331" t="str">
        <f>IF(AB70&lt;=20%,'Tabla probabilidad'!$B$5,IF(AB70&lt;=40%,'Tabla probabilidad'!$B$6,IF(AB70&lt;=60%,'Tabla probabilidad'!$B$7,IF(AB70&lt;=80%,'Tabla probabilidad'!$B$8,IF(AB70&lt;=100%,'Tabla probabilidad'!$B$9)))))</f>
        <v>Muy Baja</v>
      </c>
      <c r="AB70" s="331">
        <f>AVERAGE(Z70:Z71)</f>
        <v>0.11</v>
      </c>
      <c r="AC70" s="195" t="str">
        <f t="shared" ref="AC70:AC71" si="35">IF(AD70&lt;=20%,"Leve",IF(AD70&lt;=40%,"Menor",IF(AD70&lt;=60%,"Moderado",IF(AD70&lt;=80%,"Mayor",IF(AD70&lt;=100%,"Catastrófico")))))</f>
        <v>Leve</v>
      </c>
      <c r="AD70" s="195">
        <f t="shared" si="22"/>
        <v>0.2</v>
      </c>
      <c r="AE70" s="331" t="str">
        <f>IF(AF70&lt;=20%,"Leve",IF(AF70&lt;=40%,"Menor",IF(AF70&lt;=60%,"Moderado",IF(AF70&lt;=80%,"Mayor",IF(AF70&lt;=100%,"Catastrófico")))))</f>
        <v>Leve</v>
      </c>
      <c r="AF70" s="331">
        <f>AVERAGE(AD70:AD71)</f>
        <v>0.2</v>
      </c>
      <c r="AG70" s="319" t="str">
        <f>VLOOKUP(AA70&amp;AE70,Hoja1!$B$4:$C$28,2,0)</f>
        <v>Bajo</v>
      </c>
      <c r="AH70" s="326" t="s">
        <v>209</v>
      </c>
      <c r="AI70" s="323"/>
      <c r="AJ70" s="323"/>
      <c r="AK70" s="323"/>
      <c r="AL70" s="323"/>
      <c r="AM70" s="323"/>
      <c r="AN70" s="323"/>
    </row>
    <row r="71" spans="1:40" ht="28.8" x14ac:dyDescent="0.3">
      <c r="A71" s="326"/>
      <c r="B71" s="334"/>
      <c r="C71" s="325"/>
      <c r="D71" s="144" t="s">
        <v>373</v>
      </c>
      <c r="E71" s="326"/>
      <c r="F71" s="326"/>
      <c r="G71" s="326"/>
      <c r="H71" s="326"/>
      <c r="I71" s="328"/>
      <c r="J71" s="329"/>
      <c r="K71" s="326"/>
      <c r="L71" s="330"/>
      <c r="M71" s="330"/>
      <c r="N71" s="326"/>
      <c r="O71" s="194">
        <v>2</v>
      </c>
      <c r="P71" s="135" t="s">
        <v>374</v>
      </c>
      <c r="Q71" s="194" t="str">
        <f t="shared" si="34"/>
        <v>Probabilidad</v>
      </c>
      <c r="R71" s="194" t="s">
        <v>204</v>
      </c>
      <c r="S71" s="194" t="s">
        <v>205</v>
      </c>
      <c r="T71" s="195">
        <f>VLOOKUP(R71&amp;S71,Hoja1!$Q$4:$R$9,2,0)</f>
        <v>0.45</v>
      </c>
      <c r="U71" s="194" t="s">
        <v>206</v>
      </c>
      <c r="V71" s="194" t="s">
        <v>207</v>
      </c>
      <c r="W71" s="194" t="s">
        <v>208</v>
      </c>
      <c r="X71" s="195">
        <f t="shared" si="21"/>
        <v>9.0000000000000011E-2</v>
      </c>
      <c r="Y71" s="195" t="str">
        <f>IF(Z71&lt;=20%,'Tabla probabilidad'!$B$5,IF(Z71&lt;=40%,'Tabla probabilidad'!$B$6,IF(Z71&lt;=60%,'Tabla probabilidad'!$B$7,IF(Z71&lt;=80%,'Tabla probabilidad'!$B$8,IF(Z71&lt;=100%,'Tabla probabilidad'!$B$9)))))</f>
        <v>Muy Baja</v>
      </c>
      <c r="Z71" s="195">
        <f>IF(R71="Preventivo",(J70-(J70*T71)),IF(R71="Detectivo",(J70-(J70*T71)),IF(R71="Correctivo",(J70))))</f>
        <v>0.11</v>
      </c>
      <c r="AA71" s="332"/>
      <c r="AB71" s="332"/>
      <c r="AC71" s="195" t="str">
        <f t="shared" si="35"/>
        <v>Leve</v>
      </c>
      <c r="AD71" s="195">
        <f t="shared" si="22"/>
        <v>0.2</v>
      </c>
      <c r="AE71" s="332"/>
      <c r="AF71" s="332"/>
      <c r="AG71" s="325"/>
      <c r="AH71" s="326"/>
      <c r="AI71" s="324"/>
      <c r="AJ71" s="324"/>
      <c r="AK71" s="324"/>
      <c r="AL71" s="324"/>
      <c r="AM71" s="324"/>
      <c r="AN71" s="324"/>
    </row>
    <row r="72" spans="1:40" ht="43.2" x14ac:dyDescent="0.3">
      <c r="A72" s="326"/>
      <c r="B72" s="334"/>
      <c r="C72" s="325"/>
      <c r="D72" s="144" t="s">
        <v>375</v>
      </c>
      <c r="E72" s="326" t="s">
        <v>376</v>
      </c>
      <c r="F72" s="326" t="s">
        <v>377</v>
      </c>
      <c r="G72" s="326" t="s">
        <v>241</v>
      </c>
      <c r="H72" s="326">
        <v>2</v>
      </c>
      <c r="I72" s="328" t="str">
        <f>IF(H72&lt;=2,'Tabla probabilidad'!$B$5,IF(H72&lt;=24,'Tabla probabilidad'!$B$6,IF(H72&lt;=500,'Tabla probabilidad'!$B$7,IF(H72&lt;=5000,'Tabla probabilidad'!$B$8,IF(H72&gt;5000,'Tabla probabilidad'!$B$9)))))</f>
        <v>Muy Baja</v>
      </c>
      <c r="J72" s="329">
        <f>IF(H72&lt;=2,'Tabla probabilidad'!$D$5,IF(H72&lt;=24,'Tabla probabilidad'!$D$6,IF(H72&lt;=500,'Tabla probabilidad'!$D$7,IF(H72&lt;=5000,'Tabla probabilidad'!$D$8,IF(H72&gt;5000,'Tabla probabilidad'!$D$9)))))</f>
        <v>0.2</v>
      </c>
      <c r="K72" s="326" t="s">
        <v>328</v>
      </c>
      <c r="L72" s="326" t="str">
        <f>IF(K72="El riesgo afecta la imagen de alguna área de la organización","Leve",IF(K72="El riesgo afecta la imagen de la entidad internamente, de conocimiento general, nivel interno, alta dirección, contratista y/o de provedores","Menor",IF(K72="El riesgo afecta la imagen de la entidad con algunos usuarios de relevancia frente al logro de los objetivos","Moderado",IF(K72="El riesgo afecta la imagen de de la entidad con efecto publicitario sostenido a nivel del sector justicia","Mayor",IF(K72="El riesgo afecta la imagen de la entidad a nivel nacional, con efecto publicitarios sostenible a nivel país","Catastrófico",IF(K72="Impacto que afecte la ejecución presupuestal en un valor ≥0,5%.","Leve",IF(K72="Impacto que afecte la ejecución presupuestal en un valor ≥1%.","Menor",IF(K72="Impacto que afecte la ejecución presupuestal en un valor ≥5%.","Moderado",IF(K72="Impacto que afecte la ejecución presupuestal en un valor ≥20%.","Mayor",IF(K72="Impacto que afecte la ejecución presupuestal en un valor ≥50%.","Catastrófico",IF(K72="Incumplimiento máximo del 5% de la meta planeada","Leve",IF(K72="Incumplimiento máximo del 15% de la meta planeada","Menor",IF(K72="Incumplimiento máximo del 20% de la meta planeada","Moderado",IF(K72="Incumplimiento máximo del 50% de la meta planeada","Mayor",IF(K72="Incumplimiento máximo del 80% de la meta planeada","Catastrófico",IF(K72="Cualquier afectación a la violacion de los derechos de los ciudadanos se considera con consecuencias altas","Mayor",IF(K72="Cualquier afectación a la violacion de los derechos de los ciudadanos se considera con consecuencias desastrosas","Catastrófico",IF(K72="Afecta la Prestación del Servicio de Administración de Justicia en 5%","Leve",IF(K72="Afecta la Prestación del Servicio de Administración de Justicia en 10%","Menor",IF(K72="Afecta la Prestación del Servicio de Administración de Justicia en 15%","Moderado",IF(K72="Afecta la Prestación del Servicio de Administración de Justicia en 20%","Mayor",IF(K72="Afecta la Prestación del Servicio de Administración de Justicia en más del 50%","Catastrófico",IF(K72="Cualquier acto indebido de los servidores judiciales genera altas consecuencias para la entidad","Mayor",IF(K72="Cualquier acto indebido de los servidores judiciales genera consecuencias desastrosas para la entidad","Catastrófico",IF(K72="Si el hecho llegara a presentarse, tendría consecuencias o efectos mínimos sobre la entidad","Leve",IF(K72="Si el hecho llegara a presentarse, tendría bajo impacto o efecto sobre la entidad","Menor",IF(K72="Si el hecho llegara a presentarse, tendría medianas consecuencias o efectos sobre la entidad","Moderado",IF(K72="Si el hecho llegara a presentarse, tendría altas consecuencias o efectos sobre la entidad","Mayor",IF(K72="Si el hecho llegara a presentarse, tendría desastrosas consecuencias o efectos sobre la entidad","Catastrófico")))))))))))))))))))))))))))))</f>
        <v>Menor</v>
      </c>
      <c r="M72" s="326" t="str">
        <f>IF(K72="El riesgo afecta la imagen de alguna área de la organización","20%",IF(K72="El riesgo afecta la imagen de la entidad internamente, de conocimiento general, nivel interno, alta dirección, contratista y/o de provedores","40%",IF(K72="El riesgo afecta la imagen de la entidad con algunos usuarios de relevancia frente al logro de los objetivos","60%",IF(K72="El riesgo afecta la imagen de de la entidad con efecto publicitario sostenido a nivel del sector justicia","80%",IF(K72="El riesgo afecta la imagen de la entidad a nivel nacional, con efecto publicitarios sostenible a nivel país","100%",IF(K72="Impacto que afecte la ejecución presupuestal en un valor ≥0,5%.","20%",IF(K72="Impacto que afecte la ejecución presupuestal en un valor ≥1%.","40%",IF(K72="Impacto que afecte la ejecución presupuestal en un valor ≥5%.","60%",IF(K72="Impacto que afecte la ejecución presupuestal en un valor ≥20%.","80%",IF(K72="Impacto que afecte la ejecución presupuestal en un valor ≥50%.","100%",IF(K72="Incumplimiento máximo del 5% de la meta planeada","20%",IF(K72="Incumplimiento máximo del 15% de la meta planeada","40%",IF(K72="Incumplimiento máximo del 20% de la meta planeada","60%",IF(K72="Incumplimiento máximo del 50% de la meta planeada","80%",IF(K72="Incumplimiento máximo del 80% de la meta planeada","100%",IF(K72="Cualquier afectación a la violacion de los derechos de los ciudadanos se considera con consecuencias altas","80%",IF(K72="Cualquier afectación a la violacion de los derechos de los ciudadanos se considera con consecuencias desastrosas","100%",IF(K72="Afecta la Prestación del Servicio de Administración de Justicia en 5%","20%",IF(K72="Afecta la Prestación del Servicio de Administración de Justicia en 10%","40%",IF(K72="Afecta la Prestación del Servicio de Administración de Justicia en 15%","60%",IF(K72="Afecta la Prestación del Servicio de Administración de Justicia en 20%","80%",IF(K72="Afecta la Prestación del Servicio de Administración de Justicia en más del 50%","100%",IF(K72="Cualquier acto indebido de los servidores judiciales genera altas consecuencias para la entidad","80%",IF(K72="Cualquier acto indebido de los servidores judiciales genera consecuencias desastrosas para la entidad","100%",IF(K72="Si el hecho llegara a presentarse, tendría consecuencias o efectos mínimos sobre la entidad","20%",IF(K72="Si el hecho llegara a presentarse, tendría bajo impacto o efecto sobre la entidad","40%",IF(K72="Si el hecho llegara a presentarse, tendría medianas consecuencias o efectos sobre la entidad","60%",IF(K72="Si el hecho llegara a presentarse, tendría altas consecuencias o efectos sobre la entidad","80%",IF(K72="Si el hecho llegara a presentarse, tendría desastrosas consecuencias o efectos sobre la entidad","100%")))))))))))))))))))))))))))))</f>
        <v>40%</v>
      </c>
      <c r="N72" s="326" t="str">
        <f>VLOOKUP((I72&amp;L72),Hoja1!$B$4:$C$28,2,0)</f>
        <v>Bajo</v>
      </c>
      <c r="O72" s="194">
        <v>1</v>
      </c>
      <c r="P72" s="135" t="s">
        <v>378</v>
      </c>
      <c r="Q72" s="194" t="str">
        <f t="shared" ref="Q72:Q73" si="36">IF(R72="Preventivo","Probabilidad",IF(R72="Detectivo","Probabilidad", IF(R72="Correctivo","Impacto")))</f>
        <v>Probabilidad</v>
      </c>
      <c r="R72" s="194" t="s">
        <v>204</v>
      </c>
      <c r="S72" s="194" t="s">
        <v>205</v>
      </c>
      <c r="T72" s="195">
        <f>VLOOKUP(R72&amp;S72,Hoja1!$Q$4:$R$9,2,0)</f>
        <v>0.45</v>
      </c>
      <c r="U72" s="194" t="s">
        <v>206</v>
      </c>
      <c r="V72" s="194" t="s">
        <v>207</v>
      </c>
      <c r="W72" s="194" t="s">
        <v>208</v>
      </c>
      <c r="X72" s="195">
        <f t="shared" si="21"/>
        <v>9.0000000000000011E-2</v>
      </c>
      <c r="Y72" s="195" t="str">
        <f>IF(Z72&lt;=20%,'Tabla probabilidad'!$B$5,IF(Z72&lt;=40%,'Tabla probabilidad'!$B$6,IF(Z72&lt;=60%,'Tabla probabilidad'!$B$7,IF(Z72&lt;=80%,'Tabla probabilidad'!$B$8,IF(Z72&lt;=100%,'Tabla probabilidad'!$B$9)))))</f>
        <v>Muy Baja</v>
      </c>
      <c r="Z72" s="195">
        <f>IF(R72="Preventivo",(J72-(J72*T72)),IF(R72="Detectivo",(J72-(J72*T72)),IF(R72="Correctivo",(J72))))</f>
        <v>0.11</v>
      </c>
      <c r="AA72" s="331" t="str">
        <f>IF(AB72&lt;=20%,'Tabla probabilidad'!$B$5,IF(AB72&lt;=40%,'Tabla probabilidad'!$B$6,IF(AB72&lt;=60%,'Tabla probabilidad'!$B$7,IF(AB72&lt;=80%,'Tabla probabilidad'!$B$8,IF(AB72&lt;=100%,'Tabla probabilidad'!$B$9)))))</f>
        <v>Muy Baja</v>
      </c>
      <c r="AB72" s="331">
        <f>AVERAGE(Z72:Z73)</f>
        <v>0.11</v>
      </c>
      <c r="AC72" s="195" t="str">
        <f t="shared" ref="AC72:AC73" si="37">IF(AD72&lt;=20%,"Leve",IF(AD72&lt;=40%,"Menor",IF(AD72&lt;=60%,"Moderado",IF(AD72&lt;=80%,"Mayor",IF(AD72&lt;=100%,"Catastrófico")))))</f>
        <v>Leve</v>
      </c>
      <c r="AD72" s="195">
        <f t="shared" si="22"/>
        <v>0.2</v>
      </c>
      <c r="AE72" s="331" t="str">
        <f>IF(AF72&lt;=20%,"Leve",IF(AF72&lt;=40%,"Menor",IF(AF72&lt;=60%,"Moderado",IF(AF72&lt;=80%,"Mayor",IF(AF72&lt;=100%,"Catastrófico")))))</f>
        <v>Leve</v>
      </c>
      <c r="AF72" s="331">
        <f>AVERAGE(AD72:AD73)</f>
        <v>0.2</v>
      </c>
      <c r="AG72" s="319" t="str">
        <f>VLOOKUP(AA72&amp;AE72,Hoja1!$B$4:$C$28,2,0)</f>
        <v>Bajo</v>
      </c>
      <c r="AH72" s="326" t="s">
        <v>209</v>
      </c>
      <c r="AI72" s="323"/>
      <c r="AJ72" s="323"/>
      <c r="AK72" s="323"/>
      <c r="AL72" s="323"/>
      <c r="AM72" s="323"/>
      <c r="AN72" s="323"/>
    </row>
    <row r="73" spans="1:40" ht="28.8" x14ac:dyDescent="0.3">
      <c r="A73" s="326"/>
      <c r="B73" s="334"/>
      <c r="C73" s="325"/>
      <c r="D73" s="144" t="s">
        <v>379</v>
      </c>
      <c r="E73" s="326"/>
      <c r="F73" s="326"/>
      <c r="G73" s="326"/>
      <c r="H73" s="326"/>
      <c r="I73" s="328"/>
      <c r="J73" s="329"/>
      <c r="K73" s="326"/>
      <c r="L73" s="330"/>
      <c r="M73" s="330"/>
      <c r="N73" s="326"/>
      <c r="O73" s="194">
        <v>2</v>
      </c>
      <c r="P73" s="135" t="s">
        <v>380</v>
      </c>
      <c r="Q73" s="194" t="str">
        <f t="shared" si="36"/>
        <v>Probabilidad</v>
      </c>
      <c r="R73" s="194" t="s">
        <v>204</v>
      </c>
      <c r="S73" s="194" t="s">
        <v>205</v>
      </c>
      <c r="T73" s="195">
        <f>VLOOKUP(R73&amp;S73,Hoja1!$Q$4:$R$9,2,0)</f>
        <v>0.45</v>
      </c>
      <c r="U73" s="194" t="s">
        <v>206</v>
      </c>
      <c r="V73" s="194" t="s">
        <v>207</v>
      </c>
      <c r="W73" s="194" t="s">
        <v>208</v>
      </c>
      <c r="X73" s="195">
        <f t="shared" si="21"/>
        <v>9.0000000000000011E-2</v>
      </c>
      <c r="Y73" s="195" t="str">
        <f>IF(Z73&lt;=20%,'Tabla probabilidad'!$B$5,IF(Z73&lt;=40%,'Tabla probabilidad'!$B$6,IF(Z73&lt;=60%,'Tabla probabilidad'!$B$7,IF(Z73&lt;=80%,'Tabla probabilidad'!$B$8,IF(Z73&lt;=100%,'Tabla probabilidad'!$B$9)))))</f>
        <v>Muy Baja</v>
      </c>
      <c r="Z73" s="195">
        <f>IF(R73="Preventivo",(J72-(J72*T73)),IF(R73="Detectivo",(J72-(J72*T73)),IF(R73="Correctivo",(J72))))</f>
        <v>0.11</v>
      </c>
      <c r="AA73" s="332"/>
      <c r="AB73" s="332"/>
      <c r="AC73" s="195" t="str">
        <f t="shared" si="37"/>
        <v>Leve</v>
      </c>
      <c r="AD73" s="195">
        <f t="shared" si="22"/>
        <v>0.2</v>
      </c>
      <c r="AE73" s="332"/>
      <c r="AF73" s="332"/>
      <c r="AG73" s="325"/>
      <c r="AH73" s="326"/>
      <c r="AI73" s="324"/>
      <c r="AJ73" s="324"/>
      <c r="AK73" s="324"/>
      <c r="AL73" s="324"/>
      <c r="AM73" s="324"/>
      <c r="AN73" s="324"/>
    </row>
    <row r="74" spans="1:40" ht="28.8" x14ac:dyDescent="0.3">
      <c r="A74" s="326"/>
      <c r="B74" s="334"/>
      <c r="C74" s="325"/>
      <c r="D74" s="144" t="s">
        <v>381</v>
      </c>
      <c r="E74" s="326" t="s">
        <v>382</v>
      </c>
      <c r="F74" s="326" t="s">
        <v>383</v>
      </c>
      <c r="G74" s="326" t="s">
        <v>220</v>
      </c>
      <c r="H74" s="326">
        <v>2</v>
      </c>
      <c r="I74" s="328" t="str">
        <f>IF(H74&lt;=2,'Tabla probabilidad'!$B$5,IF(H74&lt;=24,'Tabla probabilidad'!$B$6,IF(H74&lt;=500,'Tabla probabilidad'!$B$7,IF(H74&lt;=5000,'Tabla probabilidad'!$B$8,IF(H74&gt;5000,'Tabla probabilidad'!$B$9)))))</f>
        <v>Muy Baja</v>
      </c>
      <c r="J74" s="329">
        <f>IF(H74&lt;=2,'Tabla probabilidad'!$D$5,IF(H74&lt;=24,'Tabla probabilidad'!$D$6,IF(H74&lt;=500,'Tabla probabilidad'!$D$7,IF(H74&lt;=5000,'Tabla probabilidad'!$D$8,IF(H74&gt;5000,'Tabla probabilidad'!$D$9)))))</f>
        <v>0.2</v>
      </c>
      <c r="K74" s="326" t="s">
        <v>384</v>
      </c>
      <c r="L74" s="326" t="str">
        <f>IF(K74="El riesgo afecta la imagen de alguna área de la organización","Leve",IF(K74="El riesgo afecta la imagen de la entidad internamente, de conocimiento general, nivel interno, alta dirección, contratista y/o de provedores","Menor",IF(K74="El riesgo afecta la imagen de la entidad con algunos usuarios de relevancia frente al logro de los objetivos","Moderado",IF(K74="El riesgo afecta la imagen de de la entidad con efecto publicitario sostenido a nivel del sector justicia","Mayor",IF(K74="El riesgo afecta la imagen de la entidad a nivel nacional, con efecto publicitarios sostenible a nivel país","Catastrófico",IF(K74="Impacto que afecte la ejecución presupuestal en un valor ≥0,5%.","Leve",IF(K74="Impacto que afecte la ejecución presupuestal en un valor ≥1%.","Menor",IF(K74="Impacto que afecte la ejecución presupuestal en un valor ≥5%.","Moderado",IF(K74="Impacto que afecte la ejecución presupuestal en un valor ≥20%.","Mayor",IF(K74="Impacto que afecte la ejecución presupuestal en un valor ≥50%.","Catastrófico",IF(K74="Incumplimiento máximo del 5% de la meta planeada","Leve",IF(K74="Incumplimiento máximo del 15% de la meta planeada","Menor",IF(K74="Incumplimiento máximo del 20% de la meta planeada","Moderado",IF(K74="Incumplimiento máximo del 50% de la meta planeada","Mayor",IF(K74="Incumplimiento máximo del 80% de la meta planeada","Catastrófico",IF(K74="Cualquier afectación a la violacion de los derechos de los ciudadanos se considera con consecuencias altas","Mayor",IF(K74="Cualquier afectación a la violacion de los derechos de los ciudadanos se considera con consecuencias desastrosas","Catastrófico",IF(K74="Afecta la Prestación del Servicio de Administración de Justicia en 5%","Leve",IF(K74="Afecta la Prestación del Servicio de Administración de Justicia en 10%","Menor",IF(K74="Afecta la Prestación del Servicio de Administración de Justicia en 15%","Moderado",IF(K74="Afecta la Prestación del Servicio de Administración de Justicia en 20%","Mayor",IF(K74="Afecta la Prestación del Servicio de Administración de Justicia en más del 50%","Catastrófico",IF(K74="Cualquier acto indebido de los servidores judiciales genera altas consecuencias para la entidad","Mayor",IF(K74="Cualquier acto indebido de los servidores judiciales genera consecuencias desastrosas para la entidad","Catastrófico",IF(K74="Si el hecho llegara a presentarse, tendría consecuencias o efectos mínimos sobre la entidad","Leve",IF(K74="Si el hecho llegara a presentarse, tendría bajo impacto o efecto sobre la entidad","Menor",IF(K74="Si el hecho llegara a presentarse, tendría medianas consecuencias o efectos sobre la entidad","Moderado",IF(K74="Si el hecho llegara a presentarse, tendría altas consecuencias o efectos sobre la entidad","Mayor",IF(K74="Si el hecho llegara a presentarse, tendría desastrosas consecuencias o efectos sobre la entidad","Catastrófico")))))))))))))))))))))))))))))</f>
        <v>Moderado</v>
      </c>
      <c r="M74" s="326" t="str">
        <f>IF(K74="El riesgo afecta la imagen de alguna área de la organización","20%",IF(K74="El riesgo afecta la imagen de la entidad internamente, de conocimiento general, nivel interno, alta dirección, contratista y/o de provedores","40%",IF(K74="El riesgo afecta la imagen de la entidad con algunos usuarios de relevancia frente al logro de los objetivos","60%",IF(K74="El riesgo afecta la imagen de de la entidad con efecto publicitario sostenido a nivel del sector justicia","80%",IF(K74="El riesgo afecta la imagen de la entidad a nivel nacional, con efecto publicitarios sostenible a nivel país","100%",IF(K74="Impacto que afecte la ejecución presupuestal en un valor ≥0,5%.","20%",IF(K74="Impacto que afecte la ejecución presupuestal en un valor ≥1%.","40%",IF(K74="Impacto que afecte la ejecución presupuestal en un valor ≥5%.","60%",IF(K74="Impacto que afecte la ejecución presupuestal en un valor ≥20%.","80%",IF(K74="Impacto que afecte la ejecución presupuestal en un valor ≥50%.","100%",IF(K74="Incumplimiento máximo del 5% de la meta planeada","20%",IF(K74="Incumplimiento máximo del 15% de la meta planeada","40%",IF(K74="Incumplimiento máximo del 20% de la meta planeada","60%",IF(K74="Incumplimiento máximo del 50% de la meta planeada","80%",IF(K74="Incumplimiento máximo del 80% de la meta planeada","100%",IF(K74="Cualquier afectación a la violacion de los derechos de los ciudadanos se considera con consecuencias altas","80%",IF(K74="Cualquier afectación a la violacion de los derechos de los ciudadanos se considera con consecuencias desastrosas","100%",IF(K74="Afecta la Prestación del Servicio de Administración de Justicia en 5%","20%",IF(K74="Afecta la Prestación del Servicio de Administración de Justicia en 10%","40%",IF(K74="Afecta la Prestación del Servicio de Administración de Justicia en 15%","60%",IF(K74="Afecta la Prestación del Servicio de Administración de Justicia en 20%","80%",IF(K74="Afecta la Prestación del Servicio de Administración de Justicia en más del 50%","100%",IF(K74="Cualquier acto indebido de los servidores judiciales genera altas consecuencias para la entidad","80%",IF(K74="Cualquier acto indebido de los servidores judiciales genera consecuencias desastrosas para la entidad","100%",IF(K74="Si el hecho llegara a presentarse, tendría consecuencias o efectos mínimos sobre la entidad","20%",IF(K74="Si el hecho llegara a presentarse, tendría bajo impacto o efecto sobre la entidad","40%",IF(K74="Si el hecho llegara a presentarse, tendría medianas consecuencias o efectos sobre la entidad","60%",IF(K74="Si el hecho llegara a presentarse, tendría altas consecuencias o efectos sobre la entidad","80%",IF(K74="Si el hecho llegara a presentarse, tendría desastrosas consecuencias o efectos sobre la entidad","100%")))))))))))))))))))))))))))))</f>
        <v>60%</v>
      </c>
      <c r="N74" s="326" t="str">
        <f>VLOOKUP((I74&amp;L74),Hoja1!$B$4:$C$28,2,0)</f>
        <v>Moderado</v>
      </c>
      <c r="O74" s="194">
        <v>1</v>
      </c>
      <c r="P74" s="135" t="s">
        <v>385</v>
      </c>
      <c r="Q74" s="194" t="str">
        <f t="shared" ref="Q74:Q75" si="38">IF(R74="Preventivo","Probabilidad",IF(R74="Detectivo","Probabilidad", IF(R74="Correctivo","Impacto")))</f>
        <v>Probabilidad</v>
      </c>
      <c r="R74" s="194" t="s">
        <v>204</v>
      </c>
      <c r="S74" s="194" t="s">
        <v>205</v>
      </c>
      <c r="T74" s="195">
        <f>VLOOKUP(R74&amp;S74,Hoja1!$Q$4:$R$9,2,0)</f>
        <v>0.45</v>
      </c>
      <c r="U74" s="194" t="s">
        <v>206</v>
      </c>
      <c r="V74" s="194" t="s">
        <v>207</v>
      </c>
      <c r="W74" s="194" t="s">
        <v>208</v>
      </c>
      <c r="X74" s="195">
        <f t="shared" si="21"/>
        <v>9.0000000000000011E-2</v>
      </c>
      <c r="Y74" s="195" t="str">
        <f>IF(Z74&lt;=20%,'Tabla probabilidad'!$B$5,IF(Z74&lt;=40%,'Tabla probabilidad'!$B$6,IF(Z74&lt;=60%,'Tabla probabilidad'!$B$7,IF(Z74&lt;=80%,'Tabla probabilidad'!$B$8,IF(Z74&lt;=100%,'Tabla probabilidad'!$B$9)))))</f>
        <v>Muy Baja</v>
      </c>
      <c r="Z74" s="195">
        <f>IF(R74="Preventivo",(J74-(J74*T74)),IF(R74="Detectivo",(J74-(J74*T74)),IF(R74="Correctivo",(J74))))</f>
        <v>0.11</v>
      </c>
      <c r="AA74" s="331" t="str">
        <f>IF(AB74&lt;=20%,'Tabla probabilidad'!$B$5,IF(AB74&lt;=40%,'Tabla probabilidad'!$B$6,IF(AB74&lt;=60%,'Tabla probabilidad'!$B$7,IF(AB74&lt;=80%,'Tabla probabilidad'!$B$8,IF(AB74&lt;=100%,'Tabla probabilidad'!$B$9)))))</f>
        <v>Muy Baja</v>
      </c>
      <c r="AB74" s="331">
        <f>AVERAGE(Z74:Z75)</f>
        <v>0.11</v>
      </c>
      <c r="AC74" s="195" t="str">
        <f t="shared" ref="AC74:AC75" si="39">IF(AD74&lt;=20%,"Leve",IF(AD74&lt;=40%,"Menor",IF(AD74&lt;=60%,"Moderado",IF(AD74&lt;=80%,"Mayor",IF(AD74&lt;=100%,"Catastrófico")))))</f>
        <v>Leve</v>
      </c>
      <c r="AD74" s="195">
        <f t="shared" si="22"/>
        <v>0.2</v>
      </c>
      <c r="AE74" s="331" t="str">
        <f>IF(AF74&lt;=20%,"Leve",IF(AF74&lt;=40%,"Menor",IF(AF74&lt;=60%,"Moderado",IF(AF74&lt;=80%,"Mayor",IF(AF74&lt;=100%,"Catastrófico")))))</f>
        <v>Leve</v>
      </c>
      <c r="AF74" s="331">
        <f>AVERAGE(AD74:AD75)</f>
        <v>0.2</v>
      </c>
      <c r="AG74" s="319" t="str">
        <f>VLOOKUP(AA74&amp;AE74,Hoja1!$B$4:$C$28,2,0)</f>
        <v>Bajo</v>
      </c>
      <c r="AH74" s="326" t="s">
        <v>209</v>
      </c>
      <c r="AI74" s="323"/>
      <c r="AJ74" s="323"/>
      <c r="AK74" s="323"/>
      <c r="AL74" s="323"/>
      <c r="AM74" s="323"/>
      <c r="AN74" s="323"/>
    </row>
    <row r="75" spans="1:40" ht="28.8" x14ac:dyDescent="0.3">
      <c r="A75" s="326"/>
      <c r="B75" s="334"/>
      <c r="C75" s="325"/>
      <c r="D75" s="144" t="s">
        <v>386</v>
      </c>
      <c r="E75" s="326"/>
      <c r="F75" s="326"/>
      <c r="G75" s="326"/>
      <c r="H75" s="326"/>
      <c r="I75" s="328"/>
      <c r="J75" s="329"/>
      <c r="K75" s="326"/>
      <c r="L75" s="330"/>
      <c r="M75" s="330"/>
      <c r="N75" s="326"/>
      <c r="O75" s="194">
        <v>2</v>
      </c>
      <c r="P75" s="135" t="s">
        <v>387</v>
      </c>
      <c r="Q75" s="194" t="str">
        <f t="shared" si="38"/>
        <v>Probabilidad</v>
      </c>
      <c r="R75" s="194" t="s">
        <v>204</v>
      </c>
      <c r="S75" s="194" t="s">
        <v>205</v>
      </c>
      <c r="T75" s="195">
        <f>VLOOKUP(R75&amp;S75,Hoja1!$Q$4:$R$9,2,0)</f>
        <v>0.45</v>
      </c>
      <c r="U75" s="194" t="s">
        <v>206</v>
      </c>
      <c r="V75" s="194" t="s">
        <v>207</v>
      </c>
      <c r="W75" s="194" t="s">
        <v>208</v>
      </c>
      <c r="X75" s="195">
        <f t="shared" si="21"/>
        <v>9.0000000000000011E-2</v>
      </c>
      <c r="Y75" s="195" t="str">
        <f>IF(Z75&lt;=20%,'Tabla probabilidad'!$B$5,IF(Z75&lt;=40%,'Tabla probabilidad'!$B$6,IF(Z75&lt;=60%,'Tabla probabilidad'!$B$7,IF(Z75&lt;=80%,'Tabla probabilidad'!$B$8,IF(Z75&lt;=100%,'Tabla probabilidad'!$B$9)))))</f>
        <v>Muy Baja</v>
      </c>
      <c r="Z75" s="195">
        <f>IF(R75="Preventivo",(J74-(J74*T75)),IF(R75="Detectivo",(J74-(J74*T75)),IF(R75="Correctivo",(J74))))</f>
        <v>0.11</v>
      </c>
      <c r="AA75" s="332"/>
      <c r="AB75" s="332"/>
      <c r="AC75" s="195" t="str">
        <f t="shared" si="39"/>
        <v>Leve</v>
      </c>
      <c r="AD75" s="195">
        <f t="shared" si="22"/>
        <v>0.2</v>
      </c>
      <c r="AE75" s="332"/>
      <c r="AF75" s="332"/>
      <c r="AG75" s="325"/>
      <c r="AH75" s="326"/>
      <c r="AI75" s="324"/>
      <c r="AJ75" s="324"/>
      <c r="AK75" s="324"/>
      <c r="AL75" s="324"/>
      <c r="AM75" s="324"/>
      <c r="AN75" s="324"/>
    </row>
    <row r="76" spans="1:40" ht="43.2" x14ac:dyDescent="0.3">
      <c r="A76" s="326"/>
      <c r="B76" s="334"/>
      <c r="C76" s="325"/>
      <c r="D76" s="144" t="s">
        <v>388</v>
      </c>
      <c r="E76" s="326" t="s">
        <v>389</v>
      </c>
      <c r="F76" s="326" t="s">
        <v>390</v>
      </c>
      <c r="G76" s="326" t="s">
        <v>241</v>
      </c>
      <c r="H76" s="326">
        <v>2</v>
      </c>
      <c r="I76" s="328" t="str">
        <f>IF(H76&lt;=2,'Tabla probabilidad'!$B$5,IF(H76&lt;=24,'Tabla probabilidad'!$B$6,IF(H76&lt;=500,'Tabla probabilidad'!$B$7,IF(H76&lt;=5000,'Tabla probabilidad'!$B$8,IF(H76&gt;5000,'Tabla probabilidad'!$B$9)))))</f>
        <v>Muy Baja</v>
      </c>
      <c r="J76" s="329">
        <f>IF(H76&lt;=2,'Tabla probabilidad'!$D$5,IF(H76&lt;=24,'Tabla probabilidad'!$D$6,IF(H76&lt;=500,'Tabla probabilidad'!$D$7,IF(H76&lt;=5000,'Tabla probabilidad'!$D$8,IF(H76&gt;5000,'Tabla probabilidad'!$D$9)))))</f>
        <v>0.2</v>
      </c>
      <c r="K76" s="326" t="s">
        <v>230</v>
      </c>
      <c r="L76" s="326" t="str">
        <f>IF(K76="El riesgo afecta la imagen de alguna área de la organización","Leve",IF(K76="El riesgo afecta la imagen de la entidad internamente, de conocimiento general, nivel interno, alta dirección, contratista y/o de provedores","Menor",IF(K76="El riesgo afecta la imagen de la entidad con algunos usuarios de relevancia frente al logro de los objetivos","Moderado",IF(K76="El riesgo afecta la imagen de de la entidad con efecto publicitario sostenido a nivel del sector justicia","Mayor",IF(K76="El riesgo afecta la imagen de la entidad a nivel nacional, con efecto publicitarios sostenible a nivel país","Catastrófico",IF(K76="Impacto que afecte la ejecución presupuestal en un valor ≥0,5%.","Leve",IF(K76="Impacto que afecte la ejecución presupuestal en un valor ≥1%.","Menor",IF(K76="Impacto que afecte la ejecución presupuestal en un valor ≥5%.","Moderado",IF(K76="Impacto que afecte la ejecución presupuestal en un valor ≥20%.","Mayor",IF(K76="Impacto que afecte la ejecución presupuestal en un valor ≥50%.","Catastrófico",IF(K76="Incumplimiento máximo del 5% de la meta planeada","Leve",IF(K76="Incumplimiento máximo del 15% de la meta planeada","Menor",IF(K76="Incumplimiento máximo del 20% de la meta planeada","Moderado",IF(K76="Incumplimiento máximo del 50% de la meta planeada","Mayor",IF(K76="Incumplimiento máximo del 80% de la meta planeada","Catastrófico",IF(K76="Cualquier afectación a la violacion de los derechos de los ciudadanos se considera con consecuencias altas","Mayor",IF(K76="Cualquier afectación a la violacion de los derechos de los ciudadanos se considera con consecuencias desastrosas","Catastrófico",IF(K76="Afecta la Prestación del Servicio de Administración de Justicia en 5%","Leve",IF(K76="Afecta la Prestación del Servicio de Administración de Justicia en 10%","Menor",IF(K76="Afecta la Prestación del Servicio de Administración de Justicia en 15%","Moderado",IF(K76="Afecta la Prestación del Servicio de Administración de Justicia en 20%","Mayor",IF(K76="Afecta la Prestación del Servicio de Administración de Justicia en más del 50%","Catastrófico",IF(K76="Cualquier acto indebido de los servidores judiciales genera altas consecuencias para la entidad","Mayor",IF(K76="Cualquier acto indebido de los servidores judiciales genera consecuencias desastrosas para la entidad","Catastrófico",IF(K76="Si el hecho llegara a presentarse, tendría consecuencias o efectos mínimos sobre la entidad","Leve",IF(K76="Si el hecho llegara a presentarse, tendría bajo impacto o efecto sobre la entidad","Menor",IF(K76="Si el hecho llegara a presentarse, tendría medianas consecuencias o efectos sobre la entidad","Moderado",IF(K76="Si el hecho llegara a presentarse, tendría altas consecuencias o efectos sobre la entidad","Mayor",IF(K76="Si el hecho llegara a presentarse, tendría desastrosas consecuencias o efectos sobre la entidad","Catastrófico")))))))))))))))))))))))))))))</f>
        <v>Leve</v>
      </c>
      <c r="M76" s="326" t="str">
        <f>IF(K76="El riesgo afecta la imagen de alguna área de la organización","20%",IF(K76="El riesgo afecta la imagen de la entidad internamente, de conocimiento general, nivel interno, alta dirección, contratista y/o de provedores","40%",IF(K76="El riesgo afecta la imagen de la entidad con algunos usuarios de relevancia frente al logro de los objetivos","60%",IF(K76="El riesgo afecta la imagen de de la entidad con efecto publicitario sostenido a nivel del sector justicia","80%",IF(K76="El riesgo afecta la imagen de la entidad a nivel nacional, con efecto publicitarios sostenible a nivel país","100%",IF(K76="Impacto que afecte la ejecución presupuestal en un valor ≥0,5%.","20%",IF(K76="Impacto que afecte la ejecución presupuestal en un valor ≥1%.","40%",IF(K76="Impacto que afecte la ejecución presupuestal en un valor ≥5%.","60%",IF(K76="Impacto que afecte la ejecución presupuestal en un valor ≥20%.","80%",IF(K76="Impacto que afecte la ejecución presupuestal en un valor ≥50%.","100%",IF(K76="Incumplimiento máximo del 5% de la meta planeada","20%",IF(K76="Incumplimiento máximo del 15% de la meta planeada","40%",IF(K76="Incumplimiento máximo del 20% de la meta planeada","60%",IF(K76="Incumplimiento máximo del 50% de la meta planeada","80%",IF(K76="Incumplimiento máximo del 80% de la meta planeada","100%",IF(K76="Cualquier afectación a la violacion de los derechos de los ciudadanos se considera con consecuencias altas","80%",IF(K76="Cualquier afectación a la violacion de los derechos de los ciudadanos se considera con consecuencias desastrosas","100%",IF(K76="Afecta la Prestación del Servicio de Administración de Justicia en 5%","20%",IF(K76="Afecta la Prestación del Servicio de Administración de Justicia en 10%","40%",IF(K76="Afecta la Prestación del Servicio de Administración de Justicia en 15%","60%",IF(K76="Afecta la Prestación del Servicio de Administración de Justicia en 20%","80%",IF(K76="Afecta la Prestación del Servicio de Administración de Justicia en más del 50%","100%",IF(K76="Cualquier acto indebido de los servidores judiciales genera altas consecuencias para la entidad","80%",IF(K76="Cualquier acto indebido de los servidores judiciales genera consecuencias desastrosas para la entidad","100%",IF(K76="Si el hecho llegara a presentarse, tendría consecuencias o efectos mínimos sobre la entidad","20%",IF(K76="Si el hecho llegara a presentarse, tendría bajo impacto o efecto sobre la entidad","40%",IF(K76="Si el hecho llegara a presentarse, tendría medianas consecuencias o efectos sobre la entidad","60%",IF(K76="Si el hecho llegara a presentarse, tendría altas consecuencias o efectos sobre la entidad","80%",IF(K76="Si el hecho llegara a presentarse, tendría desastrosas consecuencias o efectos sobre la entidad","100%")))))))))))))))))))))))))))))</f>
        <v>20%</v>
      </c>
      <c r="N76" s="326" t="str">
        <f>VLOOKUP((I76&amp;L76),Hoja1!$B$4:$C$28,2,0)</f>
        <v>Bajo</v>
      </c>
      <c r="O76" s="194">
        <v>1</v>
      </c>
      <c r="P76" s="135" t="s">
        <v>391</v>
      </c>
      <c r="Q76" s="194" t="str">
        <f t="shared" ref="Q76:Q77" si="40">IF(R76="Preventivo","Probabilidad",IF(R76="Detectivo","Probabilidad", IF(R76="Correctivo","Impacto")))</f>
        <v>Probabilidad</v>
      </c>
      <c r="R76" s="194" t="s">
        <v>204</v>
      </c>
      <c r="S76" s="194" t="s">
        <v>205</v>
      </c>
      <c r="T76" s="195">
        <f>VLOOKUP(R76&amp;S76,Hoja1!$Q$4:$R$9,2,0)</f>
        <v>0.45</v>
      </c>
      <c r="U76" s="194" t="s">
        <v>206</v>
      </c>
      <c r="V76" s="194" t="s">
        <v>207</v>
      </c>
      <c r="W76" s="194" t="s">
        <v>208</v>
      </c>
      <c r="X76" s="195">
        <f t="shared" si="21"/>
        <v>9.0000000000000011E-2</v>
      </c>
      <c r="Y76" s="195" t="str">
        <f>IF(Z76&lt;=20%,'Tabla probabilidad'!$B$5,IF(Z76&lt;=40%,'Tabla probabilidad'!$B$6,IF(Z76&lt;=60%,'Tabla probabilidad'!$B$7,IF(Z76&lt;=80%,'Tabla probabilidad'!$B$8,IF(Z76&lt;=100%,'Tabla probabilidad'!$B$9)))))</f>
        <v>Muy Baja</v>
      </c>
      <c r="Z76" s="195">
        <f>IF(R76="Preventivo",(J76-(J76*T76)),IF(R76="Detectivo",(J76-(J76*T76)),IF(R76="Correctivo",(J76))))</f>
        <v>0.11</v>
      </c>
      <c r="AA76" s="331" t="str">
        <f>IF(AB76&lt;=20%,'Tabla probabilidad'!$B$5,IF(AB76&lt;=40%,'Tabla probabilidad'!$B$6,IF(AB76&lt;=60%,'Tabla probabilidad'!$B$7,IF(AB76&lt;=80%,'Tabla probabilidad'!$B$8,IF(AB76&lt;=100%,'Tabla probabilidad'!$B$9)))))</f>
        <v>Muy Baja</v>
      </c>
      <c r="AB76" s="331">
        <f>AVERAGE(Z76:Z77)</f>
        <v>0.11</v>
      </c>
      <c r="AC76" s="195" t="str">
        <f t="shared" ref="AC76:AC83" si="41">IF(AD76&lt;=20%,"Leve",IF(AD76&lt;=40%,"Menor",IF(AD76&lt;=60%,"Moderado",IF(AD76&lt;=80%,"Mayor",IF(AD76&lt;=100%,"Catastrófico")))))</f>
        <v>Leve</v>
      </c>
      <c r="AD76" s="195">
        <f t="shared" si="22"/>
        <v>0.2</v>
      </c>
      <c r="AE76" s="331" t="str">
        <f>IF(AF76&lt;=20%,"Leve",IF(AF76&lt;=40%,"Menor",IF(AF76&lt;=60%,"Moderado",IF(AF76&lt;=80%,"Mayor",IF(AF76&lt;=100%,"Catastrófico")))))</f>
        <v>Leve</v>
      </c>
      <c r="AF76" s="331">
        <f>AVERAGE(AD76:AD77)</f>
        <v>0.2</v>
      </c>
      <c r="AG76" s="319" t="str">
        <f>VLOOKUP(AA76&amp;AE76,Hoja1!$B$4:$C$28,2,0)</f>
        <v>Bajo</v>
      </c>
      <c r="AH76" s="326" t="s">
        <v>209</v>
      </c>
      <c r="AI76" s="323"/>
      <c r="AJ76" s="323"/>
      <c r="AK76" s="323"/>
      <c r="AL76" s="323"/>
      <c r="AM76" s="323"/>
      <c r="AN76" s="323"/>
    </row>
    <row r="77" spans="1:40" x14ac:dyDescent="0.3">
      <c r="A77" s="326"/>
      <c r="B77" s="334"/>
      <c r="C77" s="325"/>
      <c r="D77" s="144" t="s">
        <v>392</v>
      </c>
      <c r="E77" s="326"/>
      <c r="F77" s="326"/>
      <c r="G77" s="326"/>
      <c r="H77" s="326"/>
      <c r="I77" s="328"/>
      <c r="J77" s="329"/>
      <c r="K77" s="326"/>
      <c r="L77" s="330"/>
      <c r="M77" s="330"/>
      <c r="N77" s="326"/>
      <c r="O77" s="194">
        <v>2</v>
      </c>
      <c r="P77" s="135" t="s">
        <v>393</v>
      </c>
      <c r="Q77" s="194" t="str">
        <f t="shared" si="40"/>
        <v>Probabilidad</v>
      </c>
      <c r="R77" s="194" t="s">
        <v>204</v>
      </c>
      <c r="S77" s="194" t="s">
        <v>205</v>
      </c>
      <c r="T77" s="195">
        <f>VLOOKUP(R77&amp;S77,Hoja1!$Q$4:$R$9,2,0)</f>
        <v>0.45</v>
      </c>
      <c r="U77" s="194" t="s">
        <v>206</v>
      </c>
      <c r="V77" s="194" t="s">
        <v>207</v>
      </c>
      <c r="W77" s="194" t="s">
        <v>208</v>
      </c>
      <c r="X77" s="195">
        <f t="shared" si="21"/>
        <v>9.0000000000000011E-2</v>
      </c>
      <c r="Y77" s="195" t="str">
        <f>IF(Z77&lt;=20%,'Tabla probabilidad'!$B$5,IF(Z77&lt;=40%,'Tabla probabilidad'!$B$6,IF(Z77&lt;=60%,'Tabla probabilidad'!$B$7,IF(Z77&lt;=80%,'Tabla probabilidad'!$B$8,IF(Z77&lt;=100%,'Tabla probabilidad'!$B$9)))))</f>
        <v>Muy Baja</v>
      </c>
      <c r="Z77" s="195">
        <f>IF(R77="Preventivo",(J76-(J76*T77)),IF(R77="Detectivo",(J76-(J76*T77)),IF(R77="Correctivo",(J76))))</f>
        <v>0.11</v>
      </c>
      <c r="AA77" s="332"/>
      <c r="AB77" s="332"/>
      <c r="AC77" s="195" t="str">
        <f t="shared" si="41"/>
        <v>Leve</v>
      </c>
      <c r="AD77" s="195">
        <f t="shared" si="22"/>
        <v>0.2</v>
      </c>
      <c r="AE77" s="332"/>
      <c r="AF77" s="332"/>
      <c r="AG77" s="325"/>
      <c r="AH77" s="326"/>
      <c r="AI77" s="324"/>
      <c r="AJ77" s="324"/>
      <c r="AK77" s="324"/>
      <c r="AL77" s="324"/>
      <c r="AM77" s="324"/>
      <c r="AN77" s="324"/>
    </row>
    <row r="78" spans="1:40" ht="28.8" x14ac:dyDescent="0.3">
      <c r="A78" s="326"/>
      <c r="B78" s="334"/>
      <c r="C78" s="325"/>
      <c r="D78" s="144" t="s">
        <v>928</v>
      </c>
      <c r="E78" s="326" t="s">
        <v>363</v>
      </c>
      <c r="F78" s="326" t="s">
        <v>394</v>
      </c>
      <c r="G78" s="326" t="s">
        <v>241</v>
      </c>
      <c r="H78" s="326">
        <v>2</v>
      </c>
      <c r="I78" s="328" t="str">
        <f>IF(H78&lt;=2,'Tabla probabilidad'!$B$5,IF(H78&lt;=24,'Tabla probabilidad'!$B$6,IF(H78&lt;=500,'Tabla probabilidad'!$B$7,IF(H78&lt;=5000,'Tabla probabilidad'!$B$8,IF(H78&gt;5000,'Tabla probabilidad'!$B$9)))))</f>
        <v>Muy Baja</v>
      </c>
      <c r="J78" s="329">
        <f>IF(H78&lt;=2,'Tabla probabilidad'!$D$5,IF(H78&lt;=24,'Tabla probabilidad'!$D$6,IF(H78&lt;=500,'Tabla probabilidad'!$D$7,IF(H78&lt;=5000,'Tabla probabilidad'!$D$8,IF(H78&gt;5000,'Tabla probabilidad'!$D$9)))))</f>
        <v>0.2</v>
      </c>
      <c r="K78" s="326" t="s">
        <v>328</v>
      </c>
      <c r="L78" s="326" t="str">
        <f>IF(K78="El riesgo afecta la imagen de alguna área de la organización","Leve",IF(K78="El riesgo afecta la imagen de la entidad internamente, de conocimiento general, nivel interno, alta dirección, contratista y/o de provedores","Menor",IF(K78="El riesgo afecta la imagen de la entidad con algunos usuarios de relevancia frente al logro de los objetivos","Moderado",IF(K78="El riesgo afecta la imagen de de la entidad con efecto publicitario sostenido a nivel del sector justicia","Mayor",IF(K78="El riesgo afecta la imagen de la entidad a nivel nacional, con efecto publicitarios sostenible a nivel país","Catastrófico",IF(K78="Impacto que afecte la ejecución presupuestal en un valor ≥0,5%.","Leve",IF(K78="Impacto que afecte la ejecución presupuestal en un valor ≥1%.","Menor",IF(K78="Impacto que afecte la ejecución presupuestal en un valor ≥5%.","Moderado",IF(K78="Impacto que afecte la ejecución presupuestal en un valor ≥20%.","Mayor",IF(K78="Impacto que afecte la ejecución presupuestal en un valor ≥50%.","Catastrófico",IF(K78="Incumplimiento máximo del 5% de la meta planeada","Leve",IF(K78="Incumplimiento máximo del 15% de la meta planeada","Menor",IF(K78="Incumplimiento máximo del 20% de la meta planeada","Moderado",IF(K78="Incumplimiento máximo del 50% de la meta planeada","Mayor",IF(K78="Incumplimiento máximo del 80% de la meta planeada","Catastrófico",IF(K78="Cualquier afectación a la violacion de los derechos de los ciudadanos se considera con consecuencias altas","Mayor",IF(K78="Cualquier afectación a la violacion de los derechos de los ciudadanos se considera con consecuencias desastrosas","Catastrófico",IF(K78="Afecta la Prestación del Servicio de Administración de Justicia en 5%","Leve",IF(K78="Afecta la Prestación del Servicio de Administración de Justicia en 10%","Menor",IF(K78="Afecta la Prestación del Servicio de Administración de Justicia en 15%","Moderado",IF(K78="Afecta la Prestación del Servicio de Administración de Justicia en 20%","Mayor",IF(K78="Afecta la Prestación del Servicio de Administración de Justicia en más del 50%","Catastrófico",IF(K78="Cualquier acto indebido de los servidores judiciales genera altas consecuencias para la entidad","Mayor",IF(K78="Cualquier acto indebido de los servidores judiciales genera consecuencias desastrosas para la entidad","Catastrófico",IF(K78="Si el hecho llegara a presentarse, tendría consecuencias o efectos mínimos sobre la entidad","Leve",IF(K78="Si el hecho llegara a presentarse, tendría bajo impacto o efecto sobre la entidad","Menor",IF(K78="Si el hecho llegara a presentarse, tendría medianas consecuencias o efectos sobre la entidad","Moderado",IF(K78="Si el hecho llegara a presentarse, tendría altas consecuencias o efectos sobre la entidad","Mayor",IF(K78="Si el hecho llegara a presentarse, tendría desastrosas consecuencias o efectos sobre la entidad","Catastrófico")))))))))))))))))))))))))))))</f>
        <v>Menor</v>
      </c>
      <c r="M78" s="326" t="str">
        <f>IF(K78="El riesgo afecta la imagen de alguna área de la organización","20%",IF(K78="El riesgo afecta la imagen de la entidad internamente, de conocimiento general, nivel interno, alta dirección, contratista y/o de provedores","40%",IF(K78="El riesgo afecta la imagen de la entidad con algunos usuarios de relevancia frente al logro de los objetivos","60%",IF(K78="El riesgo afecta la imagen de de la entidad con efecto publicitario sostenido a nivel del sector justicia","80%",IF(K78="El riesgo afecta la imagen de la entidad a nivel nacional, con efecto publicitarios sostenible a nivel país","100%",IF(K78="Impacto que afecte la ejecución presupuestal en un valor ≥0,5%.","20%",IF(K78="Impacto que afecte la ejecución presupuestal en un valor ≥1%.","40%",IF(K78="Impacto que afecte la ejecución presupuestal en un valor ≥5%.","60%",IF(K78="Impacto que afecte la ejecución presupuestal en un valor ≥20%.","80%",IF(K78="Impacto que afecte la ejecución presupuestal en un valor ≥50%.","100%",IF(K78="Incumplimiento máximo del 5% de la meta planeada","20%",IF(K78="Incumplimiento máximo del 15% de la meta planeada","40%",IF(K78="Incumplimiento máximo del 20% de la meta planeada","60%",IF(K78="Incumplimiento máximo del 50% de la meta planeada","80%",IF(K78="Incumplimiento máximo del 80% de la meta planeada","100%",IF(K78="Cualquier afectación a la violacion de los derechos de los ciudadanos se considera con consecuencias altas","80%",IF(K78="Cualquier afectación a la violacion de los derechos de los ciudadanos se considera con consecuencias desastrosas","100%",IF(K78="Afecta la Prestación del Servicio de Administración de Justicia en 5%","20%",IF(K78="Afecta la Prestación del Servicio de Administración de Justicia en 10%","40%",IF(K78="Afecta la Prestación del Servicio de Administración de Justicia en 15%","60%",IF(K78="Afecta la Prestación del Servicio de Administración de Justicia en 20%","80%",IF(K78="Afecta la Prestación del Servicio de Administración de Justicia en más del 50%","100%",IF(K78="Cualquier acto indebido de los servidores judiciales genera altas consecuencias para la entidad","80%",IF(K78="Cualquier acto indebido de los servidores judiciales genera consecuencias desastrosas para la entidad","100%",IF(K78="Si el hecho llegara a presentarse, tendría consecuencias o efectos mínimos sobre la entidad","20%",IF(K78="Si el hecho llegara a presentarse, tendría bajo impacto o efecto sobre la entidad","40%",IF(K78="Si el hecho llegara a presentarse, tendría medianas consecuencias o efectos sobre la entidad","60%",IF(K78="Si el hecho llegara a presentarse, tendría altas consecuencias o efectos sobre la entidad","80%",IF(K78="Si el hecho llegara a presentarse, tendría desastrosas consecuencias o efectos sobre la entidad","100%")))))))))))))))))))))))))))))</f>
        <v>40%</v>
      </c>
      <c r="N78" s="326" t="str">
        <f>VLOOKUP((I78&amp;L78),Hoja1!$B$4:$C$28,2,0)</f>
        <v>Bajo</v>
      </c>
      <c r="O78" s="194">
        <v>1</v>
      </c>
      <c r="P78" s="135" t="s">
        <v>395</v>
      </c>
      <c r="Q78" s="194" t="str">
        <f t="shared" ref="Q78:Q79" si="42">IF(R78="Preventivo","Probabilidad",IF(R78="Detectivo","Probabilidad", IF(R78="Correctivo","Impacto")))</f>
        <v>Probabilidad</v>
      </c>
      <c r="R78" s="194" t="s">
        <v>204</v>
      </c>
      <c r="S78" s="194" t="s">
        <v>205</v>
      </c>
      <c r="T78" s="195">
        <f>VLOOKUP(R78&amp;S78,Hoja1!$Q$4:$R$9,2,0)</f>
        <v>0.45</v>
      </c>
      <c r="U78" s="194" t="s">
        <v>206</v>
      </c>
      <c r="V78" s="194" t="s">
        <v>207</v>
      </c>
      <c r="W78" s="194" t="s">
        <v>208</v>
      </c>
      <c r="X78" s="195">
        <f t="shared" si="21"/>
        <v>9.0000000000000011E-2</v>
      </c>
      <c r="Y78" s="195" t="str">
        <f>IF(Z78&lt;=20%,'Tabla probabilidad'!$B$5,IF(Z78&lt;=40%,'Tabla probabilidad'!$B$6,IF(Z78&lt;=60%,'Tabla probabilidad'!$B$7,IF(Z78&lt;=80%,'Tabla probabilidad'!$B$8,IF(Z78&lt;=100%,'Tabla probabilidad'!$B$9)))))</f>
        <v>Muy Baja</v>
      </c>
      <c r="Z78" s="195">
        <f>IF(R78="Preventivo",(J78-(J78*T78)),IF(R78="Detectivo",(J78-(J78*T78)),IF(R78="Correctivo",(J78))))</f>
        <v>0.11</v>
      </c>
      <c r="AA78" s="331" t="str">
        <f>IF(AB78&lt;=20%,'Tabla probabilidad'!$B$5,IF(AB78&lt;=40%,'Tabla probabilidad'!$B$6,IF(AB78&lt;=60%,'Tabla probabilidad'!$B$7,IF(AB78&lt;=80%,'Tabla probabilidad'!$B$8,IF(AB78&lt;=100%,'Tabla probabilidad'!$B$9)))))</f>
        <v>Muy Baja</v>
      </c>
      <c r="AB78" s="331">
        <f>AVERAGE(Z78:Z80)</f>
        <v>0.11</v>
      </c>
      <c r="AC78" s="195" t="str">
        <f t="shared" si="41"/>
        <v>Leve</v>
      </c>
      <c r="AD78" s="195">
        <f t="shared" si="22"/>
        <v>0.2</v>
      </c>
      <c r="AE78" s="331" t="str">
        <f>IF(AF78&lt;=20%,"Leve",IF(AF78&lt;=40%,"Menor",IF(AF78&lt;=60%,"Moderado",IF(AF78&lt;=80%,"Mayor",IF(AF78&lt;=100%,"Catastrófico")))))</f>
        <v>Leve</v>
      </c>
      <c r="AF78" s="331">
        <f>AVERAGE(AD78:AD80)</f>
        <v>0.2</v>
      </c>
      <c r="AG78" s="319" t="str">
        <f>VLOOKUP(AA78&amp;AE78,Hoja1!$B$4:$C$28,2,0)</f>
        <v>Bajo</v>
      </c>
      <c r="AH78" s="319" t="s">
        <v>209</v>
      </c>
      <c r="AI78" s="323"/>
      <c r="AJ78" s="323"/>
      <c r="AK78" s="323"/>
      <c r="AL78" s="323"/>
      <c r="AM78" s="323"/>
      <c r="AN78" s="323"/>
    </row>
    <row r="79" spans="1:40" ht="28.8" x14ac:dyDescent="0.3">
      <c r="A79" s="326"/>
      <c r="B79" s="334"/>
      <c r="C79" s="325"/>
      <c r="D79" s="144" t="s">
        <v>396</v>
      </c>
      <c r="E79" s="326"/>
      <c r="F79" s="326"/>
      <c r="G79" s="326"/>
      <c r="H79" s="326"/>
      <c r="I79" s="328"/>
      <c r="J79" s="329"/>
      <c r="K79" s="326"/>
      <c r="L79" s="330"/>
      <c r="M79" s="330"/>
      <c r="N79" s="326"/>
      <c r="O79" s="319">
        <v>2</v>
      </c>
      <c r="P79" s="337" t="s">
        <v>397</v>
      </c>
      <c r="Q79" s="319" t="str">
        <f t="shared" si="42"/>
        <v>Probabilidad</v>
      </c>
      <c r="R79" s="194" t="s">
        <v>204</v>
      </c>
      <c r="S79" s="194" t="s">
        <v>205</v>
      </c>
      <c r="T79" s="195">
        <f>VLOOKUP(R79&amp;S79,Hoja1!$Q$4:$R$9,2,0)</f>
        <v>0.45</v>
      </c>
      <c r="U79" s="194" t="s">
        <v>206</v>
      </c>
      <c r="V79" s="194" t="s">
        <v>207</v>
      </c>
      <c r="W79" s="194" t="s">
        <v>208</v>
      </c>
      <c r="X79" s="195">
        <f t="shared" si="21"/>
        <v>9.0000000000000011E-2</v>
      </c>
      <c r="Y79" s="195" t="str">
        <f>IF(Z79&lt;=20%,'Tabla probabilidad'!$B$5,IF(Z79&lt;=40%,'Tabla probabilidad'!$B$6,IF(Z79&lt;=60%,'Tabla probabilidad'!$B$7,IF(Z79&lt;=80%,'Tabla probabilidad'!$B$8,IF(Z79&lt;=100%,'Tabla probabilidad'!$B$9)))))</f>
        <v>Muy Baja</v>
      </c>
      <c r="Z79" s="195">
        <f>IF(R79="Preventivo",(J78-(J78*T79)),IF(R79="Detectivo",(J78-(J78*T79)),IF(R79="Correctivo",(J78))))</f>
        <v>0.11</v>
      </c>
      <c r="AA79" s="332"/>
      <c r="AB79" s="332"/>
      <c r="AC79" s="195" t="str">
        <f t="shared" si="41"/>
        <v>Leve</v>
      </c>
      <c r="AD79" s="195">
        <f t="shared" si="22"/>
        <v>0.2</v>
      </c>
      <c r="AE79" s="332"/>
      <c r="AF79" s="332"/>
      <c r="AG79" s="325"/>
      <c r="AH79" s="325"/>
      <c r="AI79" s="324"/>
      <c r="AJ79" s="324"/>
      <c r="AK79" s="324"/>
      <c r="AL79" s="324"/>
      <c r="AM79" s="324"/>
      <c r="AN79" s="324"/>
    </row>
    <row r="80" spans="1:40" x14ac:dyDescent="0.3">
      <c r="A80" s="326"/>
      <c r="B80" s="334"/>
      <c r="C80" s="325"/>
      <c r="D80" s="144" t="s">
        <v>398</v>
      </c>
      <c r="E80" s="326"/>
      <c r="F80" s="326"/>
      <c r="G80" s="326"/>
      <c r="H80" s="326"/>
      <c r="I80" s="328"/>
      <c r="J80" s="329"/>
      <c r="K80" s="326"/>
      <c r="L80" s="330"/>
      <c r="M80" s="330"/>
      <c r="N80" s="326"/>
      <c r="O80" s="320"/>
      <c r="P80" s="338"/>
      <c r="Q80" s="320"/>
      <c r="R80" s="194" t="s">
        <v>204</v>
      </c>
      <c r="S80" s="194" t="s">
        <v>205</v>
      </c>
      <c r="T80" s="195">
        <f>VLOOKUP(R80&amp;S80,Hoja1!$Q$4:$R$9,2,0)</f>
        <v>0.45</v>
      </c>
      <c r="U80" s="194" t="s">
        <v>206</v>
      </c>
      <c r="V80" s="194" t="s">
        <v>207</v>
      </c>
      <c r="W80" s="194" t="s">
        <v>208</v>
      </c>
      <c r="X80" s="195" t="b">
        <f t="shared" ref="X80:X111" si="43">IF(Q80="Probabilidad",($J$40*T80),IF(Q80="Impacto"," "))</f>
        <v>0</v>
      </c>
      <c r="Y80" s="195" t="str">
        <f>IF(Z80&lt;=20%,'Tabla probabilidad'!$B$5,IF(Z80&lt;=40%,'Tabla probabilidad'!$B$6,IF(Z80&lt;=60%,'Tabla probabilidad'!$B$7,IF(Z80&lt;=80%,'Tabla probabilidad'!$B$8,IF(Z80&lt;=100%,'Tabla probabilidad'!$B$9)))))</f>
        <v>Muy Baja</v>
      </c>
      <c r="Z80" s="195">
        <f>IF(R80="Preventivo",(J78-(J78*T80)),IF(R80="Detectivo",(J78-(J78*T80)),IF(R80="Correctivo",(J78))))</f>
        <v>0.11</v>
      </c>
      <c r="AA80" s="333"/>
      <c r="AB80" s="333"/>
      <c r="AC80" s="195" t="b">
        <f t="shared" si="41"/>
        <v>0</v>
      </c>
      <c r="AD80" s="195" t="b">
        <f t="shared" ref="AD80:AD111" si="44">IF(Q80="Probabilidad",(($M$40-0)),IF(Q80="Impacto",($M$40-($M$40*T80))))</f>
        <v>0</v>
      </c>
      <c r="AE80" s="333"/>
      <c r="AF80" s="333"/>
      <c r="AG80" s="320"/>
      <c r="AH80" s="320"/>
      <c r="AI80" s="327"/>
      <c r="AJ80" s="327"/>
      <c r="AK80" s="327"/>
      <c r="AL80" s="327"/>
      <c r="AM80" s="327"/>
      <c r="AN80" s="327"/>
    </row>
    <row r="81" spans="1:40" ht="43.2" x14ac:dyDescent="0.3">
      <c r="A81" s="326"/>
      <c r="B81" s="334"/>
      <c r="C81" s="325"/>
      <c r="D81" s="144" t="s">
        <v>399</v>
      </c>
      <c r="E81" s="383" t="s">
        <v>929</v>
      </c>
      <c r="F81" s="326" t="s">
        <v>400</v>
      </c>
      <c r="G81" s="326" t="s">
        <v>241</v>
      </c>
      <c r="H81" s="326">
        <v>2</v>
      </c>
      <c r="I81" s="328" t="str">
        <f>IF(H81&lt;=2,'Tabla probabilidad'!$B$5,IF(H81&lt;=24,'Tabla probabilidad'!$B$6,IF(H81&lt;=500,'Tabla probabilidad'!$B$7,IF(H81&lt;=5000,'Tabla probabilidad'!$B$8,IF(H81&gt;5000,'Tabla probabilidad'!$B$9)))))</f>
        <v>Muy Baja</v>
      </c>
      <c r="J81" s="329">
        <f>IF(H81&lt;=2,'Tabla probabilidad'!$D$5,IF(H81&lt;=24,'Tabla probabilidad'!$D$6,IF(H81&lt;=500,'Tabla probabilidad'!$D$7,IF(H81&lt;=5000,'Tabla probabilidad'!$D$8,IF(H81&gt;5000,'Tabla probabilidad'!$D$9)))))</f>
        <v>0.2</v>
      </c>
      <c r="K81" s="326" t="s">
        <v>328</v>
      </c>
      <c r="L81" s="326" t="str">
        <f>IF(K81="El riesgo afecta la imagen de alguna área de la organización","Leve",IF(K81="El riesgo afecta la imagen de la entidad internamente, de conocimiento general, nivel interno, alta dirección, contratista y/o de provedores","Menor",IF(K81="El riesgo afecta la imagen de la entidad con algunos usuarios de relevancia frente al logro de los objetivos","Moderado",IF(K81="El riesgo afecta la imagen de de la entidad con efecto publicitario sostenido a nivel del sector justicia","Mayor",IF(K81="El riesgo afecta la imagen de la entidad a nivel nacional, con efecto publicitarios sostenible a nivel país","Catastrófico",IF(K81="Impacto que afecte la ejecución presupuestal en un valor ≥0,5%.","Leve",IF(K81="Impacto que afecte la ejecución presupuestal en un valor ≥1%.","Menor",IF(K81="Impacto que afecte la ejecución presupuestal en un valor ≥5%.","Moderado",IF(K81="Impacto que afecte la ejecución presupuestal en un valor ≥20%.","Mayor",IF(K81="Impacto que afecte la ejecución presupuestal en un valor ≥50%.","Catastrófico",IF(K81="Incumplimiento máximo del 5% de la meta planeada","Leve",IF(K81="Incumplimiento máximo del 15% de la meta planeada","Menor",IF(K81="Incumplimiento máximo del 20% de la meta planeada","Moderado",IF(K81="Incumplimiento máximo del 50% de la meta planeada","Mayor",IF(K81="Incumplimiento máximo del 80% de la meta planeada","Catastrófico",IF(K81="Cualquier afectación a la violacion de los derechos de los ciudadanos se considera con consecuencias altas","Mayor",IF(K81="Cualquier afectación a la violacion de los derechos de los ciudadanos se considera con consecuencias desastrosas","Catastrófico",IF(K81="Afecta la Prestación del Servicio de Administración de Justicia en 5%","Leve",IF(K81="Afecta la Prestación del Servicio de Administración de Justicia en 10%","Menor",IF(K81="Afecta la Prestación del Servicio de Administración de Justicia en 15%","Moderado",IF(K81="Afecta la Prestación del Servicio de Administración de Justicia en 20%","Mayor",IF(K81="Afecta la Prestación del Servicio de Administración de Justicia en más del 50%","Catastrófico",IF(K81="Cualquier acto indebido de los servidores judiciales genera altas consecuencias para la entidad","Mayor",IF(K81="Cualquier acto indebido de los servidores judiciales genera consecuencias desastrosas para la entidad","Catastrófico",IF(K81="Si el hecho llegara a presentarse, tendría consecuencias o efectos mínimos sobre la entidad","Leve",IF(K81="Si el hecho llegara a presentarse, tendría bajo impacto o efecto sobre la entidad","Menor",IF(K81="Si el hecho llegara a presentarse, tendría medianas consecuencias o efectos sobre la entidad","Moderado",IF(K81="Si el hecho llegara a presentarse, tendría altas consecuencias o efectos sobre la entidad","Mayor",IF(K81="Si el hecho llegara a presentarse, tendría desastrosas consecuencias o efectos sobre la entidad","Catastrófico")))))))))))))))))))))))))))))</f>
        <v>Menor</v>
      </c>
      <c r="M81" s="326" t="str">
        <f>IF(K81="El riesgo afecta la imagen de alguna área de la organización","20%",IF(K81="El riesgo afecta la imagen de la entidad internamente, de conocimiento general, nivel interno, alta dirección, contratista y/o de provedores","40%",IF(K81="El riesgo afecta la imagen de la entidad con algunos usuarios de relevancia frente al logro de los objetivos","60%",IF(K81="El riesgo afecta la imagen de de la entidad con efecto publicitario sostenido a nivel del sector justicia","80%",IF(K81="El riesgo afecta la imagen de la entidad a nivel nacional, con efecto publicitarios sostenible a nivel país","100%",IF(K81="Impacto que afecte la ejecución presupuestal en un valor ≥0,5%.","20%",IF(K81="Impacto que afecte la ejecución presupuestal en un valor ≥1%.","40%",IF(K81="Impacto que afecte la ejecución presupuestal en un valor ≥5%.","60%",IF(K81="Impacto que afecte la ejecución presupuestal en un valor ≥20%.","80%",IF(K81="Impacto que afecte la ejecución presupuestal en un valor ≥50%.","100%",IF(K81="Incumplimiento máximo del 5% de la meta planeada","20%",IF(K81="Incumplimiento máximo del 15% de la meta planeada","40%",IF(K81="Incumplimiento máximo del 20% de la meta planeada","60%",IF(K81="Incumplimiento máximo del 50% de la meta planeada","80%",IF(K81="Incumplimiento máximo del 80% de la meta planeada","100%",IF(K81="Cualquier afectación a la violacion de los derechos de los ciudadanos se considera con consecuencias altas","80%",IF(K81="Cualquier afectación a la violacion de los derechos de los ciudadanos se considera con consecuencias desastrosas","100%",IF(K81="Afecta la Prestación del Servicio de Administración de Justicia en 5%","20%",IF(K81="Afecta la Prestación del Servicio de Administración de Justicia en 10%","40%",IF(K81="Afecta la Prestación del Servicio de Administración de Justicia en 15%","60%",IF(K81="Afecta la Prestación del Servicio de Administración de Justicia en 20%","80%",IF(K81="Afecta la Prestación del Servicio de Administración de Justicia en más del 50%","100%",IF(K81="Cualquier acto indebido de los servidores judiciales genera altas consecuencias para la entidad","80%",IF(K81="Cualquier acto indebido de los servidores judiciales genera consecuencias desastrosas para la entidad","100%",IF(K81="Si el hecho llegara a presentarse, tendría consecuencias o efectos mínimos sobre la entidad","20%",IF(K81="Si el hecho llegara a presentarse, tendría bajo impacto o efecto sobre la entidad","40%",IF(K81="Si el hecho llegara a presentarse, tendría medianas consecuencias o efectos sobre la entidad","60%",IF(K81="Si el hecho llegara a presentarse, tendría altas consecuencias o efectos sobre la entidad","80%",IF(K81="Si el hecho llegara a presentarse, tendría desastrosas consecuencias o efectos sobre la entidad","100%")))))))))))))))))))))))))))))</f>
        <v>40%</v>
      </c>
      <c r="N81" s="326" t="str">
        <f>VLOOKUP((I81&amp;L81),Hoja1!$B$4:$C$28,2,0)</f>
        <v>Bajo</v>
      </c>
      <c r="O81" s="194">
        <v>1</v>
      </c>
      <c r="P81" s="135" t="s">
        <v>935</v>
      </c>
      <c r="Q81" s="194" t="str">
        <f t="shared" ref="Q81:Q86" si="45">IF(R81="Preventivo","Probabilidad",IF(R81="Detectivo","Probabilidad", IF(R81="Correctivo","Impacto")))</f>
        <v>Probabilidad</v>
      </c>
      <c r="R81" s="194" t="s">
        <v>204</v>
      </c>
      <c r="S81" s="194" t="s">
        <v>205</v>
      </c>
      <c r="T81" s="195">
        <f>VLOOKUP(R81&amp;S81,Hoja1!$Q$4:$R$9,2,0)</f>
        <v>0.45</v>
      </c>
      <c r="U81" s="194" t="s">
        <v>206</v>
      </c>
      <c r="V81" s="194" t="s">
        <v>207</v>
      </c>
      <c r="W81" s="194" t="s">
        <v>208</v>
      </c>
      <c r="X81" s="195">
        <f t="shared" si="43"/>
        <v>9.0000000000000011E-2</v>
      </c>
      <c r="Y81" s="195" t="str">
        <f>IF(Z81&lt;=20%,'Tabla probabilidad'!$B$5,IF(Z81&lt;=40%,'Tabla probabilidad'!$B$6,IF(Z81&lt;=60%,'Tabla probabilidad'!$B$7,IF(Z81&lt;=80%,'Tabla probabilidad'!$B$8,IF(Z81&lt;=100%,'Tabla probabilidad'!$B$9)))))</f>
        <v>Muy Baja</v>
      </c>
      <c r="Z81" s="195">
        <f>IF(R81="Preventivo",(J81-(J81*T81)),IF(R81="Detectivo",(J81-(J81*T81)),IF(R81="Correctivo",(J81))))</f>
        <v>0.11</v>
      </c>
      <c r="AA81" s="331" t="str">
        <f>IF(AB81&lt;=20%,'Tabla probabilidad'!$B$5,IF(AB81&lt;=40%,'Tabla probabilidad'!$B$6,IF(AB81&lt;=60%,'Tabla probabilidad'!$B$7,IF(AB81&lt;=80%,'Tabla probabilidad'!$B$8,IF(AB81&lt;=100%,'Tabla probabilidad'!$B$9)))))</f>
        <v>Muy Baja</v>
      </c>
      <c r="AB81" s="331">
        <f>AVERAGE(Z81:Z83)</f>
        <v>0.11</v>
      </c>
      <c r="AC81" s="195" t="str">
        <f t="shared" si="41"/>
        <v>Leve</v>
      </c>
      <c r="AD81" s="195">
        <f t="shared" si="44"/>
        <v>0.2</v>
      </c>
      <c r="AE81" s="331" t="str">
        <f>IF(AF81&lt;=20%,"Leve",IF(AF81&lt;=40%,"Menor",IF(AF81&lt;=60%,"Moderado",IF(AF81&lt;=80%,"Mayor",IF(AF81&lt;=100%,"Catastrófico")))))</f>
        <v>Leve</v>
      </c>
      <c r="AF81" s="331">
        <f>AVERAGE(AD81:AD83)</f>
        <v>0.20000000000000004</v>
      </c>
      <c r="AG81" s="319" t="str">
        <f>VLOOKUP(AA81&amp;AE81,Hoja1!$B$4:$C$28,2,0)</f>
        <v>Bajo</v>
      </c>
      <c r="AH81" s="326" t="s">
        <v>209</v>
      </c>
      <c r="AI81" s="323"/>
      <c r="AJ81" s="323"/>
      <c r="AK81" s="323"/>
      <c r="AL81" s="323"/>
      <c r="AM81" s="323"/>
      <c r="AN81" s="323"/>
    </row>
    <row r="82" spans="1:40" ht="35.25" customHeight="1" x14ac:dyDescent="0.3">
      <c r="A82" s="326"/>
      <c r="B82" s="334"/>
      <c r="C82" s="325"/>
      <c r="D82" s="144" t="s">
        <v>933</v>
      </c>
      <c r="E82" s="383"/>
      <c r="F82" s="326"/>
      <c r="G82" s="326"/>
      <c r="H82" s="326"/>
      <c r="I82" s="328"/>
      <c r="J82" s="329"/>
      <c r="K82" s="326"/>
      <c r="L82" s="330"/>
      <c r="M82" s="330"/>
      <c r="N82" s="326"/>
      <c r="O82" s="194">
        <v>2</v>
      </c>
      <c r="P82" s="135" t="s">
        <v>380</v>
      </c>
      <c r="Q82" s="194" t="str">
        <f t="shared" si="45"/>
        <v>Probabilidad</v>
      </c>
      <c r="R82" s="194" t="s">
        <v>204</v>
      </c>
      <c r="S82" s="194" t="s">
        <v>205</v>
      </c>
      <c r="T82" s="195">
        <f>VLOOKUP(R82&amp;S82,Hoja1!$Q$4:$R$9,2,0)</f>
        <v>0.45</v>
      </c>
      <c r="U82" s="194" t="s">
        <v>206</v>
      </c>
      <c r="V82" s="194" t="s">
        <v>207</v>
      </c>
      <c r="W82" s="194" t="s">
        <v>208</v>
      </c>
      <c r="X82" s="195">
        <f t="shared" si="43"/>
        <v>9.0000000000000011E-2</v>
      </c>
      <c r="Y82" s="195" t="str">
        <f>IF(Z82&lt;=20%,'Tabla probabilidad'!$B$5,IF(Z82&lt;=40%,'Tabla probabilidad'!$B$6,IF(Z82&lt;=60%,'Tabla probabilidad'!$B$7,IF(Z82&lt;=80%,'Tabla probabilidad'!$B$8,IF(Z82&lt;=100%,'Tabla probabilidad'!$B$9)))))</f>
        <v>Muy Baja</v>
      </c>
      <c r="Z82" s="195">
        <f>IF(R82="Preventivo",(J81-(J81*T82)),IF(R82="Detectivo",(J81-(J81*T82)),IF(R82="Correctivo",(J81))))</f>
        <v>0.11</v>
      </c>
      <c r="AA82" s="332"/>
      <c r="AB82" s="332"/>
      <c r="AC82" s="195" t="str">
        <f t="shared" si="41"/>
        <v>Leve</v>
      </c>
      <c r="AD82" s="195">
        <f t="shared" si="44"/>
        <v>0.2</v>
      </c>
      <c r="AE82" s="332"/>
      <c r="AF82" s="332"/>
      <c r="AG82" s="325"/>
      <c r="AH82" s="326"/>
      <c r="AI82" s="324"/>
      <c r="AJ82" s="324"/>
      <c r="AK82" s="324"/>
      <c r="AL82" s="324"/>
      <c r="AM82" s="324"/>
      <c r="AN82" s="324"/>
    </row>
    <row r="83" spans="1:40" ht="144" customHeight="1" x14ac:dyDescent="0.3">
      <c r="A83" s="326"/>
      <c r="B83" s="334"/>
      <c r="C83" s="325"/>
      <c r="D83" s="144" t="s">
        <v>934</v>
      </c>
      <c r="E83" s="383"/>
      <c r="F83" s="326"/>
      <c r="G83" s="326"/>
      <c r="H83" s="326"/>
      <c r="I83" s="328"/>
      <c r="J83" s="329"/>
      <c r="K83" s="326"/>
      <c r="L83" s="330"/>
      <c r="M83" s="330"/>
      <c r="N83" s="326"/>
      <c r="O83" s="194">
        <v>3</v>
      </c>
      <c r="P83" s="135" t="s">
        <v>402</v>
      </c>
      <c r="Q83" s="194" t="str">
        <f t="shared" si="45"/>
        <v>Probabilidad</v>
      </c>
      <c r="R83" s="194" t="s">
        <v>204</v>
      </c>
      <c r="S83" s="194" t="s">
        <v>205</v>
      </c>
      <c r="T83" s="195">
        <f>VLOOKUP(R83&amp;S83,Hoja1!$Q$4:$R$9,2,0)</f>
        <v>0.45</v>
      </c>
      <c r="U83" s="194" t="s">
        <v>206</v>
      </c>
      <c r="V83" s="194" t="s">
        <v>207</v>
      </c>
      <c r="W83" s="194" t="s">
        <v>208</v>
      </c>
      <c r="X83" s="195">
        <f t="shared" si="43"/>
        <v>9.0000000000000011E-2</v>
      </c>
      <c r="Y83" s="195" t="str">
        <f>IF(Z83&lt;=20%,'Tabla probabilidad'!$B$5,IF(Z83&lt;=40%,'Tabla probabilidad'!$B$6,IF(Z83&lt;=60%,'Tabla probabilidad'!$B$7,IF(Z83&lt;=80%,'Tabla probabilidad'!$B$8,IF(Z83&lt;=100%,'Tabla probabilidad'!$B$9)))))</f>
        <v>Muy Baja</v>
      </c>
      <c r="Z83" s="195">
        <f>IF(R83="Preventivo",(J81-(J81*T83)),IF(R83="Detectivo",(J81-(J81*T83)),IF(R83="Correctivo",(J81))))</f>
        <v>0.11</v>
      </c>
      <c r="AA83" s="332"/>
      <c r="AB83" s="332"/>
      <c r="AC83" s="195" t="str">
        <f t="shared" si="41"/>
        <v>Leve</v>
      </c>
      <c r="AD83" s="195">
        <f t="shared" si="44"/>
        <v>0.2</v>
      </c>
      <c r="AE83" s="332"/>
      <c r="AF83" s="332"/>
      <c r="AG83" s="325"/>
      <c r="AH83" s="326"/>
      <c r="AI83" s="324"/>
      <c r="AJ83" s="324"/>
      <c r="AK83" s="324"/>
      <c r="AL83" s="324"/>
      <c r="AM83" s="324"/>
      <c r="AN83" s="324"/>
    </row>
    <row r="84" spans="1:40" ht="28.8" x14ac:dyDescent="0.3">
      <c r="A84" s="326"/>
      <c r="B84" s="334"/>
      <c r="C84" s="325"/>
      <c r="D84" s="144" t="s">
        <v>358</v>
      </c>
      <c r="E84" s="326" t="s">
        <v>363</v>
      </c>
      <c r="F84" s="326" t="s">
        <v>403</v>
      </c>
      <c r="G84" s="326" t="s">
        <v>241</v>
      </c>
      <c r="H84" s="326">
        <v>2</v>
      </c>
      <c r="I84" s="328" t="str">
        <f>IF(H84&lt;=2,'Tabla probabilidad'!$B$5,IF(H84&lt;=24,'Tabla probabilidad'!$B$6,IF(H84&lt;=500,'Tabla probabilidad'!$B$7,IF(H84&lt;=5000,'Tabla probabilidad'!$B$8,IF(H84&gt;5000,'Tabla probabilidad'!$B$9)))))</f>
        <v>Muy Baja</v>
      </c>
      <c r="J84" s="329">
        <f>IF(H84&lt;=2,'Tabla probabilidad'!$D$5,IF(H84&lt;=24,'Tabla probabilidad'!$D$6,IF(H84&lt;=500,'Tabla probabilidad'!$D$7,IF(H84&lt;=5000,'Tabla probabilidad'!$D$8,IF(H84&gt;5000,'Tabla probabilidad'!$D$9)))))</f>
        <v>0.2</v>
      </c>
      <c r="K84" s="326" t="s">
        <v>328</v>
      </c>
      <c r="L84" s="326" t="str">
        <f>IF(K84="El riesgo afecta la imagen de alguna área de la organización","Leve",IF(K84="El riesgo afecta la imagen de la entidad internamente, de conocimiento general, nivel interno, alta dirección, contratista y/o de provedores","Menor",IF(K84="El riesgo afecta la imagen de la entidad con algunos usuarios de relevancia frente al logro de los objetivos","Moderado",IF(K84="El riesgo afecta la imagen de de la entidad con efecto publicitario sostenido a nivel del sector justicia","Mayor",IF(K84="El riesgo afecta la imagen de la entidad a nivel nacional, con efecto publicitarios sostenible a nivel país","Catastrófico",IF(K84="Impacto que afecte la ejecución presupuestal en un valor ≥0,5%.","Leve",IF(K84="Impacto que afecte la ejecución presupuestal en un valor ≥1%.","Menor",IF(K84="Impacto que afecte la ejecución presupuestal en un valor ≥5%.","Moderado",IF(K84="Impacto que afecte la ejecución presupuestal en un valor ≥20%.","Mayor",IF(K84="Impacto que afecte la ejecución presupuestal en un valor ≥50%.","Catastrófico",IF(K84="Incumplimiento máximo del 5% de la meta planeada","Leve",IF(K84="Incumplimiento máximo del 15% de la meta planeada","Menor",IF(K84="Incumplimiento máximo del 20% de la meta planeada","Moderado",IF(K84="Incumplimiento máximo del 50% de la meta planeada","Mayor",IF(K84="Incumplimiento máximo del 80% de la meta planeada","Catastrófico",IF(K84="Cualquier afectación a la violacion de los derechos de los ciudadanos se considera con consecuencias altas","Mayor",IF(K84="Cualquier afectación a la violacion de los derechos de los ciudadanos se considera con consecuencias desastrosas","Catastrófico",IF(K84="Afecta la Prestación del Servicio de Administración de Justicia en 5%","Leve",IF(K84="Afecta la Prestación del Servicio de Administración de Justicia en 10%","Menor",IF(K84="Afecta la Prestación del Servicio de Administración de Justicia en 15%","Moderado",IF(K84="Afecta la Prestación del Servicio de Administración de Justicia en 20%","Mayor",IF(K84="Afecta la Prestación del Servicio de Administración de Justicia en más del 50%","Catastrófico",IF(K84="Cualquier acto indebido de los servidores judiciales genera altas consecuencias para la entidad","Mayor",IF(K84="Cualquier acto indebido de los servidores judiciales genera consecuencias desastrosas para la entidad","Catastrófico",IF(K84="Si el hecho llegara a presentarse, tendría consecuencias o efectos mínimos sobre la entidad","Leve",IF(K84="Si el hecho llegara a presentarse, tendría bajo impacto o efecto sobre la entidad","Menor",IF(K84="Si el hecho llegara a presentarse, tendría medianas consecuencias o efectos sobre la entidad","Moderado",IF(K84="Si el hecho llegara a presentarse, tendría altas consecuencias o efectos sobre la entidad","Mayor",IF(K84="Si el hecho llegara a presentarse, tendría desastrosas consecuencias o efectos sobre la entidad","Catastrófico")))))))))))))))))))))))))))))</f>
        <v>Menor</v>
      </c>
      <c r="M84" s="326" t="str">
        <f>IF(K84="El riesgo afecta la imagen de alguna área de la organización","20%",IF(K84="El riesgo afecta la imagen de la entidad internamente, de conocimiento general, nivel interno, alta dirección, contratista y/o de provedores","40%",IF(K84="El riesgo afecta la imagen de la entidad con algunos usuarios de relevancia frente al logro de los objetivos","60%",IF(K84="El riesgo afecta la imagen de de la entidad con efecto publicitario sostenido a nivel del sector justicia","80%",IF(K84="El riesgo afecta la imagen de la entidad a nivel nacional, con efecto publicitarios sostenible a nivel país","100%",IF(K84="Impacto que afecte la ejecución presupuestal en un valor ≥0,5%.","20%",IF(K84="Impacto que afecte la ejecución presupuestal en un valor ≥1%.","40%",IF(K84="Impacto que afecte la ejecución presupuestal en un valor ≥5%.","60%",IF(K84="Impacto que afecte la ejecución presupuestal en un valor ≥20%.","80%",IF(K84="Impacto que afecte la ejecución presupuestal en un valor ≥50%.","100%",IF(K84="Incumplimiento máximo del 5% de la meta planeada","20%",IF(K84="Incumplimiento máximo del 15% de la meta planeada","40%",IF(K84="Incumplimiento máximo del 20% de la meta planeada","60%",IF(K84="Incumplimiento máximo del 50% de la meta planeada","80%",IF(K84="Incumplimiento máximo del 80% de la meta planeada","100%",IF(K84="Cualquier afectación a la violacion de los derechos de los ciudadanos se considera con consecuencias altas","80%",IF(K84="Cualquier afectación a la violacion de los derechos de los ciudadanos se considera con consecuencias desastrosas","100%",IF(K84="Afecta la Prestación del Servicio de Administración de Justicia en 5%","20%",IF(K84="Afecta la Prestación del Servicio de Administración de Justicia en 10%","40%",IF(K84="Afecta la Prestación del Servicio de Administración de Justicia en 15%","60%",IF(K84="Afecta la Prestación del Servicio de Administración de Justicia en 20%","80%",IF(K84="Afecta la Prestación del Servicio de Administración de Justicia en más del 50%","100%",IF(K84="Cualquier acto indebido de los servidores judiciales genera altas consecuencias para la entidad","80%",IF(K84="Cualquier acto indebido de los servidores judiciales genera consecuencias desastrosas para la entidad","100%",IF(K84="Si el hecho llegara a presentarse, tendría consecuencias o efectos mínimos sobre la entidad","20%",IF(K84="Si el hecho llegara a presentarse, tendría bajo impacto o efecto sobre la entidad","40%",IF(K84="Si el hecho llegara a presentarse, tendría medianas consecuencias o efectos sobre la entidad","60%",IF(K84="Si el hecho llegara a presentarse, tendría altas consecuencias o efectos sobre la entidad","80%",IF(K84="Si el hecho llegara a presentarse, tendría desastrosas consecuencias o efectos sobre la entidad","100%")))))))))))))))))))))))))))))</f>
        <v>40%</v>
      </c>
      <c r="N84" s="326" t="str">
        <f>VLOOKUP((I84&amp;L84),Hoja1!$B$4:$C$28,2,0)</f>
        <v>Bajo</v>
      </c>
      <c r="O84" s="194">
        <v>1</v>
      </c>
      <c r="P84" s="135" t="s">
        <v>404</v>
      </c>
      <c r="Q84" s="194" t="str">
        <f t="shared" si="45"/>
        <v>Probabilidad</v>
      </c>
      <c r="R84" s="194" t="s">
        <v>204</v>
      </c>
      <c r="S84" s="194" t="s">
        <v>205</v>
      </c>
      <c r="T84" s="195">
        <f>VLOOKUP(R84&amp;S84,Hoja1!$Q$4:$R$9,2,0)</f>
        <v>0.45</v>
      </c>
      <c r="U84" s="194" t="s">
        <v>206</v>
      </c>
      <c r="V84" s="194" t="s">
        <v>207</v>
      </c>
      <c r="W84" s="194" t="s">
        <v>208</v>
      </c>
      <c r="X84" s="195">
        <f t="shared" si="43"/>
        <v>9.0000000000000011E-2</v>
      </c>
      <c r="Y84" s="195" t="str">
        <f>IF(Z84&lt;=20%,'Tabla probabilidad'!$B$5,IF(Z84&lt;=40%,'Tabla probabilidad'!$B$6,IF(Z84&lt;=60%,'Tabla probabilidad'!$B$7,IF(Z84&lt;=80%,'Tabla probabilidad'!$B$8,IF(Z84&lt;=100%,'Tabla probabilidad'!$B$9)))))</f>
        <v>Muy Baja</v>
      </c>
      <c r="Z84" s="195">
        <f>IF(R84="Preventivo",(J84-(J84*T84)),IF(R84="Detectivo",(J84-(J84*T84)),IF(R84="Correctivo",(J84))))</f>
        <v>0.11</v>
      </c>
      <c r="AA84" s="331" t="str">
        <f>IF(AB84&lt;=20%,'Tabla probabilidad'!$B$5,IF(AB84&lt;=40%,'Tabla probabilidad'!$B$6,IF(AB84&lt;=60%,'Tabla probabilidad'!$B$7,IF(AB84&lt;=80%,'Tabla probabilidad'!$B$8,IF(AB84&lt;=100%,'Tabla probabilidad'!$B$9)))))</f>
        <v>Muy Baja</v>
      </c>
      <c r="AB84" s="331">
        <f>AVERAGE(Z84:Z86)</f>
        <v>0.11</v>
      </c>
      <c r="AC84" s="195" t="str">
        <f>IF(AD84&lt;=20%,"Leve",IF(AD84&lt;=40%,"Menor",IF(AD84&lt;=60%,"Moderado",IF(AD84&lt;=80%,"Mayor",IF(AD84&lt;=100%,"Catastrófico")))))</f>
        <v>Leve</v>
      </c>
      <c r="AD84" s="195">
        <f t="shared" si="44"/>
        <v>0.2</v>
      </c>
      <c r="AE84" s="331" t="str">
        <f>IF(AF84&lt;=20%,"Leve",IF(AF84&lt;=40%,"Menor",IF(AF84&lt;=60%,"Moderado",IF(AF84&lt;=80%,"Mayor",IF(AF84&lt;=100%,"Catastrófico")))))</f>
        <v>Leve</v>
      </c>
      <c r="AF84" s="331">
        <f>AVERAGE(AD84:AD86)</f>
        <v>0.20000000000000004</v>
      </c>
      <c r="AG84" s="319" t="str">
        <f>VLOOKUP(AA84&amp;AE84,Hoja1!$B$4:$C$28,2,0)</f>
        <v>Bajo</v>
      </c>
      <c r="AH84" s="326" t="s">
        <v>209</v>
      </c>
      <c r="AI84" s="323"/>
      <c r="AJ84" s="323"/>
      <c r="AK84" s="323"/>
      <c r="AL84" s="323"/>
      <c r="AM84" s="323"/>
      <c r="AN84" s="323"/>
    </row>
    <row r="85" spans="1:40" x14ac:dyDescent="0.3">
      <c r="A85" s="326"/>
      <c r="B85" s="334"/>
      <c r="C85" s="325"/>
      <c r="D85" s="144" t="s">
        <v>405</v>
      </c>
      <c r="E85" s="326"/>
      <c r="F85" s="326"/>
      <c r="G85" s="326"/>
      <c r="H85" s="326"/>
      <c r="I85" s="328"/>
      <c r="J85" s="329"/>
      <c r="K85" s="326"/>
      <c r="L85" s="330"/>
      <c r="M85" s="330"/>
      <c r="N85" s="326"/>
      <c r="O85" s="319">
        <v>2</v>
      </c>
      <c r="P85" s="321" t="s">
        <v>380</v>
      </c>
      <c r="Q85" s="194" t="str">
        <f t="shared" si="45"/>
        <v>Probabilidad</v>
      </c>
      <c r="R85" s="194" t="s">
        <v>204</v>
      </c>
      <c r="S85" s="194" t="s">
        <v>205</v>
      </c>
      <c r="T85" s="195">
        <f>VLOOKUP(R85&amp;S85,Hoja1!$Q$4:$R$9,2,0)</f>
        <v>0.45</v>
      </c>
      <c r="U85" s="194" t="s">
        <v>206</v>
      </c>
      <c r="V85" s="194" t="s">
        <v>207</v>
      </c>
      <c r="W85" s="194" t="s">
        <v>208</v>
      </c>
      <c r="X85" s="195">
        <f t="shared" si="43"/>
        <v>9.0000000000000011E-2</v>
      </c>
      <c r="Y85" s="195" t="str">
        <f>IF(Z85&lt;=20%,'Tabla probabilidad'!$B$5,IF(Z85&lt;=40%,'Tabla probabilidad'!$B$6,IF(Z85&lt;=60%,'Tabla probabilidad'!$B$7,IF(Z85&lt;=80%,'Tabla probabilidad'!$B$8,IF(Z85&lt;=100%,'Tabla probabilidad'!$B$9)))))</f>
        <v>Muy Baja</v>
      </c>
      <c r="Z85" s="195">
        <f>IF(R85="Preventivo",(J84-(J84*T85)),IF(R85="Detectivo",(J84-(J84*T85)),IF(R85="Correctivo",(J84))))</f>
        <v>0.11</v>
      </c>
      <c r="AA85" s="332"/>
      <c r="AB85" s="332"/>
      <c r="AC85" s="195" t="str">
        <f>IF(AD85&lt;=20%,"Leve",IF(AD85&lt;=40%,"Menor",IF(AD85&lt;=60%,"Moderado",IF(AD85&lt;=80%,"Mayor",IF(AD85&lt;=100%,"Catastrófico")))))</f>
        <v>Leve</v>
      </c>
      <c r="AD85" s="195">
        <f t="shared" si="44"/>
        <v>0.2</v>
      </c>
      <c r="AE85" s="332"/>
      <c r="AF85" s="332"/>
      <c r="AG85" s="325"/>
      <c r="AH85" s="326"/>
      <c r="AI85" s="324"/>
      <c r="AJ85" s="324"/>
      <c r="AK85" s="324"/>
      <c r="AL85" s="324"/>
      <c r="AM85" s="324"/>
      <c r="AN85" s="324"/>
    </row>
    <row r="86" spans="1:40" x14ac:dyDescent="0.3">
      <c r="A86" s="326"/>
      <c r="B86" s="334"/>
      <c r="C86" s="325"/>
      <c r="D86" s="144" t="s">
        <v>401</v>
      </c>
      <c r="E86" s="326"/>
      <c r="F86" s="326"/>
      <c r="G86" s="326"/>
      <c r="H86" s="326"/>
      <c r="I86" s="328"/>
      <c r="J86" s="329"/>
      <c r="K86" s="326"/>
      <c r="L86" s="330"/>
      <c r="M86" s="330"/>
      <c r="N86" s="326"/>
      <c r="O86" s="320"/>
      <c r="P86" s="322"/>
      <c r="Q86" s="194" t="str">
        <f t="shared" si="45"/>
        <v>Probabilidad</v>
      </c>
      <c r="R86" s="194" t="s">
        <v>204</v>
      </c>
      <c r="S86" s="194" t="s">
        <v>205</v>
      </c>
      <c r="T86" s="195">
        <f>VLOOKUP(R86&amp;S86,Hoja1!$Q$4:$R$9,2,0)</f>
        <v>0.45</v>
      </c>
      <c r="U86" s="194" t="s">
        <v>206</v>
      </c>
      <c r="V86" s="194" t="s">
        <v>207</v>
      </c>
      <c r="W86" s="194" t="s">
        <v>208</v>
      </c>
      <c r="X86" s="195">
        <f t="shared" si="43"/>
        <v>9.0000000000000011E-2</v>
      </c>
      <c r="Y86" s="195" t="str">
        <f>IF(Z86&lt;=20%,'Tabla probabilidad'!$B$5,IF(Z86&lt;=40%,'Tabla probabilidad'!$B$6,IF(Z86&lt;=60%,'Tabla probabilidad'!$B$7,IF(Z86&lt;=80%,'Tabla probabilidad'!$B$8,IF(Z86&lt;=100%,'Tabla probabilidad'!$B$9)))))</f>
        <v>Muy Baja</v>
      </c>
      <c r="Z86" s="195">
        <f>IF(R86="Preventivo",(J84-(J84*T86)),IF(R86="Detectivo",(J84-(J84*T86)),IF(R86="Correctivo",(J84))))</f>
        <v>0.11</v>
      </c>
      <c r="AA86" s="332"/>
      <c r="AB86" s="332"/>
      <c r="AC86" s="195" t="str">
        <f>IF(AD86&lt;=20%,"Leve",IF(AD86&lt;=40%,"Menor",IF(AD86&lt;=60%,"Moderado",IF(AD86&lt;=80%,"Mayor",IF(AD86&lt;=100%,"Catastrófico")))))</f>
        <v>Leve</v>
      </c>
      <c r="AD86" s="195">
        <f t="shared" si="44"/>
        <v>0.2</v>
      </c>
      <c r="AE86" s="332"/>
      <c r="AF86" s="332"/>
      <c r="AG86" s="325"/>
      <c r="AH86" s="326"/>
      <c r="AI86" s="324"/>
      <c r="AJ86" s="324"/>
      <c r="AK86" s="324"/>
      <c r="AL86" s="324"/>
      <c r="AM86" s="324"/>
      <c r="AN86" s="324"/>
    </row>
    <row r="87" spans="1:40" ht="28.8" x14ac:dyDescent="0.3">
      <c r="A87" s="326"/>
      <c r="B87" s="334"/>
      <c r="C87" s="325"/>
      <c r="D87" s="144" t="s">
        <v>406</v>
      </c>
      <c r="E87" s="326" t="s">
        <v>382</v>
      </c>
      <c r="F87" s="326" t="s">
        <v>407</v>
      </c>
      <c r="G87" s="326" t="s">
        <v>241</v>
      </c>
      <c r="H87" s="326">
        <v>2</v>
      </c>
      <c r="I87" s="328" t="str">
        <f>IF(H87&lt;=2,'Tabla probabilidad'!$B$5,IF(H87&lt;=24,'Tabla probabilidad'!$B$6,IF(H87&lt;=500,'Tabla probabilidad'!$B$7,IF(H87&lt;=5000,'Tabla probabilidad'!$B$8,IF(H87&gt;5000,'Tabla probabilidad'!$B$9)))))</f>
        <v>Muy Baja</v>
      </c>
      <c r="J87" s="329">
        <f>IF(H87&lt;=2,'Tabla probabilidad'!$D$5,IF(H87&lt;=24,'Tabla probabilidad'!$D$6,IF(H87&lt;=500,'Tabla probabilidad'!$D$7,IF(H87&lt;=5000,'Tabla probabilidad'!$D$8,IF(H87&gt;5000,'Tabla probabilidad'!$D$9)))))</f>
        <v>0.2</v>
      </c>
      <c r="K87" s="326" t="s">
        <v>230</v>
      </c>
      <c r="L87" s="326" t="str">
        <f>IF(K87="El riesgo afecta la imagen de alguna área de la organización","Leve",IF(K87="El riesgo afecta la imagen de la entidad internamente, de conocimiento general, nivel interno, alta dirección, contratista y/o de provedores","Menor",IF(K87="El riesgo afecta la imagen de la entidad con algunos usuarios de relevancia frente al logro de los objetivos","Moderado",IF(K87="El riesgo afecta la imagen de de la entidad con efecto publicitario sostenido a nivel del sector justicia","Mayor",IF(K87="El riesgo afecta la imagen de la entidad a nivel nacional, con efecto publicitarios sostenible a nivel país","Catastrófico",IF(K87="Impacto que afecte la ejecución presupuestal en un valor ≥0,5%.","Leve",IF(K87="Impacto que afecte la ejecución presupuestal en un valor ≥1%.","Menor",IF(K87="Impacto que afecte la ejecución presupuestal en un valor ≥5%.","Moderado",IF(K87="Impacto que afecte la ejecución presupuestal en un valor ≥20%.","Mayor",IF(K87="Impacto que afecte la ejecución presupuestal en un valor ≥50%.","Catastrófico",IF(K87="Incumplimiento máximo del 5% de la meta planeada","Leve",IF(K87="Incumplimiento máximo del 15% de la meta planeada","Menor",IF(K87="Incumplimiento máximo del 20% de la meta planeada","Moderado",IF(K87="Incumplimiento máximo del 50% de la meta planeada","Mayor",IF(K87="Incumplimiento máximo del 80% de la meta planeada","Catastrófico",IF(K87="Cualquier afectación a la violacion de los derechos de los ciudadanos se considera con consecuencias altas","Mayor",IF(K87="Cualquier afectación a la violacion de los derechos de los ciudadanos se considera con consecuencias desastrosas","Catastrófico",IF(K87="Afecta la Prestación del Servicio de Administración de Justicia en 5%","Leve",IF(K87="Afecta la Prestación del Servicio de Administración de Justicia en 10%","Menor",IF(K87="Afecta la Prestación del Servicio de Administración de Justicia en 15%","Moderado",IF(K87="Afecta la Prestación del Servicio de Administración de Justicia en 20%","Mayor",IF(K87="Afecta la Prestación del Servicio de Administración de Justicia en más del 50%","Catastrófico",IF(K87="Cualquier acto indebido de los servidores judiciales genera altas consecuencias para la entidad","Mayor",IF(K87="Cualquier acto indebido de los servidores judiciales genera consecuencias desastrosas para la entidad","Catastrófico",IF(K87="Si el hecho llegara a presentarse, tendría consecuencias o efectos mínimos sobre la entidad","Leve",IF(K87="Si el hecho llegara a presentarse, tendría bajo impacto o efecto sobre la entidad","Menor",IF(K87="Si el hecho llegara a presentarse, tendría medianas consecuencias o efectos sobre la entidad","Moderado",IF(K87="Si el hecho llegara a presentarse, tendría altas consecuencias o efectos sobre la entidad","Mayor",IF(K87="Si el hecho llegara a presentarse, tendría desastrosas consecuencias o efectos sobre la entidad","Catastrófico")))))))))))))))))))))))))))))</f>
        <v>Leve</v>
      </c>
      <c r="M87" s="326" t="str">
        <f>IF(K87="El riesgo afecta la imagen de alguna área de la organización","20%",IF(K87="El riesgo afecta la imagen de la entidad internamente, de conocimiento general, nivel interno, alta dirección, contratista y/o de provedores","40%",IF(K87="El riesgo afecta la imagen de la entidad con algunos usuarios de relevancia frente al logro de los objetivos","60%",IF(K87="El riesgo afecta la imagen de de la entidad con efecto publicitario sostenido a nivel del sector justicia","80%",IF(K87="El riesgo afecta la imagen de la entidad a nivel nacional, con efecto publicitarios sostenible a nivel país","100%",IF(K87="Impacto que afecte la ejecución presupuestal en un valor ≥0,5%.","20%",IF(K87="Impacto que afecte la ejecución presupuestal en un valor ≥1%.","40%",IF(K87="Impacto que afecte la ejecución presupuestal en un valor ≥5%.","60%",IF(K87="Impacto que afecte la ejecución presupuestal en un valor ≥20%.","80%",IF(K87="Impacto que afecte la ejecución presupuestal en un valor ≥50%.","100%",IF(K87="Incumplimiento máximo del 5% de la meta planeada","20%",IF(K87="Incumplimiento máximo del 15% de la meta planeada","40%",IF(K87="Incumplimiento máximo del 20% de la meta planeada","60%",IF(K87="Incumplimiento máximo del 50% de la meta planeada","80%",IF(K87="Incumplimiento máximo del 80% de la meta planeada","100%",IF(K87="Cualquier afectación a la violacion de los derechos de los ciudadanos se considera con consecuencias altas","80%",IF(K87="Cualquier afectación a la violacion de los derechos de los ciudadanos se considera con consecuencias desastrosas","100%",IF(K87="Afecta la Prestación del Servicio de Administración de Justicia en 5%","20%",IF(K87="Afecta la Prestación del Servicio de Administración de Justicia en 10%","40%",IF(K87="Afecta la Prestación del Servicio de Administración de Justicia en 15%","60%",IF(K87="Afecta la Prestación del Servicio de Administración de Justicia en 20%","80%",IF(K87="Afecta la Prestación del Servicio de Administración de Justicia en más del 50%","100%",IF(K87="Cualquier acto indebido de los servidores judiciales genera altas consecuencias para la entidad","80%",IF(K87="Cualquier acto indebido de los servidores judiciales genera consecuencias desastrosas para la entidad","100%",IF(K87="Si el hecho llegara a presentarse, tendría consecuencias o efectos mínimos sobre la entidad","20%",IF(K87="Si el hecho llegara a presentarse, tendría bajo impacto o efecto sobre la entidad","40%",IF(K87="Si el hecho llegara a presentarse, tendría medianas consecuencias o efectos sobre la entidad","60%",IF(K87="Si el hecho llegara a presentarse, tendría altas consecuencias o efectos sobre la entidad","80%",IF(K87="Si el hecho llegara a presentarse, tendría desastrosas consecuencias o efectos sobre la entidad","100%")))))))))))))))))))))))))))))</f>
        <v>20%</v>
      </c>
      <c r="N87" s="326" t="str">
        <f>VLOOKUP((I87&amp;L87),Hoja1!$B$4:$C$28,2,0)</f>
        <v>Bajo</v>
      </c>
      <c r="O87" s="194">
        <v>1</v>
      </c>
      <c r="P87" s="135" t="s">
        <v>408</v>
      </c>
      <c r="Q87" s="194" t="str">
        <f t="shared" ref="Q87:Q89" si="46">IF(R87="Preventivo","Probabilidad",IF(R87="Detectivo","Probabilidad", IF(R87="Correctivo","Impacto")))</f>
        <v>Probabilidad</v>
      </c>
      <c r="R87" s="194" t="s">
        <v>204</v>
      </c>
      <c r="S87" s="194" t="s">
        <v>205</v>
      </c>
      <c r="T87" s="195">
        <f>VLOOKUP(R87&amp;S87,Hoja1!$Q$4:$R$9,2,0)</f>
        <v>0.45</v>
      </c>
      <c r="U87" s="194" t="s">
        <v>206</v>
      </c>
      <c r="V87" s="194" t="s">
        <v>207</v>
      </c>
      <c r="W87" s="194" t="s">
        <v>208</v>
      </c>
      <c r="X87" s="195">
        <f t="shared" si="43"/>
        <v>9.0000000000000011E-2</v>
      </c>
      <c r="Y87" s="195" t="str">
        <f>IF(Z87&lt;=20%,'Tabla probabilidad'!$B$5,IF(Z87&lt;=40%,'Tabla probabilidad'!$B$6,IF(Z87&lt;=60%,'Tabla probabilidad'!$B$7,IF(Z87&lt;=80%,'Tabla probabilidad'!$B$8,IF(Z87&lt;=100%,'Tabla probabilidad'!$B$9)))))</f>
        <v>Muy Baja</v>
      </c>
      <c r="Z87" s="195">
        <f>IF(R87="Preventivo",(J87-(J87*T87)),IF(R87="Detectivo",(J87-(J87*T87)),IF(R87="Correctivo",(J87))))</f>
        <v>0.11</v>
      </c>
      <c r="AA87" s="331" t="str">
        <f>IF(AB87&lt;=20%,'Tabla probabilidad'!$B$5,IF(AB87&lt;=40%,'Tabla probabilidad'!$B$6,IF(AB87&lt;=60%,'Tabla probabilidad'!$B$7,IF(AB87&lt;=80%,'Tabla probabilidad'!$B$8,IF(AB87&lt;=100%,'Tabla probabilidad'!$B$9)))))</f>
        <v>Muy Baja</v>
      </c>
      <c r="AB87" s="331">
        <f>AVERAGE(Z87:Z89)</f>
        <v>0.11</v>
      </c>
      <c r="AC87" s="195" t="str">
        <f t="shared" ref="AC87:AC89" si="47">IF(AD87&lt;=20%,"Leve",IF(AD87&lt;=40%,"Menor",IF(AD87&lt;=60%,"Moderado",IF(AD87&lt;=80%,"Mayor",IF(AD87&lt;=100%,"Catastrófico")))))</f>
        <v>Leve</v>
      </c>
      <c r="AD87" s="195">
        <f t="shared" si="44"/>
        <v>0.2</v>
      </c>
      <c r="AE87" s="331" t="str">
        <f>IF(AF87&lt;=20%,"Leve",IF(AF87&lt;=40%,"Menor",IF(AF87&lt;=60%,"Moderado",IF(AF87&lt;=80%,"Mayor",IF(AF87&lt;=100%,"Catastrófico")))))</f>
        <v>Leve</v>
      </c>
      <c r="AF87" s="331">
        <f>AVERAGE(AD87:AD89)</f>
        <v>0.20000000000000004</v>
      </c>
      <c r="AG87" s="319" t="str">
        <f>VLOOKUP(AA87&amp;AE87,Hoja1!$B$4:$C$28,2,0)</f>
        <v>Bajo</v>
      </c>
      <c r="AH87" s="326" t="s">
        <v>209</v>
      </c>
      <c r="AI87" s="323"/>
      <c r="AJ87" s="323"/>
      <c r="AK87" s="323"/>
      <c r="AL87" s="323"/>
      <c r="AM87" s="323"/>
      <c r="AN87" s="323"/>
    </row>
    <row r="88" spans="1:40" x14ac:dyDescent="0.3">
      <c r="A88" s="326"/>
      <c r="B88" s="334"/>
      <c r="C88" s="325"/>
      <c r="D88" s="144" t="s">
        <v>360</v>
      </c>
      <c r="E88" s="326"/>
      <c r="F88" s="326"/>
      <c r="G88" s="326"/>
      <c r="H88" s="326"/>
      <c r="I88" s="328"/>
      <c r="J88" s="329"/>
      <c r="K88" s="326"/>
      <c r="L88" s="330"/>
      <c r="M88" s="330"/>
      <c r="N88" s="326"/>
      <c r="O88" s="319">
        <v>2</v>
      </c>
      <c r="P88" s="337" t="s">
        <v>409</v>
      </c>
      <c r="Q88" s="194" t="str">
        <f t="shared" si="46"/>
        <v>Probabilidad</v>
      </c>
      <c r="R88" s="194" t="s">
        <v>204</v>
      </c>
      <c r="S88" s="194" t="s">
        <v>205</v>
      </c>
      <c r="T88" s="195">
        <f>VLOOKUP(R88&amp;S88,Hoja1!$Q$4:$R$9,2,0)</f>
        <v>0.45</v>
      </c>
      <c r="U88" s="194" t="s">
        <v>206</v>
      </c>
      <c r="V88" s="194" t="s">
        <v>207</v>
      </c>
      <c r="W88" s="194" t="s">
        <v>208</v>
      </c>
      <c r="X88" s="195">
        <f t="shared" si="43"/>
        <v>9.0000000000000011E-2</v>
      </c>
      <c r="Y88" s="195" t="str">
        <f>IF(Z88&lt;=20%,'Tabla probabilidad'!$B$5,IF(Z88&lt;=40%,'Tabla probabilidad'!$B$6,IF(Z88&lt;=60%,'Tabla probabilidad'!$B$7,IF(Z88&lt;=80%,'Tabla probabilidad'!$B$8,IF(Z88&lt;=100%,'Tabla probabilidad'!$B$9)))))</f>
        <v>Muy Baja</v>
      </c>
      <c r="Z88" s="195">
        <f>IF(R88="Preventivo",(J87-(J87*T88)),IF(R88="Detectivo",(J87-(J87*T88)),IF(R88="Correctivo",(J87))))</f>
        <v>0.11</v>
      </c>
      <c r="AA88" s="332"/>
      <c r="AB88" s="332"/>
      <c r="AC88" s="195" t="str">
        <f t="shared" si="47"/>
        <v>Leve</v>
      </c>
      <c r="AD88" s="195">
        <f t="shared" si="44"/>
        <v>0.2</v>
      </c>
      <c r="AE88" s="332"/>
      <c r="AF88" s="332"/>
      <c r="AG88" s="325"/>
      <c r="AH88" s="326"/>
      <c r="AI88" s="324"/>
      <c r="AJ88" s="324"/>
      <c r="AK88" s="324"/>
      <c r="AL88" s="324"/>
      <c r="AM88" s="324"/>
      <c r="AN88" s="324"/>
    </row>
    <row r="89" spans="1:40" x14ac:dyDescent="0.3">
      <c r="A89" s="326"/>
      <c r="B89" s="334"/>
      <c r="C89" s="325"/>
      <c r="D89" s="144" t="s">
        <v>410</v>
      </c>
      <c r="E89" s="326"/>
      <c r="F89" s="326"/>
      <c r="G89" s="326"/>
      <c r="H89" s="326"/>
      <c r="I89" s="328"/>
      <c r="J89" s="329"/>
      <c r="K89" s="326"/>
      <c r="L89" s="330"/>
      <c r="M89" s="330"/>
      <c r="N89" s="326"/>
      <c r="O89" s="320"/>
      <c r="P89" s="338"/>
      <c r="Q89" s="194" t="str">
        <f t="shared" si="46"/>
        <v>Probabilidad</v>
      </c>
      <c r="R89" s="194" t="s">
        <v>204</v>
      </c>
      <c r="S89" s="194" t="s">
        <v>205</v>
      </c>
      <c r="T89" s="195">
        <f>VLOOKUP(R89&amp;S89,Hoja1!$Q$4:$R$9,2,0)</f>
        <v>0.45</v>
      </c>
      <c r="U89" s="194" t="s">
        <v>206</v>
      </c>
      <c r="V89" s="194" t="s">
        <v>207</v>
      </c>
      <c r="W89" s="194" t="s">
        <v>208</v>
      </c>
      <c r="X89" s="195">
        <f t="shared" si="43"/>
        <v>9.0000000000000011E-2</v>
      </c>
      <c r="Y89" s="195" t="str">
        <f>IF(Z89&lt;=20%,'Tabla probabilidad'!$B$5,IF(Z89&lt;=40%,'Tabla probabilidad'!$B$6,IF(Z89&lt;=60%,'Tabla probabilidad'!$B$7,IF(Z89&lt;=80%,'Tabla probabilidad'!$B$8,IF(Z89&lt;=100%,'Tabla probabilidad'!$B$9)))))</f>
        <v>Muy Baja</v>
      </c>
      <c r="Z89" s="195">
        <f>IF(R89="Preventivo",(J87-(J87*T89)),IF(R89="Detectivo",(J87-(J87*T89)),IF(R89="Correctivo",(J87))))</f>
        <v>0.11</v>
      </c>
      <c r="AA89" s="332"/>
      <c r="AB89" s="332"/>
      <c r="AC89" s="195" t="str">
        <f t="shared" si="47"/>
        <v>Leve</v>
      </c>
      <c r="AD89" s="195">
        <f t="shared" si="44"/>
        <v>0.2</v>
      </c>
      <c r="AE89" s="332"/>
      <c r="AF89" s="332"/>
      <c r="AG89" s="325"/>
      <c r="AH89" s="326"/>
      <c r="AI89" s="324"/>
      <c r="AJ89" s="324"/>
      <c r="AK89" s="324"/>
      <c r="AL89" s="324"/>
      <c r="AM89" s="324"/>
      <c r="AN89" s="324"/>
    </row>
    <row r="90" spans="1:40" ht="28.8" x14ac:dyDescent="0.3">
      <c r="A90" s="326"/>
      <c r="B90" s="334"/>
      <c r="C90" s="325"/>
      <c r="D90" s="144" t="s">
        <v>411</v>
      </c>
      <c r="E90" s="326" t="s">
        <v>363</v>
      </c>
      <c r="F90" s="326" t="s">
        <v>412</v>
      </c>
      <c r="G90" s="326" t="s">
        <v>241</v>
      </c>
      <c r="H90" s="326">
        <v>2</v>
      </c>
      <c r="I90" s="328" t="str">
        <f>IF(H90&lt;=2,'Tabla probabilidad'!$B$5,IF(H90&lt;=24,'Tabla probabilidad'!$B$6,IF(H90&lt;=500,'Tabla probabilidad'!$B$7,IF(H90&lt;=5000,'Tabla probabilidad'!$B$8,IF(H90&gt;5000,'Tabla probabilidad'!$B$9)))))</f>
        <v>Muy Baja</v>
      </c>
      <c r="J90" s="329">
        <f>IF(H90&lt;=2,'Tabla probabilidad'!$D$5,IF(H90&lt;=24,'Tabla probabilidad'!$D$6,IF(H90&lt;=500,'Tabla probabilidad'!$D$7,IF(H90&lt;=5000,'Tabla probabilidad'!$D$8,IF(H90&gt;5000,'Tabla probabilidad'!$D$9)))))</f>
        <v>0.2</v>
      </c>
      <c r="K90" s="326" t="s">
        <v>328</v>
      </c>
      <c r="L90" s="326" t="str">
        <f>IF(K90="El riesgo afecta la imagen de alguna área de la organización","Leve",IF(K90="El riesgo afecta la imagen de la entidad internamente, de conocimiento general, nivel interno, alta dirección, contratista y/o de provedores","Menor",IF(K90="El riesgo afecta la imagen de la entidad con algunos usuarios de relevancia frente al logro de los objetivos","Moderado",IF(K90="El riesgo afecta la imagen de de la entidad con efecto publicitario sostenido a nivel del sector justicia","Mayor",IF(K90="El riesgo afecta la imagen de la entidad a nivel nacional, con efecto publicitarios sostenible a nivel país","Catastrófico",IF(K90="Impacto que afecte la ejecución presupuestal en un valor ≥0,5%.","Leve",IF(K90="Impacto que afecte la ejecución presupuestal en un valor ≥1%.","Menor",IF(K90="Impacto que afecte la ejecución presupuestal en un valor ≥5%.","Moderado",IF(K90="Impacto que afecte la ejecución presupuestal en un valor ≥20%.","Mayor",IF(K90="Impacto que afecte la ejecución presupuestal en un valor ≥50%.","Catastrófico",IF(K90="Incumplimiento máximo del 5% de la meta planeada","Leve",IF(K90="Incumplimiento máximo del 15% de la meta planeada","Menor",IF(K90="Incumplimiento máximo del 20% de la meta planeada","Moderado",IF(K90="Incumplimiento máximo del 50% de la meta planeada","Mayor",IF(K90="Incumplimiento máximo del 80% de la meta planeada","Catastrófico",IF(K90="Cualquier afectación a la violacion de los derechos de los ciudadanos se considera con consecuencias altas","Mayor",IF(K90="Cualquier afectación a la violacion de los derechos de los ciudadanos se considera con consecuencias desastrosas","Catastrófico",IF(K90="Afecta la Prestación del Servicio de Administración de Justicia en 5%","Leve",IF(K90="Afecta la Prestación del Servicio de Administración de Justicia en 10%","Menor",IF(K90="Afecta la Prestación del Servicio de Administración de Justicia en 15%","Moderado",IF(K90="Afecta la Prestación del Servicio de Administración de Justicia en 20%","Mayor",IF(K90="Afecta la Prestación del Servicio de Administración de Justicia en más del 50%","Catastrófico",IF(K90="Cualquier acto indebido de los servidores judiciales genera altas consecuencias para la entidad","Mayor",IF(K90="Cualquier acto indebido de los servidores judiciales genera consecuencias desastrosas para la entidad","Catastrófico",IF(K90="Si el hecho llegara a presentarse, tendría consecuencias o efectos mínimos sobre la entidad","Leve",IF(K90="Si el hecho llegara a presentarse, tendría bajo impacto o efecto sobre la entidad","Menor",IF(K90="Si el hecho llegara a presentarse, tendría medianas consecuencias o efectos sobre la entidad","Moderado",IF(K90="Si el hecho llegara a presentarse, tendría altas consecuencias o efectos sobre la entidad","Mayor",IF(K90="Si el hecho llegara a presentarse, tendría desastrosas consecuencias o efectos sobre la entidad","Catastrófico")))))))))))))))))))))))))))))</f>
        <v>Menor</v>
      </c>
      <c r="M90" s="326" t="str">
        <f>IF(K90="El riesgo afecta la imagen de alguna área de la organización","20%",IF(K90="El riesgo afecta la imagen de la entidad internamente, de conocimiento general, nivel interno, alta dirección, contratista y/o de provedores","40%",IF(K90="El riesgo afecta la imagen de la entidad con algunos usuarios de relevancia frente al logro de los objetivos","60%",IF(K90="El riesgo afecta la imagen de de la entidad con efecto publicitario sostenido a nivel del sector justicia","80%",IF(K90="El riesgo afecta la imagen de la entidad a nivel nacional, con efecto publicitarios sostenible a nivel país","100%",IF(K90="Impacto que afecte la ejecución presupuestal en un valor ≥0,5%.","20%",IF(K90="Impacto que afecte la ejecución presupuestal en un valor ≥1%.","40%",IF(K90="Impacto que afecte la ejecución presupuestal en un valor ≥5%.","60%",IF(K90="Impacto que afecte la ejecución presupuestal en un valor ≥20%.","80%",IF(K90="Impacto que afecte la ejecución presupuestal en un valor ≥50%.","100%",IF(K90="Incumplimiento máximo del 5% de la meta planeada","20%",IF(K90="Incumplimiento máximo del 15% de la meta planeada","40%",IF(K90="Incumplimiento máximo del 20% de la meta planeada","60%",IF(K90="Incumplimiento máximo del 50% de la meta planeada","80%",IF(K90="Incumplimiento máximo del 80% de la meta planeada","100%",IF(K90="Cualquier afectación a la violacion de los derechos de los ciudadanos se considera con consecuencias altas","80%",IF(K90="Cualquier afectación a la violacion de los derechos de los ciudadanos se considera con consecuencias desastrosas","100%",IF(K90="Afecta la Prestación del Servicio de Administración de Justicia en 5%","20%",IF(K90="Afecta la Prestación del Servicio de Administración de Justicia en 10%","40%",IF(K90="Afecta la Prestación del Servicio de Administración de Justicia en 15%","60%",IF(K90="Afecta la Prestación del Servicio de Administración de Justicia en 20%","80%",IF(K90="Afecta la Prestación del Servicio de Administración de Justicia en más del 50%","100%",IF(K90="Cualquier acto indebido de los servidores judiciales genera altas consecuencias para la entidad","80%",IF(K90="Cualquier acto indebido de los servidores judiciales genera consecuencias desastrosas para la entidad","100%",IF(K90="Si el hecho llegara a presentarse, tendría consecuencias o efectos mínimos sobre la entidad","20%",IF(K90="Si el hecho llegara a presentarse, tendría bajo impacto o efecto sobre la entidad","40%",IF(K90="Si el hecho llegara a presentarse, tendría medianas consecuencias o efectos sobre la entidad","60%",IF(K90="Si el hecho llegara a presentarse, tendría altas consecuencias o efectos sobre la entidad","80%",IF(K90="Si el hecho llegara a presentarse, tendría desastrosas consecuencias o efectos sobre la entidad","100%")))))))))))))))))))))))))))))</f>
        <v>40%</v>
      </c>
      <c r="N90" s="326" t="str">
        <f>VLOOKUP((I90&amp;L90),Hoja1!$B$4:$C$28,2,0)</f>
        <v>Bajo</v>
      </c>
      <c r="O90" s="194">
        <v>1</v>
      </c>
      <c r="P90" s="135" t="s">
        <v>413</v>
      </c>
      <c r="Q90" s="194" t="str">
        <f t="shared" ref="Q90:Q92" si="48">IF(R90="Preventivo","Probabilidad",IF(R90="Detectivo","Probabilidad", IF(R90="Correctivo","Impacto")))</f>
        <v>Probabilidad</v>
      </c>
      <c r="R90" s="194" t="s">
        <v>204</v>
      </c>
      <c r="S90" s="194" t="s">
        <v>205</v>
      </c>
      <c r="T90" s="195">
        <f>VLOOKUP(R90&amp;S90,Hoja1!$Q$4:$R$9,2,0)</f>
        <v>0.45</v>
      </c>
      <c r="U90" s="194" t="s">
        <v>206</v>
      </c>
      <c r="V90" s="194" t="s">
        <v>207</v>
      </c>
      <c r="W90" s="194" t="s">
        <v>208</v>
      </c>
      <c r="X90" s="195">
        <f t="shared" si="43"/>
        <v>9.0000000000000011E-2</v>
      </c>
      <c r="Y90" s="195" t="str">
        <f>IF(Z90&lt;=20%,'Tabla probabilidad'!$B$5,IF(Z90&lt;=40%,'Tabla probabilidad'!$B$6,IF(Z90&lt;=60%,'Tabla probabilidad'!$B$7,IF(Z90&lt;=80%,'Tabla probabilidad'!$B$8,IF(Z90&lt;=100%,'Tabla probabilidad'!$B$9)))))</f>
        <v>Muy Baja</v>
      </c>
      <c r="Z90" s="195">
        <f>IF(R90="Preventivo",(J90-(J90*T90)),IF(R90="Detectivo",(J90-(J90*T90)),IF(R90="Correctivo",(J90))))</f>
        <v>0.11</v>
      </c>
      <c r="AA90" s="331" t="str">
        <f>IF(AB90&lt;=20%,'Tabla probabilidad'!$B$5,IF(AB90&lt;=40%,'Tabla probabilidad'!$B$6,IF(AB90&lt;=60%,'Tabla probabilidad'!$B$7,IF(AB90&lt;=80%,'Tabla probabilidad'!$B$8,IF(AB90&lt;=100%,'Tabla probabilidad'!$B$9)))))</f>
        <v>Muy Baja</v>
      </c>
      <c r="AB90" s="331">
        <f>AVERAGE(Z90:Z92)</f>
        <v>0.11</v>
      </c>
      <c r="AC90" s="195" t="str">
        <f t="shared" ref="AC90:AC94" si="49">IF(AD90&lt;=20%,"Leve",IF(AD90&lt;=40%,"Menor",IF(AD90&lt;=60%,"Moderado",IF(AD90&lt;=80%,"Mayor",IF(AD90&lt;=100%,"Catastrófico")))))</f>
        <v>Leve</v>
      </c>
      <c r="AD90" s="195">
        <f t="shared" si="44"/>
        <v>0.2</v>
      </c>
      <c r="AE90" s="331" t="str">
        <f>IF(AF90&lt;=20%,"Leve",IF(AF90&lt;=40%,"Menor",IF(AF90&lt;=60%,"Moderado",IF(AF90&lt;=80%,"Mayor",IF(AF90&lt;=100%,"Catastrófico")))))</f>
        <v>Leve</v>
      </c>
      <c r="AF90" s="331">
        <f>AVERAGE(AD90:AD92)</f>
        <v>0.20000000000000004</v>
      </c>
      <c r="AG90" s="319" t="str">
        <f>VLOOKUP(AA90&amp;AE90,Hoja1!$B$4:$C$28,2,0)</f>
        <v>Bajo</v>
      </c>
      <c r="AH90" s="326" t="s">
        <v>209</v>
      </c>
      <c r="AI90" s="323"/>
      <c r="AJ90" s="323"/>
      <c r="AK90" s="323"/>
      <c r="AL90" s="323"/>
      <c r="AM90" s="323"/>
      <c r="AN90" s="323"/>
    </row>
    <row r="91" spans="1:40" x14ac:dyDescent="0.3">
      <c r="A91" s="326"/>
      <c r="B91" s="334"/>
      <c r="C91" s="325"/>
      <c r="D91" s="144" t="s">
        <v>414</v>
      </c>
      <c r="E91" s="326"/>
      <c r="F91" s="326"/>
      <c r="G91" s="326"/>
      <c r="H91" s="326"/>
      <c r="I91" s="328"/>
      <c r="J91" s="329"/>
      <c r="K91" s="326"/>
      <c r="L91" s="330"/>
      <c r="M91" s="330"/>
      <c r="N91" s="326"/>
      <c r="O91" s="194">
        <v>2</v>
      </c>
      <c r="P91" s="135" t="s">
        <v>415</v>
      </c>
      <c r="Q91" s="194" t="str">
        <f t="shared" si="48"/>
        <v>Probabilidad</v>
      </c>
      <c r="R91" s="194" t="s">
        <v>204</v>
      </c>
      <c r="S91" s="194" t="s">
        <v>205</v>
      </c>
      <c r="T91" s="195">
        <f>VLOOKUP(R91&amp;S91,Hoja1!$Q$4:$R$9,2,0)</f>
        <v>0.45</v>
      </c>
      <c r="U91" s="194" t="s">
        <v>206</v>
      </c>
      <c r="V91" s="194" t="s">
        <v>207</v>
      </c>
      <c r="W91" s="194" t="s">
        <v>208</v>
      </c>
      <c r="X91" s="195">
        <f t="shared" si="43"/>
        <v>9.0000000000000011E-2</v>
      </c>
      <c r="Y91" s="195" t="str">
        <f>IF(Z91&lt;=20%,'Tabla probabilidad'!$B$5,IF(Z91&lt;=40%,'Tabla probabilidad'!$B$6,IF(Z91&lt;=60%,'Tabla probabilidad'!$B$7,IF(Z91&lt;=80%,'Tabla probabilidad'!$B$8,IF(Z91&lt;=100%,'Tabla probabilidad'!$B$9)))))</f>
        <v>Muy Baja</v>
      </c>
      <c r="Z91" s="195">
        <f>IF(R91="Preventivo",(J90-(J90*T91)),IF(R91="Detectivo",(J90-(J90*T91)),IF(R91="Correctivo",(J90))))</f>
        <v>0.11</v>
      </c>
      <c r="AA91" s="332"/>
      <c r="AB91" s="332"/>
      <c r="AC91" s="195" t="str">
        <f t="shared" si="49"/>
        <v>Leve</v>
      </c>
      <c r="AD91" s="195">
        <f t="shared" si="44"/>
        <v>0.2</v>
      </c>
      <c r="AE91" s="332"/>
      <c r="AF91" s="332"/>
      <c r="AG91" s="325"/>
      <c r="AH91" s="326"/>
      <c r="AI91" s="324"/>
      <c r="AJ91" s="324"/>
      <c r="AK91" s="324"/>
      <c r="AL91" s="324"/>
      <c r="AM91" s="324"/>
      <c r="AN91" s="324"/>
    </row>
    <row r="92" spans="1:40" ht="43.2" x14ac:dyDescent="0.3">
      <c r="A92" s="326"/>
      <c r="B92" s="334"/>
      <c r="C92" s="325"/>
      <c r="D92" s="144" t="s">
        <v>416</v>
      </c>
      <c r="E92" s="326"/>
      <c r="F92" s="326"/>
      <c r="G92" s="326"/>
      <c r="H92" s="326"/>
      <c r="I92" s="328"/>
      <c r="J92" s="329"/>
      <c r="K92" s="326"/>
      <c r="L92" s="330"/>
      <c r="M92" s="330"/>
      <c r="N92" s="326"/>
      <c r="O92" s="194">
        <v>3</v>
      </c>
      <c r="P92" s="135" t="s">
        <v>417</v>
      </c>
      <c r="Q92" s="194" t="str">
        <f t="shared" si="48"/>
        <v>Probabilidad</v>
      </c>
      <c r="R92" s="194" t="s">
        <v>204</v>
      </c>
      <c r="S92" s="194" t="s">
        <v>205</v>
      </c>
      <c r="T92" s="195">
        <f>VLOOKUP(R92&amp;S92,Hoja1!$Q$4:$R$9,2,0)</f>
        <v>0.45</v>
      </c>
      <c r="U92" s="194" t="s">
        <v>206</v>
      </c>
      <c r="V92" s="194" t="s">
        <v>207</v>
      </c>
      <c r="W92" s="194" t="s">
        <v>208</v>
      </c>
      <c r="X92" s="195">
        <f t="shared" si="43"/>
        <v>9.0000000000000011E-2</v>
      </c>
      <c r="Y92" s="195" t="str">
        <f>IF(Z92&lt;=20%,'Tabla probabilidad'!$B$5,IF(Z92&lt;=40%,'Tabla probabilidad'!$B$6,IF(Z92&lt;=60%,'Tabla probabilidad'!$B$7,IF(Z92&lt;=80%,'Tabla probabilidad'!$B$8,IF(Z92&lt;=100%,'Tabla probabilidad'!$B$9)))))</f>
        <v>Muy Baja</v>
      </c>
      <c r="Z92" s="195">
        <f>IF(R92="Preventivo",(J90-(J90*T92)),IF(R92="Detectivo",(J90-(J90*T92)),IF(R92="Correctivo",(J90))))</f>
        <v>0.11</v>
      </c>
      <c r="AA92" s="332"/>
      <c r="AB92" s="332"/>
      <c r="AC92" s="195" t="str">
        <f t="shared" si="49"/>
        <v>Leve</v>
      </c>
      <c r="AD92" s="195">
        <f t="shared" si="44"/>
        <v>0.2</v>
      </c>
      <c r="AE92" s="332"/>
      <c r="AF92" s="332"/>
      <c r="AG92" s="325"/>
      <c r="AH92" s="326"/>
      <c r="AI92" s="324"/>
      <c r="AJ92" s="324"/>
      <c r="AK92" s="324"/>
      <c r="AL92" s="324"/>
      <c r="AM92" s="324"/>
      <c r="AN92" s="324"/>
    </row>
    <row r="93" spans="1:40" ht="28.8" x14ac:dyDescent="0.3">
      <c r="A93" s="326"/>
      <c r="B93" s="334"/>
      <c r="C93" s="325"/>
      <c r="D93" s="144" t="s">
        <v>405</v>
      </c>
      <c r="E93" s="326" t="s">
        <v>363</v>
      </c>
      <c r="F93" s="326" t="s">
        <v>418</v>
      </c>
      <c r="G93" s="326" t="s">
        <v>241</v>
      </c>
      <c r="H93" s="326">
        <v>80</v>
      </c>
      <c r="I93" s="328" t="str">
        <f>IF(H93&lt;=2,'Tabla probabilidad'!$B$5,IF(H93&lt;=24,'Tabla probabilidad'!$B$6,IF(H93&lt;=500,'Tabla probabilidad'!$B$7,IF(H93&lt;=5000,'Tabla probabilidad'!$B$8,IF(H93&gt;5000,'Tabla probabilidad'!$B$9)))))</f>
        <v>Media</v>
      </c>
      <c r="J93" s="329">
        <f>IF(H93&lt;=2,'Tabla probabilidad'!$D$5,IF(H93&lt;=24,'Tabla probabilidad'!$D$6,IF(H93&lt;=500,'Tabla probabilidad'!$D$7,IF(H93&lt;=5000,'Tabla probabilidad'!$D$8,IF(H93&gt;5000,'Tabla probabilidad'!$D$9)))))</f>
        <v>0.6</v>
      </c>
      <c r="K93" s="326" t="s">
        <v>384</v>
      </c>
      <c r="L93" s="326" t="str">
        <f>IF(K93="El riesgo afecta la imagen de alguna área de la organización","Leve",IF(K93="El riesgo afecta la imagen de la entidad internamente, de conocimiento general, nivel interno, alta dirección, contratista y/o de provedores","Menor",IF(K93="El riesgo afecta la imagen de la entidad con algunos usuarios de relevancia frente al logro de los objetivos","Moderado",IF(K93="El riesgo afecta la imagen de de la entidad con efecto publicitario sostenido a nivel del sector justicia","Mayor",IF(K93="El riesgo afecta la imagen de la entidad a nivel nacional, con efecto publicitarios sostenible a nivel país","Catastrófico",IF(K93="Impacto que afecte la ejecución presupuestal en un valor ≥0,5%.","Leve",IF(K93="Impacto que afecte la ejecución presupuestal en un valor ≥1%.","Menor",IF(K93="Impacto que afecte la ejecución presupuestal en un valor ≥5%.","Moderado",IF(K93="Impacto que afecte la ejecución presupuestal en un valor ≥20%.","Mayor",IF(K93="Impacto que afecte la ejecución presupuestal en un valor ≥50%.","Catastrófico",IF(K93="Incumplimiento máximo del 5% de la meta planeada","Leve",IF(K93="Incumplimiento máximo del 15% de la meta planeada","Menor",IF(K93="Incumplimiento máximo del 20% de la meta planeada","Moderado",IF(K93="Incumplimiento máximo del 50% de la meta planeada","Mayor",IF(K93="Incumplimiento máximo del 80% de la meta planeada","Catastrófico",IF(K93="Cualquier afectación a la violacion de los derechos de los ciudadanos se considera con consecuencias altas","Mayor",IF(K93="Cualquier afectación a la violacion de los derechos de los ciudadanos se considera con consecuencias desastrosas","Catastrófico",IF(K93="Afecta la Prestación del Servicio de Administración de Justicia en 5%","Leve",IF(K93="Afecta la Prestación del Servicio de Administración de Justicia en 10%","Menor",IF(K93="Afecta la Prestación del Servicio de Administración de Justicia en 15%","Moderado",IF(K93="Afecta la Prestación del Servicio de Administración de Justicia en 20%","Mayor",IF(K93="Afecta la Prestación del Servicio de Administración de Justicia en más del 50%","Catastrófico",IF(K93="Cualquier acto indebido de los servidores judiciales genera altas consecuencias para la entidad","Mayor",IF(K93="Cualquier acto indebido de los servidores judiciales genera consecuencias desastrosas para la entidad","Catastrófico",IF(K93="Si el hecho llegara a presentarse, tendría consecuencias o efectos mínimos sobre la entidad","Leve",IF(K93="Si el hecho llegara a presentarse, tendría bajo impacto o efecto sobre la entidad","Menor",IF(K93="Si el hecho llegara a presentarse, tendría medianas consecuencias o efectos sobre la entidad","Moderado",IF(K93="Si el hecho llegara a presentarse, tendría altas consecuencias o efectos sobre la entidad","Mayor",IF(K93="Si el hecho llegara a presentarse, tendría desastrosas consecuencias o efectos sobre la entidad","Catastrófico")))))))))))))))))))))))))))))</f>
        <v>Moderado</v>
      </c>
      <c r="M93" s="326" t="str">
        <f>IF(K93="El riesgo afecta la imagen de alguna área de la organización","20%",IF(K93="El riesgo afecta la imagen de la entidad internamente, de conocimiento general, nivel interno, alta dirección, contratista y/o de provedores","40%",IF(K93="El riesgo afecta la imagen de la entidad con algunos usuarios de relevancia frente al logro de los objetivos","60%",IF(K93="El riesgo afecta la imagen de de la entidad con efecto publicitario sostenido a nivel del sector justicia","80%",IF(K93="El riesgo afecta la imagen de la entidad a nivel nacional, con efecto publicitarios sostenible a nivel país","100%",IF(K93="Impacto que afecte la ejecución presupuestal en un valor ≥0,5%.","20%",IF(K93="Impacto que afecte la ejecución presupuestal en un valor ≥1%.","40%",IF(K93="Impacto que afecte la ejecución presupuestal en un valor ≥5%.","60%",IF(K93="Impacto que afecte la ejecución presupuestal en un valor ≥20%.","80%",IF(K93="Impacto que afecte la ejecución presupuestal en un valor ≥50%.","100%",IF(K93="Incumplimiento máximo del 5% de la meta planeada","20%",IF(K93="Incumplimiento máximo del 15% de la meta planeada","40%",IF(K93="Incumplimiento máximo del 20% de la meta planeada","60%",IF(K93="Incumplimiento máximo del 50% de la meta planeada","80%",IF(K93="Incumplimiento máximo del 80% de la meta planeada","100%",IF(K93="Cualquier afectación a la violacion de los derechos de los ciudadanos se considera con consecuencias altas","80%",IF(K93="Cualquier afectación a la violacion de los derechos de los ciudadanos se considera con consecuencias desastrosas","100%",IF(K93="Afecta la Prestación del Servicio de Administración de Justicia en 5%","20%",IF(K93="Afecta la Prestación del Servicio de Administración de Justicia en 10%","40%",IF(K93="Afecta la Prestación del Servicio de Administración de Justicia en 15%","60%",IF(K93="Afecta la Prestación del Servicio de Administración de Justicia en 20%","80%",IF(K93="Afecta la Prestación del Servicio de Administración de Justicia en más del 50%","100%",IF(K93="Cualquier acto indebido de los servidores judiciales genera altas consecuencias para la entidad","80%",IF(K93="Cualquier acto indebido de los servidores judiciales genera consecuencias desastrosas para la entidad","100%",IF(K93="Si el hecho llegara a presentarse, tendría consecuencias o efectos mínimos sobre la entidad","20%",IF(K93="Si el hecho llegara a presentarse, tendría bajo impacto o efecto sobre la entidad","40%",IF(K93="Si el hecho llegara a presentarse, tendría medianas consecuencias o efectos sobre la entidad","60%",IF(K93="Si el hecho llegara a presentarse, tendría altas consecuencias o efectos sobre la entidad","80%",IF(K93="Si el hecho llegara a presentarse, tendría desastrosas consecuencias o efectos sobre la entidad","100%")))))))))))))))))))))))))))))</f>
        <v>60%</v>
      </c>
      <c r="N93" s="326" t="str">
        <f>VLOOKUP((I93&amp;L93),Hoja1!$B$4:$C$28,2,0)</f>
        <v>Moderado</v>
      </c>
      <c r="O93" s="194">
        <v>1</v>
      </c>
      <c r="P93" s="135" t="s">
        <v>419</v>
      </c>
      <c r="Q93" s="194" t="str">
        <f t="shared" ref="Q93:Q94" si="50">IF(R93="Preventivo","Probabilidad",IF(R93="Detectivo","Probabilidad", IF(R93="Correctivo","Impacto")))</f>
        <v>Probabilidad</v>
      </c>
      <c r="R93" s="194" t="s">
        <v>204</v>
      </c>
      <c r="S93" s="194" t="s">
        <v>205</v>
      </c>
      <c r="T93" s="195">
        <f>VLOOKUP(R93&amp;S93,Hoja1!$Q$4:$R$9,2,0)</f>
        <v>0.45</v>
      </c>
      <c r="U93" s="194" t="s">
        <v>206</v>
      </c>
      <c r="V93" s="194" t="s">
        <v>207</v>
      </c>
      <c r="W93" s="194" t="s">
        <v>208</v>
      </c>
      <c r="X93" s="195">
        <f t="shared" si="43"/>
        <v>9.0000000000000011E-2</v>
      </c>
      <c r="Y93" s="195" t="str">
        <f>IF(Z93&lt;=20%,'Tabla probabilidad'!$B$5,IF(Z93&lt;=40%,'Tabla probabilidad'!$B$6,IF(Z93&lt;=60%,'Tabla probabilidad'!$B$7,IF(Z93&lt;=80%,'Tabla probabilidad'!$B$8,IF(Z93&lt;=100%,'Tabla probabilidad'!$B$9)))))</f>
        <v>Baja</v>
      </c>
      <c r="Z93" s="195">
        <f>IF(R93="Preventivo",(J93-(J93*T93)),IF(R93="Detectivo",(J93-(J93*T93)),IF(R93="Correctivo",(J93))))</f>
        <v>0.32999999999999996</v>
      </c>
      <c r="AA93" s="331" t="str">
        <f>IF(AB93&lt;=20%,'Tabla probabilidad'!$B$5,IF(AB93&lt;=40%,'Tabla probabilidad'!$B$6,IF(AB93&lt;=60%,'Tabla probabilidad'!$B$7,IF(AB93&lt;=80%,'Tabla probabilidad'!$B$8,IF(AB93&lt;=100%,'Tabla probabilidad'!$B$9)))))</f>
        <v>Baja</v>
      </c>
      <c r="AB93" s="331">
        <f>AVERAGE(Z93:Z94)</f>
        <v>0.32999999999999996</v>
      </c>
      <c r="AC93" s="195" t="str">
        <f t="shared" si="49"/>
        <v>Leve</v>
      </c>
      <c r="AD93" s="195">
        <f t="shared" si="44"/>
        <v>0.2</v>
      </c>
      <c r="AE93" s="331" t="str">
        <f>IF(AF93&lt;=20%,"Leve",IF(AF93&lt;=40%,"Menor",IF(AF93&lt;=60%,"Moderado",IF(AF93&lt;=80%,"Mayor",IF(AF93&lt;=100%,"Catastrófico")))))</f>
        <v>Leve</v>
      </c>
      <c r="AF93" s="331">
        <f>AVERAGE(AD93:AD94)</f>
        <v>0.2</v>
      </c>
      <c r="AG93" s="319" t="str">
        <f>VLOOKUP(AA93&amp;AE93,Hoja1!$B$4:$C$28,2,0)</f>
        <v>Bajo</v>
      </c>
      <c r="AH93" s="326" t="s">
        <v>209</v>
      </c>
      <c r="AI93" s="323"/>
      <c r="AJ93" s="323"/>
      <c r="AK93" s="323"/>
      <c r="AL93" s="323"/>
      <c r="AM93" s="323"/>
      <c r="AN93" s="323"/>
    </row>
    <row r="94" spans="1:40" ht="43.2" x14ac:dyDescent="0.3">
      <c r="A94" s="326"/>
      <c r="B94" s="334"/>
      <c r="C94" s="325"/>
      <c r="D94" s="144" t="s">
        <v>420</v>
      </c>
      <c r="E94" s="326"/>
      <c r="F94" s="326"/>
      <c r="G94" s="326"/>
      <c r="H94" s="326"/>
      <c r="I94" s="328"/>
      <c r="J94" s="329"/>
      <c r="K94" s="326"/>
      <c r="L94" s="330"/>
      <c r="M94" s="330"/>
      <c r="N94" s="326"/>
      <c r="O94" s="194">
        <v>2</v>
      </c>
      <c r="P94" s="135" t="s">
        <v>421</v>
      </c>
      <c r="Q94" s="194" t="str">
        <f t="shared" si="50"/>
        <v>Probabilidad</v>
      </c>
      <c r="R94" s="194" t="s">
        <v>204</v>
      </c>
      <c r="S94" s="194" t="s">
        <v>205</v>
      </c>
      <c r="T94" s="195">
        <f>VLOOKUP(R94&amp;S94,Hoja1!$Q$4:$R$9,2,0)</f>
        <v>0.45</v>
      </c>
      <c r="U94" s="194" t="s">
        <v>206</v>
      </c>
      <c r="V94" s="194" t="s">
        <v>207</v>
      </c>
      <c r="W94" s="194" t="s">
        <v>208</v>
      </c>
      <c r="X94" s="195">
        <f t="shared" si="43"/>
        <v>9.0000000000000011E-2</v>
      </c>
      <c r="Y94" s="195" t="str">
        <f>IF(Z94&lt;=20%,'Tabla probabilidad'!$B$5,IF(Z94&lt;=40%,'Tabla probabilidad'!$B$6,IF(Z94&lt;=60%,'Tabla probabilidad'!$B$7,IF(Z94&lt;=80%,'Tabla probabilidad'!$B$8,IF(Z94&lt;=100%,'Tabla probabilidad'!$B$9)))))</f>
        <v>Baja</v>
      </c>
      <c r="Z94" s="195">
        <f>IF(R94="Preventivo",(J93-(J93*T94)),IF(R94="Detectivo",(J93-(J93*T94)),IF(R94="Correctivo",(J93))))</f>
        <v>0.32999999999999996</v>
      </c>
      <c r="AA94" s="332"/>
      <c r="AB94" s="332"/>
      <c r="AC94" s="195" t="str">
        <f t="shared" si="49"/>
        <v>Leve</v>
      </c>
      <c r="AD94" s="195">
        <f t="shared" si="44"/>
        <v>0.2</v>
      </c>
      <c r="AE94" s="332"/>
      <c r="AF94" s="332"/>
      <c r="AG94" s="325"/>
      <c r="AH94" s="326"/>
      <c r="AI94" s="324"/>
      <c r="AJ94" s="324"/>
      <c r="AK94" s="324"/>
      <c r="AL94" s="324"/>
      <c r="AM94" s="324"/>
      <c r="AN94" s="324"/>
    </row>
    <row r="95" spans="1:40" x14ac:dyDescent="0.3">
      <c r="A95" s="326"/>
      <c r="B95" s="334"/>
      <c r="C95" s="325"/>
      <c r="D95" s="144" t="s">
        <v>422</v>
      </c>
      <c r="E95" s="326" t="s">
        <v>363</v>
      </c>
      <c r="F95" s="326" t="s">
        <v>423</v>
      </c>
      <c r="G95" s="326" t="s">
        <v>220</v>
      </c>
      <c r="H95" s="326">
        <v>80</v>
      </c>
      <c r="I95" s="328" t="str">
        <f>IF(H95&lt;=2,'Tabla probabilidad'!$B$5,IF(H95&lt;=24,'Tabla probabilidad'!$B$6,IF(H95&lt;=500,'Tabla probabilidad'!$B$7,IF(H95&lt;=5000,'Tabla probabilidad'!$B$8,IF(H95&gt;5000,'Tabla probabilidad'!$B$9)))))</f>
        <v>Media</v>
      </c>
      <c r="J95" s="329">
        <f>IF(H95&lt;=2,'Tabla probabilidad'!$D$5,IF(H95&lt;=24,'Tabla probabilidad'!$D$6,IF(H95&lt;=500,'Tabla probabilidad'!$D$7,IF(H95&lt;=5000,'Tabla probabilidad'!$D$8,IF(H95&gt;5000,'Tabla probabilidad'!$D$9)))))</f>
        <v>0.6</v>
      </c>
      <c r="K95" s="326" t="s">
        <v>384</v>
      </c>
      <c r="L95" s="326" t="str">
        <f>IF(K95="El riesgo afecta la imagen de alguna área de la organización","Leve",IF(K95="El riesgo afecta la imagen de la entidad internamente, de conocimiento general, nivel interno, alta dirección, contratista y/o de provedores","Menor",IF(K95="El riesgo afecta la imagen de la entidad con algunos usuarios de relevancia frente al logro de los objetivos","Moderado",IF(K95="El riesgo afecta la imagen de de la entidad con efecto publicitario sostenido a nivel del sector justicia","Mayor",IF(K95="El riesgo afecta la imagen de la entidad a nivel nacional, con efecto publicitarios sostenible a nivel país","Catastrófico",IF(K95="Impacto que afecte la ejecución presupuestal en un valor ≥0,5%.","Leve",IF(K95="Impacto que afecte la ejecución presupuestal en un valor ≥1%.","Menor",IF(K95="Impacto que afecte la ejecución presupuestal en un valor ≥5%.","Moderado",IF(K95="Impacto que afecte la ejecución presupuestal en un valor ≥20%.","Mayor",IF(K95="Impacto que afecte la ejecución presupuestal en un valor ≥50%.","Catastrófico",IF(K95="Incumplimiento máximo del 5% de la meta planeada","Leve",IF(K95="Incumplimiento máximo del 15% de la meta planeada","Menor",IF(K95="Incumplimiento máximo del 20% de la meta planeada","Moderado",IF(K95="Incumplimiento máximo del 50% de la meta planeada","Mayor",IF(K95="Incumplimiento máximo del 80% de la meta planeada","Catastrófico",IF(K95="Cualquier afectación a la violacion de los derechos de los ciudadanos se considera con consecuencias altas","Mayor",IF(K95="Cualquier afectación a la violacion de los derechos de los ciudadanos se considera con consecuencias desastrosas","Catastrófico",IF(K95="Afecta la Prestación del Servicio de Administración de Justicia en 5%","Leve",IF(K95="Afecta la Prestación del Servicio de Administración de Justicia en 10%","Menor",IF(K95="Afecta la Prestación del Servicio de Administración de Justicia en 15%","Moderado",IF(K95="Afecta la Prestación del Servicio de Administración de Justicia en 20%","Mayor",IF(K95="Afecta la Prestación del Servicio de Administración de Justicia en más del 50%","Catastrófico",IF(K95="Cualquier acto indebido de los servidores judiciales genera altas consecuencias para la entidad","Mayor",IF(K95="Cualquier acto indebido de los servidores judiciales genera consecuencias desastrosas para la entidad","Catastrófico",IF(K95="Si el hecho llegara a presentarse, tendría consecuencias o efectos mínimos sobre la entidad","Leve",IF(K95="Si el hecho llegara a presentarse, tendría bajo impacto o efecto sobre la entidad","Menor",IF(K95="Si el hecho llegara a presentarse, tendría medianas consecuencias o efectos sobre la entidad","Moderado",IF(K95="Si el hecho llegara a presentarse, tendría altas consecuencias o efectos sobre la entidad","Mayor",IF(K95="Si el hecho llegara a presentarse, tendría desastrosas consecuencias o efectos sobre la entidad","Catastrófico")))))))))))))))))))))))))))))</f>
        <v>Moderado</v>
      </c>
      <c r="M95" s="326" t="str">
        <f>IF(K95="El riesgo afecta la imagen de alguna área de la organización","20%",IF(K95="El riesgo afecta la imagen de la entidad internamente, de conocimiento general, nivel interno, alta dirección, contratista y/o de provedores","40%",IF(K95="El riesgo afecta la imagen de la entidad con algunos usuarios de relevancia frente al logro de los objetivos","60%",IF(K95="El riesgo afecta la imagen de de la entidad con efecto publicitario sostenido a nivel del sector justicia","80%",IF(K95="El riesgo afecta la imagen de la entidad a nivel nacional, con efecto publicitarios sostenible a nivel país","100%",IF(K95="Impacto que afecte la ejecución presupuestal en un valor ≥0,5%.","20%",IF(K95="Impacto que afecte la ejecución presupuestal en un valor ≥1%.","40%",IF(K95="Impacto que afecte la ejecución presupuestal en un valor ≥5%.","60%",IF(K95="Impacto que afecte la ejecución presupuestal en un valor ≥20%.","80%",IF(K95="Impacto que afecte la ejecución presupuestal en un valor ≥50%.","100%",IF(K95="Incumplimiento máximo del 5% de la meta planeada","20%",IF(K95="Incumplimiento máximo del 15% de la meta planeada","40%",IF(K95="Incumplimiento máximo del 20% de la meta planeada","60%",IF(K95="Incumplimiento máximo del 50% de la meta planeada","80%",IF(K95="Incumplimiento máximo del 80% de la meta planeada","100%",IF(K95="Cualquier afectación a la violacion de los derechos de los ciudadanos se considera con consecuencias altas","80%",IF(K95="Cualquier afectación a la violacion de los derechos de los ciudadanos se considera con consecuencias desastrosas","100%",IF(K95="Afecta la Prestación del Servicio de Administración de Justicia en 5%","20%",IF(K95="Afecta la Prestación del Servicio de Administración de Justicia en 10%","40%",IF(K95="Afecta la Prestación del Servicio de Administración de Justicia en 15%","60%",IF(K95="Afecta la Prestación del Servicio de Administración de Justicia en 20%","80%",IF(K95="Afecta la Prestación del Servicio de Administración de Justicia en más del 50%","100%",IF(K95="Cualquier acto indebido de los servidores judiciales genera altas consecuencias para la entidad","80%",IF(K95="Cualquier acto indebido de los servidores judiciales genera consecuencias desastrosas para la entidad","100%",IF(K95="Si el hecho llegara a presentarse, tendría consecuencias o efectos mínimos sobre la entidad","20%",IF(K95="Si el hecho llegara a presentarse, tendría bajo impacto o efecto sobre la entidad","40%",IF(K95="Si el hecho llegara a presentarse, tendría medianas consecuencias o efectos sobre la entidad","60%",IF(K95="Si el hecho llegara a presentarse, tendría altas consecuencias o efectos sobre la entidad","80%",IF(K95="Si el hecho llegara a presentarse, tendría desastrosas consecuencias o efectos sobre la entidad","100%")))))))))))))))))))))))))))))</f>
        <v>60%</v>
      </c>
      <c r="N95" s="326" t="str">
        <f>VLOOKUP((I95&amp;L95),Hoja1!$B$4:$C$28,2,0)</f>
        <v>Moderado</v>
      </c>
      <c r="O95" s="194">
        <v>1</v>
      </c>
      <c r="P95" s="135" t="s">
        <v>424</v>
      </c>
      <c r="Q95" s="194" t="str">
        <f t="shared" ref="Q95:Q96" si="51">IF(R95="Preventivo","Probabilidad",IF(R95="Detectivo","Probabilidad", IF(R95="Correctivo","Impacto")))</f>
        <v>Probabilidad</v>
      </c>
      <c r="R95" s="194" t="s">
        <v>204</v>
      </c>
      <c r="S95" s="194" t="s">
        <v>205</v>
      </c>
      <c r="T95" s="195">
        <f>VLOOKUP(R95&amp;S95,Hoja1!$Q$4:$R$9,2,0)</f>
        <v>0.45</v>
      </c>
      <c r="U95" s="194" t="s">
        <v>206</v>
      </c>
      <c r="V95" s="194" t="s">
        <v>207</v>
      </c>
      <c r="W95" s="194" t="s">
        <v>208</v>
      </c>
      <c r="X95" s="195">
        <f t="shared" si="43"/>
        <v>9.0000000000000011E-2</v>
      </c>
      <c r="Y95" s="195" t="str">
        <f>IF(Z95&lt;=20%,'Tabla probabilidad'!$B$5,IF(Z95&lt;=40%,'Tabla probabilidad'!$B$6,IF(Z95&lt;=60%,'Tabla probabilidad'!$B$7,IF(Z95&lt;=80%,'Tabla probabilidad'!$B$8,IF(Z95&lt;=100%,'Tabla probabilidad'!$B$9)))))</f>
        <v>Baja</v>
      </c>
      <c r="Z95" s="195">
        <f>IF(R95="Preventivo",(J95-(J95*T95)),IF(R95="Detectivo",(J95-(J95*T95)),IF(R95="Correctivo",(J95))))</f>
        <v>0.32999999999999996</v>
      </c>
      <c r="AA95" s="331" t="str">
        <f>IF(AB95&lt;=20%,'Tabla probabilidad'!$B$5,IF(AB95&lt;=40%,'Tabla probabilidad'!$B$6,IF(AB95&lt;=60%,'Tabla probabilidad'!$B$7,IF(AB95&lt;=80%,'Tabla probabilidad'!$B$8,IF(AB95&lt;=100%,'Tabla probabilidad'!$B$9)))))</f>
        <v>Baja</v>
      </c>
      <c r="AB95" s="331">
        <f>AVERAGE(Z95:Z96)</f>
        <v>0.32999999999999996</v>
      </c>
      <c r="AC95" s="195" t="str">
        <f t="shared" ref="AC95:AC125" si="52">IF(AD95&lt;=20%,"Leve",IF(AD95&lt;=40%,"Menor",IF(AD95&lt;=60%,"Moderado",IF(AD95&lt;=80%,"Mayor",IF(AD95&lt;=100%,"Catastrófico")))))</f>
        <v>Leve</v>
      </c>
      <c r="AD95" s="195">
        <f t="shared" si="44"/>
        <v>0.2</v>
      </c>
      <c r="AE95" s="331" t="str">
        <f>IF(AF95&lt;=20%,"Leve",IF(AF95&lt;=40%,"Menor",IF(AF95&lt;=60%,"Moderado",IF(AF95&lt;=80%,"Mayor",IF(AF95&lt;=100%,"Catastrófico")))))</f>
        <v>Leve</v>
      </c>
      <c r="AF95" s="331">
        <f>AVERAGE(AD95:AD96)</f>
        <v>0.2</v>
      </c>
      <c r="AG95" s="319" t="str">
        <f>VLOOKUP(AA95&amp;AE95,Hoja1!$B$4:$C$28,2,0)</f>
        <v>Bajo</v>
      </c>
      <c r="AH95" s="326" t="s">
        <v>209</v>
      </c>
      <c r="AI95" s="323"/>
      <c r="AJ95" s="323"/>
      <c r="AK95" s="323"/>
      <c r="AL95" s="323"/>
      <c r="AM95" s="323"/>
      <c r="AN95" s="323"/>
    </row>
    <row r="96" spans="1:40" ht="28.8" x14ac:dyDescent="0.3">
      <c r="A96" s="326"/>
      <c r="B96" s="334"/>
      <c r="C96" s="325"/>
      <c r="D96" s="144" t="s">
        <v>425</v>
      </c>
      <c r="E96" s="326"/>
      <c r="F96" s="326"/>
      <c r="G96" s="326"/>
      <c r="H96" s="326"/>
      <c r="I96" s="328"/>
      <c r="J96" s="329"/>
      <c r="K96" s="326"/>
      <c r="L96" s="330"/>
      <c r="M96" s="330"/>
      <c r="N96" s="326"/>
      <c r="O96" s="194">
        <v>2</v>
      </c>
      <c r="P96" s="135" t="s">
        <v>426</v>
      </c>
      <c r="Q96" s="194" t="str">
        <f t="shared" si="51"/>
        <v>Probabilidad</v>
      </c>
      <c r="R96" s="194" t="s">
        <v>204</v>
      </c>
      <c r="S96" s="194" t="s">
        <v>205</v>
      </c>
      <c r="T96" s="195">
        <f>VLOOKUP(R96&amp;S96,Hoja1!$Q$4:$R$9,2,0)</f>
        <v>0.45</v>
      </c>
      <c r="U96" s="194" t="s">
        <v>206</v>
      </c>
      <c r="V96" s="194" t="s">
        <v>207</v>
      </c>
      <c r="W96" s="194" t="s">
        <v>208</v>
      </c>
      <c r="X96" s="195">
        <f t="shared" si="43"/>
        <v>9.0000000000000011E-2</v>
      </c>
      <c r="Y96" s="195" t="str">
        <f>IF(Z96&lt;=20%,'Tabla probabilidad'!$B$5,IF(Z96&lt;=40%,'Tabla probabilidad'!$B$6,IF(Z96&lt;=60%,'Tabla probabilidad'!$B$7,IF(Z96&lt;=80%,'Tabla probabilidad'!$B$8,IF(Z96&lt;=100%,'Tabla probabilidad'!$B$9)))))</f>
        <v>Baja</v>
      </c>
      <c r="Z96" s="195">
        <f>IF(R96="Preventivo",(J95-(J95*T96)),IF(R96="Detectivo",(J95-(J95*T96)),IF(R96="Correctivo",(J95))))</f>
        <v>0.32999999999999996</v>
      </c>
      <c r="AA96" s="332"/>
      <c r="AB96" s="332"/>
      <c r="AC96" s="195" t="str">
        <f t="shared" si="52"/>
        <v>Leve</v>
      </c>
      <c r="AD96" s="195">
        <f t="shared" si="44"/>
        <v>0.2</v>
      </c>
      <c r="AE96" s="332"/>
      <c r="AF96" s="332"/>
      <c r="AG96" s="325"/>
      <c r="AH96" s="326"/>
      <c r="AI96" s="324"/>
      <c r="AJ96" s="324"/>
      <c r="AK96" s="324"/>
      <c r="AL96" s="324"/>
      <c r="AM96" s="324"/>
      <c r="AN96" s="324"/>
    </row>
    <row r="97" spans="1:40" ht="43.2" x14ac:dyDescent="0.3">
      <c r="A97" s="326"/>
      <c r="B97" s="334"/>
      <c r="C97" s="325"/>
      <c r="D97" s="144" t="s">
        <v>414</v>
      </c>
      <c r="E97" s="326" t="s">
        <v>363</v>
      </c>
      <c r="F97" s="326" t="s">
        <v>427</v>
      </c>
      <c r="G97" s="326" t="s">
        <v>241</v>
      </c>
      <c r="H97" s="326">
        <v>2</v>
      </c>
      <c r="I97" s="328" t="str">
        <f>IF(H97&lt;=2,'Tabla probabilidad'!$B$5,IF(H97&lt;=24,'Tabla probabilidad'!$B$6,IF(H97&lt;=500,'Tabla probabilidad'!$B$7,IF(H97&lt;=5000,'Tabla probabilidad'!$B$8,IF(H97&gt;5000,'Tabla probabilidad'!$B$9)))))</f>
        <v>Muy Baja</v>
      </c>
      <c r="J97" s="329">
        <f>IF(H97&lt;=2,'Tabla probabilidad'!$D$5,IF(H97&lt;=24,'Tabla probabilidad'!$D$6,IF(H97&lt;=500,'Tabla probabilidad'!$D$7,IF(H97&lt;=5000,'Tabla probabilidad'!$D$8,IF(H97&gt;5000,'Tabla probabilidad'!$D$9)))))</f>
        <v>0.2</v>
      </c>
      <c r="K97" s="326" t="s">
        <v>384</v>
      </c>
      <c r="L97" s="326" t="str">
        <f>IF(K97="El riesgo afecta la imagen de alguna área de la organización","Leve",IF(K97="El riesgo afecta la imagen de la entidad internamente, de conocimiento general, nivel interno, alta dirección, contratista y/o de provedores","Menor",IF(K97="El riesgo afecta la imagen de la entidad con algunos usuarios de relevancia frente al logro de los objetivos","Moderado",IF(K97="El riesgo afecta la imagen de de la entidad con efecto publicitario sostenido a nivel del sector justicia","Mayor",IF(K97="El riesgo afecta la imagen de la entidad a nivel nacional, con efecto publicitarios sostenible a nivel país","Catastrófico",IF(K97="Impacto que afecte la ejecución presupuestal en un valor ≥0,5%.","Leve",IF(K97="Impacto que afecte la ejecución presupuestal en un valor ≥1%.","Menor",IF(K97="Impacto que afecte la ejecución presupuestal en un valor ≥5%.","Moderado",IF(K97="Impacto que afecte la ejecución presupuestal en un valor ≥20%.","Mayor",IF(K97="Impacto que afecte la ejecución presupuestal en un valor ≥50%.","Catastrófico",IF(K97="Incumplimiento máximo del 5% de la meta planeada","Leve",IF(K97="Incumplimiento máximo del 15% de la meta planeada","Menor",IF(K97="Incumplimiento máximo del 20% de la meta planeada","Moderado",IF(K97="Incumplimiento máximo del 50% de la meta planeada","Mayor",IF(K97="Incumplimiento máximo del 80% de la meta planeada","Catastrófico",IF(K97="Cualquier afectación a la violacion de los derechos de los ciudadanos se considera con consecuencias altas","Mayor",IF(K97="Cualquier afectación a la violacion de los derechos de los ciudadanos se considera con consecuencias desastrosas","Catastrófico",IF(K97="Afecta la Prestación del Servicio de Administración de Justicia en 5%","Leve",IF(K97="Afecta la Prestación del Servicio de Administración de Justicia en 10%","Menor",IF(K97="Afecta la Prestación del Servicio de Administración de Justicia en 15%","Moderado",IF(K97="Afecta la Prestación del Servicio de Administración de Justicia en 20%","Mayor",IF(K97="Afecta la Prestación del Servicio de Administración de Justicia en más del 50%","Catastrófico",IF(K97="Cualquier acto indebido de los servidores judiciales genera altas consecuencias para la entidad","Mayor",IF(K97="Cualquier acto indebido de los servidores judiciales genera consecuencias desastrosas para la entidad","Catastrófico",IF(K97="Si el hecho llegara a presentarse, tendría consecuencias o efectos mínimos sobre la entidad","Leve",IF(K97="Si el hecho llegara a presentarse, tendría bajo impacto o efecto sobre la entidad","Menor",IF(K97="Si el hecho llegara a presentarse, tendría medianas consecuencias o efectos sobre la entidad","Moderado",IF(K97="Si el hecho llegara a presentarse, tendría altas consecuencias o efectos sobre la entidad","Mayor",IF(K97="Si el hecho llegara a presentarse, tendría desastrosas consecuencias o efectos sobre la entidad","Catastrófico")))))))))))))))))))))))))))))</f>
        <v>Moderado</v>
      </c>
      <c r="M97" s="326" t="str">
        <f>IF(K97="El riesgo afecta la imagen de alguna área de la organización","20%",IF(K97="El riesgo afecta la imagen de la entidad internamente, de conocimiento general, nivel interno, alta dirección, contratista y/o de provedores","40%",IF(K97="El riesgo afecta la imagen de la entidad con algunos usuarios de relevancia frente al logro de los objetivos","60%",IF(K97="El riesgo afecta la imagen de de la entidad con efecto publicitario sostenido a nivel del sector justicia","80%",IF(K97="El riesgo afecta la imagen de la entidad a nivel nacional, con efecto publicitarios sostenible a nivel país","100%",IF(K97="Impacto que afecte la ejecución presupuestal en un valor ≥0,5%.","20%",IF(K97="Impacto que afecte la ejecución presupuestal en un valor ≥1%.","40%",IF(K97="Impacto que afecte la ejecución presupuestal en un valor ≥5%.","60%",IF(K97="Impacto que afecte la ejecución presupuestal en un valor ≥20%.","80%",IF(K97="Impacto que afecte la ejecución presupuestal en un valor ≥50%.","100%",IF(K97="Incumplimiento máximo del 5% de la meta planeada","20%",IF(K97="Incumplimiento máximo del 15% de la meta planeada","40%",IF(K97="Incumplimiento máximo del 20% de la meta planeada","60%",IF(K97="Incumplimiento máximo del 50% de la meta planeada","80%",IF(K97="Incumplimiento máximo del 80% de la meta planeada","100%",IF(K97="Cualquier afectación a la violacion de los derechos de los ciudadanos se considera con consecuencias altas","80%",IF(K97="Cualquier afectación a la violacion de los derechos de los ciudadanos se considera con consecuencias desastrosas","100%",IF(K97="Afecta la Prestación del Servicio de Administración de Justicia en 5%","20%",IF(K97="Afecta la Prestación del Servicio de Administración de Justicia en 10%","40%",IF(K97="Afecta la Prestación del Servicio de Administración de Justicia en 15%","60%",IF(K97="Afecta la Prestación del Servicio de Administración de Justicia en 20%","80%",IF(K97="Afecta la Prestación del Servicio de Administración de Justicia en más del 50%","100%",IF(K97="Cualquier acto indebido de los servidores judiciales genera altas consecuencias para la entidad","80%",IF(K97="Cualquier acto indebido de los servidores judiciales genera consecuencias desastrosas para la entidad","100%",IF(K97="Si el hecho llegara a presentarse, tendría consecuencias o efectos mínimos sobre la entidad","20%",IF(K97="Si el hecho llegara a presentarse, tendría bajo impacto o efecto sobre la entidad","40%",IF(K97="Si el hecho llegara a presentarse, tendría medianas consecuencias o efectos sobre la entidad","60%",IF(K97="Si el hecho llegara a presentarse, tendría altas consecuencias o efectos sobre la entidad","80%",IF(K97="Si el hecho llegara a presentarse, tendría desastrosas consecuencias o efectos sobre la entidad","100%")))))))))))))))))))))))))))))</f>
        <v>60%</v>
      </c>
      <c r="N97" s="326" t="str">
        <f>VLOOKUP((I97&amp;L97),Hoja1!$B$4:$C$28,2,0)</f>
        <v>Moderado</v>
      </c>
      <c r="O97" s="194">
        <v>1</v>
      </c>
      <c r="P97" s="135" t="s">
        <v>428</v>
      </c>
      <c r="Q97" s="194" t="str">
        <f t="shared" ref="Q97:Q99" si="53">IF(R97="Preventivo","Probabilidad",IF(R97="Detectivo","Probabilidad", IF(R97="Correctivo","Impacto")))</f>
        <v>Probabilidad</v>
      </c>
      <c r="R97" s="194" t="s">
        <v>204</v>
      </c>
      <c r="S97" s="194" t="s">
        <v>205</v>
      </c>
      <c r="T97" s="195">
        <f>VLOOKUP(R97&amp;S97,Hoja1!$Q$4:$R$9,2,0)</f>
        <v>0.45</v>
      </c>
      <c r="U97" s="194" t="s">
        <v>206</v>
      </c>
      <c r="V97" s="194" t="s">
        <v>207</v>
      </c>
      <c r="W97" s="194" t="s">
        <v>208</v>
      </c>
      <c r="X97" s="195">
        <f t="shared" si="43"/>
        <v>9.0000000000000011E-2</v>
      </c>
      <c r="Y97" s="195" t="str">
        <f>IF(Z97&lt;=20%,'Tabla probabilidad'!$B$5,IF(Z97&lt;=40%,'Tabla probabilidad'!$B$6,IF(Z97&lt;=60%,'Tabla probabilidad'!$B$7,IF(Z97&lt;=80%,'Tabla probabilidad'!$B$8,IF(Z97&lt;=100%,'Tabla probabilidad'!$B$9)))))</f>
        <v>Muy Baja</v>
      </c>
      <c r="Z97" s="195">
        <f>IF(R97="Preventivo",(J97-(J97*T97)),IF(R97="Detectivo",(J97-(J97*T97)),IF(R97="Correctivo",(J97))))</f>
        <v>0.11</v>
      </c>
      <c r="AA97" s="331" t="str">
        <f>IF(AB97&lt;=20%,'Tabla probabilidad'!$B$5,IF(AB97&lt;=40%,'Tabla probabilidad'!$B$6,IF(AB97&lt;=60%,'Tabla probabilidad'!$B$7,IF(AB97&lt;=80%,'Tabla probabilidad'!$B$8,IF(AB97&lt;=100%,'Tabla probabilidad'!$B$9)))))</f>
        <v>Muy Baja</v>
      </c>
      <c r="AB97" s="331">
        <f>AVERAGE(Z97:Z99)</f>
        <v>0.11</v>
      </c>
      <c r="AC97" s="195" t="str">
        <f t="shared" si="52"/>
        <v>Leve</v>
      </c>
      <c r="AD97" s="195">
        <f t="shared" si="44"/>
        <v>0.2</v>
      </c>
      <c r="AE97" s="331" t="str">
        <f>IF(AF97&lt;=20%,"Leve",IF(AF97&lt;=40%,"Menor",IF(AF97&lt;=60%,"Moderado",IF(AF97&lt;=80%,"Mayor",IF(AF97&lt;=100%,"Catastrófico")))))</f>
        <v>Leve</v>
      </c>
      <c r="AF97" s="331">
        <f>AVERAGE(AD97:AD99)</f>
        <v>0.20000000000000004</v>
      </c>
      <c r="AG97" s="319" t="str">
        <f>VLOOKUP(AA97&amp;AE97,Hoja1!$B$4:$C$28,2,0)</f>
        <v>Bajo</v>
      </c>
      <c r="AH97" s="326" t="s">
        <v>209</v>
      </c>
      <c r="AI97" s="323"/>
      <c r="AJ97" s="323"/>
      <c r="AK97" s="323"/>
      <c r="AL97" s="323"/>
      <c r="AM97" s="323"/>
      <c r="AN97" s="323"/>
    </row>
    <row r="98" spans="1:40" x14ac:dyDescent="0.3">
      <c r="A98" s="326"/>
      <c r="B98" s="334"/>
      <c r="C98" s="325"/>
      <c r="D98" s="144" t="s">
        <v>429</v>
      </c>
      <c r="E98" s="326"/>
      <c r="F98" s="326"/>
      <c r="G98" s="326"/>
      <c r="H98" s="326"/>
      <c r="I98" s="328"/>
      <c r="J98" s="329"/>
      <c r="K98" s="326"/>
      <c r="L98" s="330"/>
      <c r="M98" s="330"/>
      <c r="N98" s="326"/>
      <c r="O98" s="319">
        <v>2</v>
      </c>
      <c r="P98" s="337" t="s">
        <v>430</v>
      </c>
      <c r="Q98" s="194" t="str">
        <f t="shared" si="53"/>
        <v>Probabilidad</v>
      </c>
      <c r="R98" s="194" t="s">
        <v>204</v>
      </c>
      <c r="S98" s="194" t="s">
        <v>205</v>
      </c>
      <c r="T98" s="195">
        <f>VLOOKUP(R98&amp;S98,Hoja1!$Q$4:$R$9,2,0)</f>
        <v>0.45</v>
      </c>
      <c r="U98" s="194" t="s">
        <v>206</v>
      </c>
      <c r="V98" s="194" t="s">
        <v>207</v>
      </c>
      <c r="W98" s="194" t="s">
        <v>208</v>
      </c>
      <c r="X98" s="195">
        <f t="shared" si="43"/>
        <v>9.0000000000000011E-2</v>
      </c>
      <c r="Y98" s="195" t="str">
        <f>IF(Z98&lt;=20%,'Tabla probabilidad'!$B$5,IF(Z98&lt;=40%,'Tabla probabilidad'!$B$6,IF(Z98&lt;=60%,'Tabla probabilidad'!$B$7,IF(Z98&lt;=80%,'Tabla probabilidad'!$B$8,IF(Z98&lt;=100%,'Tabla probabilidad'!$B$9)))))</f>
        <v>Muy Baja</v>
      </c>
      <c r="Z98" s="195">
        <f>IF(R98="Preventivo",(J97-(J97*T98)),IF(R98="Detectivo",(J97-(J97*T98)),IF(R98="Correctivo",(J97))))</f>
        <v>0.11</v>
      </c>
      <c r="AA98" s="332"/>
      <c r="AB98" s="332"/>
      <c r="AC98" s="195" t="str">
        <f t="shared" si="52"/>
        <v>Leve</v>
      </c>
      <c r="AD98" s="195">
        <f t="shared" si="44"/>
        <v>0.2</v>
      </c>
      <c r="AE98" s="332"/>
      <c r="AF98" s="332"/>
      <c r="AG98" s="325"/>
      <c r="AH98" s="326"/>
      <c r="AI98" s="324"/>
      <c r="AJ98" s="324"/>
      <c r="AK98" s="324"/>
      <c r="AL98" s="324"/>
      <c r="AM98" s="324"/>
      <c r="AN98" s="324"/>
    </row>
    <row r="99" spans="1:40" x14ac:dyDescent="0.3">
      <c r="A99" s="326"/>
      <c r="B99" s="334"/>
      <c r="C99" s="325"/>
      <c r="D99" s="144" t="s">
        <v>431</v>
      </c>
      <c r="E99" s="326"/>
      <c r="F99" s="326"/>
      <c r="G99" s="326"/>
      <c r="H99" s="326"/>
      <c r="I99" s="328"/>
      <c r="J99" s="329"/>
      <c r="K99" s="326"/>
      <c r="L99" s="330"/>
      <c r="M99" s="330"/>
      <c r="N99" s="326"/>
      <c r="O99" s="320"/>
      <c r="P99" s="338"/>
      <c r="Q99" s="194" t="str">
        <f t="shared" si="53"/>
        <v>Probabilidad</v>
      </c>
      <c r="R99" s="194" t="s">
        <v>204</v>
      </c>
      <c r="S99" s="194" t="s">
        <v>205</v>
      </c>
      <c r="T99" s="195">
        <f>VLOOKUP(R99&amp;S99,Hoja1!$Q$4:$R$9,2,0)</f>
        <v>0.45</v>
      </c>
      <c r="U99" s="194" t="s">
        <v>206</v>
      </c>
      <c r="V99" s="194" t="s">
        <v>207</v>
      </c>
      <c r="W99" s="194" t="s">
        <v>208</v>
      </c>
      <c r="X99" s="195">
        <f t="shared" si="43"/>
        <v>9.0000000000000011E-2</v>
      </c>
      <c r="Y99" s="195" t="str">
        <f>IF(Z99&lt;=20%,'Tabla probabilidad'!$B$5,IF(Z99&lt;=40%,'Tabla probabilidad'!$B$6,IF(Z99&lt;=60%,'Tabla probabilidad'!$B$7,IF(Z99&lt;=80%,'Tabla probabilidad'!$B$8,IF(Z99&lt;=100%,'Tabla probabilidad'!$B$9)))))</f>
        <v>Muy Baja</v>
      </c>
      <c r="Z99" s="195">
        <f>IF(R99="Preventivo",(J97-(J97*T99)),IF(R99="Detectivo",(J97-(J97*T99)),IF(R99="Correctivo",(J97))))</f>
        <v>0.11</v>
      </c>
      <c r="AA99" s="332"/>
      <c r="AB99" s="332"/>
      <c r="AC99" s="195" t="str">
        <f t="shared" si="52"/>
        <v>Leve</v>
      </c>
      <c r="AD99" s="195">
        <f t="shared" si="44"/>
        <v>0.2</v>
      </c>
      <c r="AE99" s="332"/>
      <c r="AF99" s="332"/>
      <c r="AG99" s="325"/>
      <c r="AH99" s="326"/>
      <c r="AI99" s="324"/>
      <c r="AJ99" s="324"/>
      <c r="AK99" s="324"/>
      <c r="AL99" s="324"/>
      <c r="AM99" s="324"/>
      <c r="AN99" s="324"/>
    </row>
    <row r="100" spans="1:40" ht="43.2" x14ac:dyDescent="0.3">
      <c r="A100" s="326"/>
      <c r="B100" s="334"/>
      <c r="C100" s="325"/>
      <c r="D100" s="144" t="s">
        <v>432</v>
      </c>
      <c r="E100" s="326" t="s">
        <v>363</v>
      </c>
      <c r="F100" s="326" t="s">
        <v>433</v>
      </c>
      <c r="G100" s="326" t="s">
        <v>241</v>
      </c>
      <c r="H100" s="326">
        <v>2</v>
      </c>
      <c r="I100" s="328" t="str">
        <f>IF(H100&lt;=2,'Tabla probabilidad'!$B$5,IF(H100&lt;=24,'Tabla probabilidad'!$B$6,IF(H100&lt;=500,'Tabla probabilidad'!$B$7,IF(H100&lt;=5000,'Tabla probabilidad'!$B$8,IF(H100&gt;5000,'Tabla probabilidad'!$B$9)))))</f>
        <v>Muy Baja</v>
      </c>
      <c r="J100" s="329">
        <f>IF(H100&lt;=2,'Tabla probabilidad'!$D$5,IF(H100&lt;=24,'Tabla probabilidad'!$D$6,IF(H100&lt;=500,'Tabla probabilidad'!$D$7,IF(H100&lt;=5000,'Tabla probabilidad'!$D$8,IF(H100&gt;5000,'Tabla probabilidad'!$D$9)))))</f>
        <v>0.2</v>
      </c>
      <c r="K100" s="326" t="s">
        <v>328</v>
      </c>
      <c r="L100" s="326" t="str">
        <f>IF(K100="El riesgo afecta la imagen de alguna área de la organización","Leve",IF(K100="El riesgo afecta la imagen de la entidad internamente, de conocimiento general, nivel interno, alta dirección, contratista y/o de provedores","Menor",IF(K100="El riesgo afecta la imagen de la entidad con algunos usuarios de relevancia frente al logro de los objetivos","Moderado",IF(K100="El riesgo afecta la imagen de de la entidad con efecto publicitario sostenido a nivel del sector justicia","Mayor",IF(K100="El riesgo afecta la imagen de la entidad a nivel nacional, con efecto publicitarios sostenible a nivel país","Catastrófico",IF(K100="Impacto que afecte la ejecución presupuestal en un valor ≥0,5%.","Leve",IF(K100="Impacto que afecte la ejecución presupuestal en un valor ≥1%.","Menor",IF(K100="Impacto que afecte la ejecución presupuestal en un valor ≥5%.","Moderado",IF(K100="Impacto que afecte la ejecución presupuestal en un valor ≥20%.","Mayor",IF(K100="Impacto que afecte la ejecución presupuestal en un valor ≥50%.","Catastrófico",IF(K100="Incumplimiento máximo del 5% de la meta planeada","Leve",IF(K100="Incumplimiento máximo del 15% de la meta planeada","Menor",IF(K100="Incumplimiento máximo del 20% de la meta planeada","Moderado",IF(K100="Incumplimiento máximo del 50% de la meta planeada","Mayor",IF(K100="Incumplimiento máximo del 80% de la meta planeada","Catastrófico",IF(K100="Cualquier afectación a la violacion de los derechos de los ciudadanos se considera con consecuencias altas","Mayor",IF(K100="Cualquier afectación a la violacion de los derechos de los ciudadanos se considera con consecuencias desastrosas","Catastrófico",IF(K100="Afecta la Prestación del Servicio de Administración de Justicia en 5%","Leve",IF(K100="Afecta la Prestación del Servicio de Administración de Justicia en 10%","Menor",IF(K100="Afecta la Prestación del Servicio de Administración de Justicia en 15%","Moderado",IF(K100="Afecta la Prestación del Servicio de Administración de Justicia en 20%","Mayor",IF(K100="Afecta la Prestación del Servicio de Administración de Justicia en más del 50%","Catastrófico",IF(K100="Cualquier acto indebido de los servidores judiciales genera altas consecuencias para la entidad","Mayor",IF(K100="Cualquier acto indebido de los servidores judiciales genera consecuencias desastrosas para la entidad","Catastrófico",IF(K100="Si el hecho llegara a presentarse, tendría consecuencias o efectos mínimos sobre la entidad","Leve",IF(K100="Si el hecho llegara a presentarse, tendría bajo impacto o efecto sobre la entidad","Menor",IF(K100="Si el hecho llegara a presentarse, tendría medianas consecuencias o efectos sobre la entidad","Moderado",IF(K100="Si el hecho llegara a presentarse, tendría altas consecuencias o efectos sobre la entidad","Mayor",IF(K100="Si el hecho llegara a presentarse, tendría desastrosas consecuencias o efectos sobre la entidad","Catastrófico")))))))))))))))))))))))))))))</f>
        <v>Menor</v>
      </c>
      <c r="M100" s="326" t="str">
        <f>IF(K100="El riesgo afecta la imagen de alguna área de la organización","20%",IF(K100="El riesgo afecta la imagen de la entidad internamente, de conocimiento general, nivel interno, alta dirección, contratista y/o de provedores","40%",IF(K100="El riesgo afecta la imagen de la entidad con algunos usuarios de relevancia frente al logro de los objetivos","60%",IF(K100="El riesgo afecta la imagen de de la entidad con efecto publicitario sostenido a nivel del sector justicia","80%",IF(K100="El riesgo afecta la imagen de la entidad a nivel nacional, con efecto publicitarios sostenible a nivel país","100%",IF(K100="Impacto que afecte la ejecución presupuestal en un valor ≥0,5%.","20%",IF(K100="Impacto que afecte la ejecución presupuestal en un valor ≥1%.","40%",IF(K100="Impacto que afecte la ejecución presupuestal en un valor ≥5%.","60%",IF(K100="Impacto que afecte la ejecución presupuestal en un valor ≥20%.","80%",IF(K100="Impacto que afecte la ejecución presupuestal en un valor ≥50%.","100%",IF(K100="Incumplimiento máximo del 5% de la meta planeada","20%",IF(K100="Incumplimiento máximo del 15% de la meta planeada","40%",IF(K100="Incumplimiento máximo del 20% de la meta planeada","60%",IF(K100="Incumplimiento máximo del 50% de la meta planeada","80%",IF(K100="Incumplimiento máximo del 80% de la meta planeada","100%",IF(K100="Cualquier afectación a la violacion de los derechos de los ciudadanos se considera con consecuencias altas","80%",IF(K100="Cualquier afectación a la violacion de los derechos de los ciudadanos se considera con consecuencias desastrosas","100%",IF(K100="Afecta la Prestación del Servicio de Administración de Justicia en 5%","20%",IF(K100="Afecta la Prestación del Servicio de Administración de Justicia en 10%","40%",IF(K100="Afecta la Prestación del Servicio de Administración de Justicia en 15%","60%",IF(K100="Afecta la Prestación del Servicio de Administración de Justicia en 20%","80%",IF(K100="Afecta la Prestación del Servicio de Administración de Justicia en más del 50%","100%",IF(K100="Cualquier acto indebido de los servidores judiciales genera altas consecuencias para la entidad","80%",IF(K100="Cualquier acto indebido de los servidores judiciales genera consecuencias desastrosas para la entidad","100%",IF(K100="Si el hecho llegara a presentarse, tendría consecuencias o efectos mínimos sobre la entidad","20%",IF(K100="Si el hecho llegara a presentarse, tendría bajo impacto o efecto sobre la entidad","40%",IF(K100="Si el hecho llegara a presentarse, tendría medianas consecuencias o efectos sobre la entidad","60%",IF(K100="Si el hecho llegara a presentarse, tendría altas consecuencias o efectos sobre la entidad","80%",IF(K100="Si el hecho llegara a presentarse, tendría desastrosas consecuencias o efectos sobre la entidad","100%")))))))))))))))))))))))))))))</f>
        <v>40%</v>
      </c>
      <c r="N100" s="326" t="str">
        <f>VLOOKUP((I100&amp;L100),Hoja1!$B$4:$C$28,2,0)</f>
        <v>Bajo</v>
      </c>
      <c r="O100" s="194">
        <v>1</v>
      </c>
      <c r="P100" s="135" t="s">
        <v>434</v>
      </c>
      <c r="Q100" s="194" t="str">
        <f t="shared" ref="Q100:Q101" si="54">IF(R100="Preventivo","Probabilidad",IF(R100="Detectivo","Probabilidad", IF(R100="Correctivo","Impacto")))</f>
        <v>Probabilidad</v>
      </c>
      <c r="R100" s="194" t="s">
        <v>204</v>
      </c>
      <c r="S100" s="194" t="s">
        <v>205</v>
      </c>
      <c r="T100" s="195">
        <f>VLOOKUP(R100&amp;S100,Hoja1!$Q$4:$R$9,2,0)</f>
        <v>0.45</v>
      </c>
      <c r="U100" s="194" t="s">
        <v>206</v>
      </c>
      <c r="V100" s="194" t="s">
        <v>207</v>
      </c>
      <c r="W100" s="194" t="s">
        <v>208</v>
      </c>
      <c r="X100" s="195">
        <f t="shared" si="43"/>
        <v>9.0000000000000011E-2</v>
      </c>
      <c r="Y100" s="195" t="str">
        <f>IF(Z100&lt;=20%,'Tabla probabilidad'!$B$5,IF(Z100&lt;=40%,'Tabla probabilidad'!$B$6,IF(Z100&lt;=60%,'Tabla probabilidad'!$B$7,IF(Z100&lt;=80%,'Tabla probabilidad'!$B$8,IF(Z100&lt;=100%,'Tabla probabilidad'!$B$9)))))</f>
        <v>Muy Baja</v>
      </c>
      <c r="Z100" s="195">
        <f>IF(R100="Preventivo",(J100-(J100*T100)),IF(R100="Detectivo",(J100-(J100*T100)),IF(R100="Correctivo",(J100))))</f>
        <v>0.11</v>
      </c>
      <c r="AA100" s="331" t="str">
        <f>IF(AB100&lt;=20%,'Tabla probabilidad'!$B$5,IF(AB100&lt;=40%,'Tabla probabilidad'!$B$6,IF(AB100&lt;=60%,'Tabla probabilidad'!$B$7,IF(AB100&lt;=80%,'Tabla probabilidad'!$B$8,IF(AB100&lt;=100%,'Tabla probabilidad'!$B$9)))))</f>
        <v>Muy Baja</v>
      </c>
      <c r="AB100" s="331">
        <f>AVERAGE(Z100:Z101)</f>
        <v>0.11</v>
      </c>
      <c r="AC100" s="195" t="str">
        <f t="shared" si="52"/>
        <v>Leve</v>
      </c>
      <c r="AD100" s="195">
        <f t="shared" si="44"/>
        <v>0.2</v>
      </c>
      <c r="AE100" s="331" t="str">
        <f>IF(AF100&lt;=20%,"Leve",IF(AF100&lt;=40%,"Menor",IF(AF100&lt;=60%,"Moderado",IF(AF100&lt;=80%,"Mayor",IF(AF100&lt;=100%,"Catastrófico")))))</f>
        <v>Leve</v>
      </c>
      <c r="AF100" s="331">
        <f>AVERAGE(AD100:AD101)</f>
        <v>0.2</v>
      </c>
      <c r="AG100" s="319" t="str">
        <f>VLOOKUP(AA100&amp;AE100,Hoja1!$B$4:$C$28,2,0)</f>
        <v>Bajo</v>
      </c>
      <c r="AH100" s="326" t="s">
        <v>209</v>
      </c>
      <c r="AI100" s="323"/>
      <c r="AJ100" s="323"/>
      <c r="AK100" s="323"/>
      <c r="AL100" s="323"/>
      <c r="AM100" s="323"/>
      <c r="AN100" s="323"/>
    </row>
    <row r="101" spans="1:40" ht="28.8" x14ac:dyDescent="0.3">
      <c r="A101" s="326"/>
      <c r="B101" s="334"/>
      <c r="C101" s="325"/>
      <c r="D101" s="144" t="s">
        <v>435</v>
      </c>
      <c r="E101" s="326"/>
      <c r="F101" s="326"/>
      <c r="G101" s="326"/>
      <c r="H101" s="326"/>
      <c r="I101" s="328"/>
      <c r="J101" s="329"/>
      <c r="K101" s="326"/>
      <c r="L101" s="330"/>
      <c r="M101" s="330"/>
      <c r="N101" s="326"/>
      <c r="O101" s="194">
        <v>2</v>
      </c>
      <c r="P101" s="135" t="s">
        <v>436</v>
      </c>
      <c r="Q101" s="194" t="str">
        <f t="shared" si="54"/>
        <v>Probabilidad</v>
      </c>
      <c r="R101" s="194" t="s">
        <v>204</v>
      </c>
      <c r="S101" s="194" t="s">
        <v>205</v>
      </c>
      <c r="T101" s="195">
        <f>VLOOKUP(R101&amp;S101,Hoja1!$Q$4:$R$9,2,0)</f>
        <v>0.45</v>
      </c>
      <c r="U101" s="194" t="s">
        <v>206</v>
      </c>
      <c r="V101" s="194" t="s">
        <v>207</v>
      </c>
      <c r="W101" s="194" t="s">
        <v>208</v>
      </c>
      <c r="X101" s="195">
        <f t="shared" si="43"/>
        <v>9.0000000000000011E-2</v>
      </c>
      <c r="Y101" s="195" t="str">
        <f>IF(Z101&lt;=20%,'Tabla probabilidad'!$B$5,IF(Z101&lt;=40%,'Tabla probabilidad'!$B$6,IF(Z101&lt;=60%,'Tabla probabilidad'!$B$7,IF(Z101&lt;=80%,'Tabla probabilidad'!$B$8,IF(Z101&lt;=100%,'Tabla probabilidad'!$B$9)))))</f>
        <v>Muy Baja</v>
      </c>
      <c r="Z101" s="195">
        <f>IF(R101="Preventivo",(J100-(J100*T101)),IF(R101="Detectivo",(J100-(J100*T101)),IF(R101="Correctivo",(J100))))</f>
        <v>0.11</v>
      </c>
      <c r="AA101" s="332"/>
      <c r="AB101" s="332"/>
      <c r="AC101" s="195" t="str">
        <f t="shared" si="52"/>
        <v>Leve</v>
      </c>
      <c r="AD101" s="195">
        <f t="shared" si="44"/>
        <v>0.2</v>
      </c>
      <c r="AE101" s="332"/>
      <c r="AF101" s="332"/>
      <c r="AG101" s="325"/>
      <c r="AH101" s="326"/>
      <c r="AI101" s="324"/>
      <c r="AJ101" s="324"/>
      <c r="AK101" s="324"/>
      <c r="AL101" s="324"/>
      <c r="AM101" s="324"/>
      <c r="AN101" s="324"/>
    </row>
    <row r="102" spans="1:40" ht="28.8" x14ac:dyDescent="0.3">
      <c r="A102" s="326"/>
      <c r="B102" s="334"/>
      <c r="C102" s="325"/>
      <c r="D102" s="144" t="s">
        <v>437</v>
      </c>
      <c r="E102" s="326" t="s">
        <v>363</v>
      </c>
      <c r="F102" s="326" t="s">
        <v>931</v>
      </c>
      <c r="G102" s="326" t="s">
        <v>241</v>
      </c>
      <c r="H102" s="326">
        <v>2</v>
      </c>
      <c r="I102" s="328" t="str">
        <f>IF(H102&lt;=2,'Tabla probabilidad'!$B$5,IF(H102&lt;=24,'Tabla probabilidad'!$B$6,IF(H102&lt;=500,'Tabla probabilidad'!$B$7,IF(H102&lt;=5000,'Tabla probabilidad'!$B$8,IF(H102&gt;5000,'Tabla probabilidad'!$B$9)))))</f>
        <v>Muy Baja</v>
      </c>
      <c r="J102" s="329">
        <f>IF(H102&lt;=2,'Tabla probabilidad'!$D$5,IF(H102&lt;=24,'Tabla probabilidad'!$D$6,IF(H102&lt;=500,'Tabla probabilidad'!$D$7,IF(H102&lt;=5000,'Tabla probabilidad'!$D$8,IF(H102&gt;5000,'Tabla probabilidad'!$D$9)))))</f>
        <v>0.2</v>
      </c>
      <c r="K102" s="326" t="s">
        <v>328</v>
      </c>
      <c r="L102" s="326" t="str">
        <f>IF(K102="El riesgo afecta la imagen de alguna área de la organización","Leve",IF(K102="El riesgo afecta la imagen de la entidad internamente, de conocimiento general, nivel interno, alta dirección, contratista y/o de provedores","Menor",IF(K102="El riesgo afecta la imagen de la entidad con algunos usuarios de relevancia frente al logro de los objetivos","Moderado",IF(K102="El riesgo afecta la imagen de de la entidad con efecto publicitario sostenido a nivel del sector justicia","Mayor",IF(K102="El riesgo afecta la imagen de la entidad a nivel nacional, con efecto publicitarios sostenible a nivel país","Catastrófico",IF(K102="Impacto que afecte la ejecución presupuestal en un valor ≥0,5%.","Leve",IF(K102="Impacto que afecte la ejecución presupuestal en un valor ≥1%.","Menor",IF(K102="Impacto que afecte la ejecución presupuestal en un valor ≥5%.","Moderado",IF(K102="Impacto que afecte la ejecución presupuestal en un valor ≥20%.","Mayor",IF(K102="Impacto que afecte la ejecución presupuestal en un valor ≥50%.","Catastrófico",IF(K102="Incumplimiento máximo del 5% de la meta planeada","Leve",IF(K102="Incumplimiento máximo del 15% de la meta planeada","Menor",IF(K102="Incumplimiento máximo del 20% de la meta planeada","Moderado",IF(K102="Incumplimiento máximo del 50% de la meta planeada","Mayor",IF(K102="Incumplimiento máximo del 80% de la meta planeada","Catastrófico",IF(K102="Cualquier afectación a la violacion de los derechos de los ciudadanos se considera con consecuencias altas","Mayor",IF(K102="Cualquier afectación a la violacion de los derechos de los ciudadanos se considera con consecuencias desastrosas","Catastrófico",IF(K102="Afecta la Prestación del Servicio de Administración de Justicia en 5%","Leve",IF(K102="Afecta la Prestación del Servicio de Administración de Justicia en 10%","Menor",IF(K102="Afecta la Prestación del Servicio de Administración de Justicia en 15%","Moderado",IF(K102="Afecta la Prestación del Servicio de Administración de Justicia en 20%","Mayor",IF(K102="Afecta la Prestación del Servicio de Administración de Justicia en más del 50%","Catastrófico",IF(K102="Cualquier acto indebido de los servidores judiciales genera altas consecuencias para la entidad","Mayor",IF(K102="Cualquier acto indebido de los servidores judiciales genera consecuencias desastrosas para la entidad","Catastrófico",IF(K102="Si el hecho llegara a presentarse, tendría consecuencias o efectos mínimos sobre la entidad","Leve",IF(K102="Si el hecho llegara a presentarse, tendría bajo impacto o efecto sobre la entidad","Menor",IF(K102="Si el hecho llegara a presentarse, tendría medianas consecuencias o efectos sobre la entidad","Moderado",IF(K102="Si el hecho llegara a presentarse, tendría altas consecuencias o efectos sobre la entidad","Mayor",IF(K102="Si el hecho llegara a presentarse, tendría desastrosas consecuencias o efectos sobre la entidad","Catastrófico")))))))))))))))))))))))))))))</f>
        <v>Menor</v>
      </c>
      <c r="M102" s="326" t="str">
        <f>IF(K102="El riesgo afecta la imagen de alguna área de la organización","20%",IF(K102="El riesgo afecta la imagen de la entidad internamente, de conocimiento general, nivel interno, alta dirección, contratista y/o de provedores","40%",IF(K102="El riesgo afecta la imagen de la entidad con algunos usuarios de relevancia frente al logro de los objetivos","60%",IF(K102="El riesgo afecta la imagen de de la entidad con efecto publicitario sostenido a nivel del sector justicia","80%",IF(K102="El riesgo afecta la imagen de la entidad a nivel nacional, con efecto publicitarios sostenible a nivel país","100%",IF(K102="Impacto que afecte la ejecución presupuestal en un valor ≥0,5%.","20%",IF(K102="Impacto que afecte la ejecución presupuestal en un valor ≥1%.","40%",IF(K102="Impacto que afecte la ejecución presupuestal en un valor ≥5%.","60%",IF(K102="Impacto que afecte la ejecución presupuestal en un valor ≥20%.","80%",IF(K102="Impacto que afecte la ejecución presupuestal en un valor ≥50%.","100%",IF(K102="Incumplimiento máximo del 5% de la meta planeada","20%",IF(K102="Incumplimiento máximo del 15% de la meta planeada","40%",IF(K102="Incumplimiento máximo del 20% de la meta planeada","60%",IF(K102="Incumplimiento máximo del 50% de la meta planeada","80%",IF(K102="Incumplimiento máximo del 80% de la meta planeada","100%",IF(K102="Cualquier afectación a la violacion de los derechos de los ciudadanos se considera con consecuencias altas","80%",IF(K102="Cualquier afectación a la violacion de los derechos de los ciudadanos se considera con consecuencias desastrosas","100%",IF(K102="Afecta la Prestación del Servicio de Administración de Justicia en 5%","20%",IF(K102="Afecta la Prestación del Servicio de Administración de Justicia en 10%","40%",IF(K102="Afecta la Prestación del Servicio de Administración de Justicia en 15%","60%",IF(K102="Afecta la Prestación del Servicio de Administración de Justicia en 20%","80%",IF(K102="Afecta la Prestación del Servicio de Administración de Justicia en más del 50%","100%",IF(K102="Cualquier acto indebido de los servidores judiciales genera altas consecuencias para la entidad","80%",IF(K102="Cualquier acto indebido de los servidores judiciales genera consecuencias desastrosas para la entidad","100%",IF(K102="Si el hecho llegara a presentarse, tendría consecuencias o efectos mínimos sobre la entidad","20%",IF(K102="Si el hecho llegara a presentarse, tendría bajo impacto o efecto sobre la entidad","40%",IF(K102="Si el hecho llegara a presentarse, tendría medianas consecuencias o efectos sobre la entidad","60%",IF(K102="Si el hecho llegara a presentarse, tendría altas consecuencias o efectos sobre la entidad","80%",IF(K102="Si el hecho llegara a presentarse, tendría desastrosas consecuencias o efectos sobre la entidad","100%")))))))))))))))))))))))))))))</f>
        <v>40%</v>
      </c>
      <c r="N102" s="326" t="str">
        <f>VLOOKUP((I102&amp;L102),Hoja1!$B$4:$C$28,2,0)</f>
        <v>Bajo</v>
      </c>
      <c r="O102" s="194">
        <v>1</v>
      </c>
      <c r="P102" s="135" t="s">
        <v>438</v>
      </c>
      <c r="Q102" s="194" t="str">
        <f t="shared" ref="Q102:Q104" si="55">IF(R102="Preventivo","Probabilidad",IF(R102="Detectivo","Probabilidad", IF(R102="Correctivo","Impacto")))</f>
        <v>Probabilidad</v>
      </c>
      <c r="R102" s="194" t="s">
        <v>204</v>
      </c>
      <c r="S102" s="194" t="s">
        <v>205</v>
      </c>
      <c r="T102" s="195">
        <f>VLOOKUP(R102&amp;S102,Hoja1!$Q$4:$R$9,2,0)</f>
        <v>0.45</v>
      </c>
      <c r="U102" s="194" t="s">
        <v>206</v>
      </c>
      <c r="V102" s="194" t="s">
        <v>207</v>
      </c>
      <c r="W102" s="194" t="s">
        <v>208</v>
      </c>
      <c r="X102" s="195">
        <f t="shared" si="43"/>
        <v>9.0000000000000011E-2</v>
      </c>
      <c r="Y102" s="195" t="str">
        <f>IF(Z102&lt;=20%,'Tabla probabilidad'!$B$5,IF(Z102&lt;=40%,'Tabla probabilidad'!$B$6,IF(Z102&lt;=60%,'Tabla probabilidad'!$B$7,IF(Z102&lt;=80%,'Tabla probabilidad'!$B$8,IF(Z102&lt;=100%,'Tabla probabilidad'!$B$9)))))</f>
        <v>Muy Baja</v>
      </c>
      <c r="Z102" s="195">
        <f>IF(R102="Preventivo",(J102-(J102*T102)),IF(R102="Detectivo",(J102-(J102*T102)),IF(R102="Correctivo",(J102))))</f>
        <v>0.11</v>
      </c>
      <c r="AA102" s="331" t="str">
        <f>IF(AB102&lt;=20%,'Tabla probabilidad'!$B$5,IF(AB102&lt;=40%,'Tabla probabilidad'!$B$6,IF(AB102&lt;=60%,'Tabla probabilidad'!$B$7,IF(AB102&lt;=80%,'Tabla probabilidad'!$B$8,IF(AB102&lt;=100%,'Tabla probabilidad'!$B$9)))))</f>
        <v>Muy Baja</v>
      </c>
      <c r="AB102" s="331">
        <f>AVERAGE(Z102:Z104)</f>
        <v>0.11</v>
      </c>
      <c r="AC102" s="195" t="str">
        <f t="shared" si="52"/>
        <v>Leve</v>
      </c>
      <c r="AD102" s="195">
        <f t="shared" si="44"/>
        <v>0.2</v>
      </c>
      <c r="AE102" s="331" t="str">
        <f>IF(AF102&lt;=20%,"Leve",IF(AF102&lt;=40%,"Menor",IF(AF102&lt;=60%,"Moderado",IF(AF102&lt;=80%,"Mayor",IF(AF102&lt;=100%,"Catastrófico")))))</f>
        <v>Leve</v>
      </c>
      <c r="AF102" s="331">
        <f>AVERAGE(AD102:AD104)</f>
        <v>0.20000000000000004</v>
      </c>
      <c r="AG102" s="319" t="str">
        <f>VLOOKUP(AA102&amp;AE102,Hoja1!$B$4:$C$28,2,0)</f>
        <v>Bajo</v>
      </c>
      <c r="AH102" s="326" t="s">
        <v>209</v>
      </c>
      <c r="AI102" s="323"/>
      <c r="AJ102" s="323"/>
      <c r="AK102" s="323"/>
      <c r="AL102" s="323"/>
      <c r="AM102" s="323"/>
      <c r="AN102" s="323"/>
    </row>
    <row r="103" spans="1:40" ht="28.8" x14ac:dyDescent="0.3">
      <c r="A103" s="326"/>
      <c r="B103" s="334"/>
      <c r="C103" s="325"/>
      <c r="D103" s="144" t="s">
        <v>439</v>
      </c>
      <c r="E103" s="326"/>
      <c r="F103" s="326"/>
      <c r="G103" s="326"/>
      <c r="H103" s="326"/>
      <c r="I103" s="328"/>
      <c r="J103" s="329"/>
      <c r="K103" s="326"/>
      <c r="L103" s="330"/>
      <c r="M103" s="330"/>
      <c r="N103" s="326"/>
      <c r="O103" s="194">
        <v>2</v>
      </c>
      <c r="P103" s="135" t="s">
        <v>440</v>
      </c>
      <c r="Q103" s="194" t="str">
        <f t="shared" si="55"/>
        <v>Probabilidad</v>
      </c>
      <c r="R103" s="194" t="s">
        <v>204</v>
      </c>
      <c r="S103" s="194" t="s">
        <v>205</v>
      </c>
      <c r="T103" s="195">
        <f>VLOOKUP(R103&amp;S103,Hoja1!$Q$4:$R$9,2,0)</f>
        <v>0.45</v>
      </c>
      <c r="U103" s="194" t="s">
        <v>206</v>
      </c>
      <c r="V103" s="194" t="s">
        <v>207</v>
      </c>
      <c r="W103" s="194" t="s">
        <v>208</v>
      </c>
      <c r="X103" s="195">
        <f t="shared" si="43"/>
        <v>9.0000000000000011E-2</v>
      </c>
      <c r="Y103" s="195" t="str">
        <f>IF(Z103&lt;=20%,'Tabla probabilidad'!$B$5,IF(Z103&lt;=40%,'Tabla probabilidad'!$B$6,IF(Z103&lt;=60%,'Tabla probabilidad'!$B$7,IF(Z103&lt;=80%,'Tabla probabilidad'!$B$8,IF(Z103&lt;=100%,'Tabla probabilidad'!$B$9)))))</f>
        <v>Muy Baja</v>
      </c>
      <c r="Z103" s="195">
        <f>IF(R103="Preventivo",(J102-(J102*T103)),IF(R103="Detectivo",(J102-(J102*T103)),IF(R103="Correctivo",(J102))))</f>
        <v>0.11</v>
      </c>
      <c r="AA103" s="332"/>
      <c r="AB103" s="332"/>
      <c r="AC103" s="195" t="str">
        <f t="shared" si="52"/>
        <v>Leve</v>
      </c>
      <c r="AD103" s="195">
        <f t="shared" si="44"/>
        <v>0.2</v>
      </c>
      <c r="AE103" s="332"/>
      <c r="AF103" s="332"/>
      <c r="AG103" s="325"/>
      <c r="AH103" s="326"/>
      <c r="AI103" s="324"/>
      <c r="AJ103" s="324"/>
      <c r="AK103" s="324"/>
      <c r="AL103" s="324"/>
      <c r="AM103" s="324"/>
      <c r="AN103" s="324"/>
    </row>
    <row r="104" spans="1:40" ht="28.8" x14ac:dyDescent="0.3">
      <c r="A104" s="326"/>
      <c r="B104" s="334"/>
      <c r="C104" s="325"/>
      <c r="D104" s="144" t="s">
        <v>441</v>
      </c>
      <c r="E104" s="326"/>
      <c r="F104" s="326"/>
      <c r="G104" s="326"/>
      <c r="H104" s="326"/>
      <c r="I104" s="328"/>
      <c r="J104" s="329"/>
      <c r="K104" s="326"/>
      <c r="L104" s="330"/>
      <c r="M104" s="330"/>
      <c r="N104" s="326"/>
      <c r="O104" s="194">
        <v>3</v>
      </c>
      <c r="P104" s="135" t="s">
        <v>442</v>
      </c>
      <c r="Q104" s="194" t="str">
        <f t="shared" si="55"/>
        <v>Probabilidad</v>
      </c>
      <c r="R104" s="194" t="s">
        <v>204</v>
      </c>
      <c r="S104" s="194" t="s">
        <v>205</v>
      </c>
      <c r="T104" s="195">
        <f>VLOOKUP(R104&amp;S104,Hoja1!$Q$4:$R$9,2,0)</f>
        <v>0.45</v>
      </c>
      <c r="U104" s="194" t="s">
        <v>206</v>
      </c>
      <c r="V104" s="194" t="s">
        <v>207</v>
      </c>
      <c r="W104" s="194" t="s">
        <v>208</v>
      </c>
      <c r="X104" s="195">
        <f t="shared" si="43"/>
        <v>9.0000000000000011E-2</v>
      </c>
      <c r="Y104" s="195" t="str">
        <f>IF(Z104&lt;=20%,'Tabla probabilidad'!$B$5,IF(Z104&lt;=40%,'Tabla probabilidad'!$B$6,IF(Z104&lt;=60%,'Tabla probabilidad'!$B$7,IF(Z104&lt;=80%,'Tabla probabilidad'!$B$8,IF(Z104&lt;=100%,'Tabla probabilidad'!$B$9)))))</f>
        <v>Muy Baja</v>
      </c>
      <c r="Z104" s="195">
        <f>IF(R104="Preventivo",(J102-(J102*T104)),IF(R104="Detectivo",(J102-(J102*T104)),IF(R104="Correctivo",(J102))))</f>
        <v>0.11</v>
      </c>
      <c r="AA104" s="332"/>
      <c r="AB104" s="332"/>
      <c r="AC104" s="195" t="str">
        <f t="shared" si="52"/>
        <v>Leve</v>
      </c>
      <c r="AD104" s="195">
        <f t="shared" si="44"/>
        <v>0.2</v>
      </c>
      <c r="AE104" s="332"/>
      <c r="AF104" s="332"/>
      <c r="AG104" s="325"/>
      <c r="AH104" s="326"/>
      <c r="AI104" s="324"/>
      <c r="AJ104" s="324"/>
      <c r="AK104" s="324"/>
      <c r="AL104" s="324"/>
      <c r="AM104" s="324"/>
      <c r="AN104" s="324"/>
    </row>
    <row r="105" spans="1:40" ht="43.2" x14ac:dyDescent="0.3">
      <c r="A105" s="326"/>
      <c r="B105" s="334"/>
      <c r="C105" s="325"/>
      <c r="D105" s="144" t="s">
        <v>443</v>
      </c>
      <c r="E105" s="326" t="s">
        <v>444</v>
      </c>
      <c r="F105" s="326" t="s">
        <v>445</v>
      </c>
      <c r="G105" s="326" t="s">
        <v>241</v>
      </c>
      <c r="H105" s="326">
        <v>2</v>
      </c>
      <c r="I105" s="328" t="str">
        <f>IF(H105&lt;=2,'Tabla probabilidad'!$B$5,IF(H105&lt;=24,'Tabla probabilidad'!$B$6,IF(H105&lt;=500,'Tabla probabilidad'!$B$7,IF(H105&lt;=5000,'Tabla probabilidad'!$B$8,IF(H105&gt;5000,'Tabla probabilidad'!$B$9)))))</f>
        <v>Muy Baja</v>
      </c>
      <c r="J105" s="329">
        <f>IF(H105&lt;=2,'Tabla probabilidad'!$D$5,IF(H105&lt;=24,'Tabla probabilidad'!$D$6,IF(H105&lt;=500,'Tabla probabilidad'!$D$7,IF(H105&lt;=5000,'Tabla probabilidad'!$D$8,IF(H105&gt;5000,'Tabla probabilidad'!$D$9)))))</f>
        <v>0.2</v>
      </c>
      <c r="K105" s="326" t="s">
        <v>328</v>
      </c>
      <c r="L105" s="326" t="str">
        <f>IF(K105="El riesgo afecta la imagen de alguna área de la organización","Leve",IF(K105="El riesgo afecta la imagen de la entidad internamente, de conocimiento general, nivel interno, alta dirección, contratista y/o de provedores","Menor",IF(K105="El riesgo afecta la imagen de la entidad con algunos usuarios de relevancia frente al logro de los objetivos","Moderado",IF(K105="El riesgo afecta la imagen de de la entidad con efecto publicitario sostenido a nivel del sector justicia","Mayor",IF(K105="El riesgo afecta la imagen de la entidad a nivel nacional, con efecto publicitarios sostenible a nivel país","Catastrófico",IF(K105="Impacto que afecte la ejecución presupuestal en un valor ≥0,5%.","Leve",IF(K105="Impacto que afecte la ejecución presupuestal en un valor ≥1%.","Menor",IF(K105="Impacto que afecte la ejecución presupuestal en un valor ≥5%.","Moderado",IF(K105="Impacto que afecte la ejecución presupuestal en un valor ≥20%.","Mayor",IF(K105="Impacto que afecte la ejecución presupuestal en un valor ≥50%.","Catastrófico",IF(K105="Incumplimiento máximo del 5% de la meta planeada","Leve",IF(K105="Incumplimiento máximo del 15% de la meta planeada","Menor",IF(K105="Incumplimiento máximo del 20% de la meta planeada","Moderado",IF(K105="Incumplimiento máximo del 50% de la meta planeada","Mayor",IF(K105="Incumplimiento máximo del 80% de la meta planeada","Catastrófico",IF(K105="Cualquier afectación a la violacion de los derechos de los ciudadanos se considera con consecuencias altas","Mayor",IF(K105="Cualquier afectación a la violacion de los derechos de los ciudadanos se considera con consecuencias desastrosas","Catastrófico",IF(K105="Afecta la Prestación del Servicio de Administración de Justicia en 5%","Leve",IF(K105="Afecta la Prestación del Servicio de Administración de Justicia en 10%","Menor",IF(K105="Afecta la Prestación del Servicio de Administración de Justicia en 15%","Moderado",IF(K105="Afecta la Prestación del Servicio de Administración de Justicia en 20%","Mayor",IF(K105="Afecta la Prestación del Servicio de Administración de Justicia en más del 50%","Catastrófico",IF(K105="Cualquier acto indebido de los servidores judiciales genera altas consecuencias para la entidad","Mayor",IF(K105="Cualquier acto indebido de los servidores judiciales genera consecuencias desastrosas para la entidad","Catastrófico",IF(K105="Si el hecho llegara a presentarse, tendría consecuencias o efectos mínimos sobre la entidad","Leve",IF(K105="Si el hecho llegara a presentarse, tendría bajo impacto o efecto sobre la entidad","Menor",IF(K105="Si el hecho llegara a presentarse, tendría medianas consecuencias o efectos sobre la entidad","Moderado",IF(K105="Si el hecho llegara a presentarse, tendría altas consecuencias o efectos sobre la entidad","Mayor",IF(K105="Si el hecho llegara a presentarse, tendría desastrosas consecuencias o efectos sobre la entidad","Catastrófico")))))))))))))))))))))))))))))</f>
        <v>Menor</v>
      </c>
      <c r="M105" s="326" t="str">
        <f>IF(K105="El riesgo afecta la imagen de alguna área de la organización","20%",IF(K105="El riesgo afecta la imagen de la entidad internamente, de conocimiento general, nivel interno, alta dirección, contratista y/o de provedores","40%",IF(K105="El riesgo afecta la imagen de la entidad con algunos usuarios de relevancia frente al logro de los objetivos","60%",IF(K105="El riesgo afecta la imagen de de la entidad con efecto publicitario sostenido a nivel del sector justicia","80%",IF(K105="El riesgo afecta la imagen de la entidad a nivel nacional, con efecto publicitarios sostenible a nivel país","100%",IF(K105="Impacto que afecte la ejecución presupuestal en un valor ≥0,5%.","20%",IF(K105="Impacto que afecte la ejecución presupuestal en un valor ≥1%.","40%",IF(K105="Impacto que afecte la ejecución presupuestal en un valor ≥5%.","60%",IF(K105="Impacto que afecte la ejecución presupuestal en un valor ≥20%.","80%",IF(K105="Impacto que afecte la ejecución presupuestal en un valor ≥50%.","100%",IF(K105="Incumplimiento máximo del 5% de la meta planeada","20%",IF(K105="Incumplimiento máximo del 15% de la meta planeada","40%",IF(K105="Incumplimiento máximo del 20% de la meta planeada","60%",IF(K105="Incumplimiento máximo del 50% de la meta planeada","80%",IF(K105="Incumplimiento máximo del 80% de la meta planeada","100%",IF(K105="Cualquier afectación a la violacion de los derechos de los ciudadanos se considera con consecuencias altas","80%",IF(K105="Cualquier afectación a la violacion de los derechos de los ciudadanos se considera con consecuencias desastrosas","100%",IF(K105="Afecta la Prestación del Servicio de Administración de Justicia en 5%","20%",IF(K105="Afecta la Prestación del Servicio de Administración de Justicia en 10%","40%",IF(K105="Afecta la Prestación del Servicio de Administración de Justicia en 15%","60%",IF(K105="Afecta la Prestación del Servicio de Administración de Justicia en 20%","80%",IF(K105="Afecta la Prestación del Servicio de Administración de Justicia en más del 50%","100%",IF(K105="Cualquier acto indebido de los servidores judiciales genera altas consecuencias para la entidad","80%",IF(K105="Cualquier acto indebido de los servidores judiciales genera consecuencias desastrosas para la entidad","100%",IF(K105="Si el hecho llegara a presentarse, tendría consecuencias o efectos mínimos sobre la entidad","20%",IF(K105="Si el hecho llegara a presentarse, tendría bajo impacto o efecto sobre la entidad","40%",IF(K105="Si el hecho llegara a presentarse, tendría medianas consecuencias o efectos sobre la entidad","60%",IF(K105="Si el hecho llegara a presentarse, tendría altas consecuencias o efectos sobre la entidad","80%",IF(K105="Si el hecho llegara a presentarse, tendría desastrosas consecuencias o efectos sobre la entidad","100%")))))))))))))))))))))))))))))</f>
        <v>40%</v>
      </c>
      <c r="N105" s="326" t="str">
        <f>VLOOKUP((I105&amp;L105),Hoja1!$B$4:$C$28,2,0)</f>
        <v>Bajo</v>
      </c>
      <c r="O105" s="194">
        <v>1</v>
      </c>
      <c r="P105" s="135" t="s">
        <v>337</v>
      </c>
      <c r="Q105" s="194" t="str">
        <f t="shared" ref="Q105:Q106" si="56">IF(R105="Preventivo","Probabilidad",IF(R105="Detectivo","Probabilidad", IF(R105="Correctivo","Impacto")))</f>
        <v>Probabilidad</v>
      </c>
      <c r="R105" s="194" t="s">
        <v>204</v>
      </c>
      <c r="S105" s="194" t="s">
        <v>205</v>
      </c>
      <c r="T105" s="195">
        <f>VLOOKUP(R105&amp;S105,Hoja1!$Q$4:$R$9,2,0)</f>
        <v>0.45</v>
      </c>
      <c r="U105" s="194" t="s">
        <v>206</v>
      </c>
      <c r="V105" s="194" t="s">
        <v>207</v>
      </c>
      <c r="W105" s="194" t="s">
        <v>208</v>
      </c>
      <c r="X105" s="195">
        <f t="shared" si="43"/>
        <v>9.0000000000000011E-2</v>
      </c>
      <c r="Y105" s="195" t="str">
        <f>IF(Z105&lt;=20%,'Tabla probabilidad'!$B$5,IF(Z105&lt;=40%,'Tabla probabilidad'!$B$6,IF(Z105&lt;=60%,'Tabla probabilidad'!$B$7,IF(Z105&lt;=80%,'Tabla probabilidad'!$B$8,IF(Z105&lt;=100%,'Tabla probabilidad'!$B$9)))))</f>
        <v>Muy Baja</v>
      </c>
      <c r="Z105" s="195">
        <f>IF(R105="Preventivo",(J105-(J105*T105)),IF(R105="Detectivo",(J105-(J105*T105)),IF(R105="Correctivo",(J105))))</f>
        <v>0.11</v>
      </c>
      <c r="AA105" s="331" t="str">
        <f>IF(AB105&lt;=20%,'Tabla probabilidad'!$B$5,IF(AB105&lt;=40%,'Tabla probabilidad'!$B$6,IF(AB105&lt;=60%,'Tabla probabilidad'!$B$7,IF(AB105&lt;=80%,'Tabla probabilidad'!$B$8,IF(AB105&lt;=100%,'Tabla probabilidad'!$B$9)))))</f>
        <v>Muy Baja</v>
      </c>
      <c r="AB105" s="331">
        <f>AVERAGE(Z105:Z106)</f>
        <v>0.11</v>
      </c>
      <c r="AC105" s="195" t="str">
        <f t="shared" si="52"/>
        <v>Leve</v>
      </c>
      <c r="AD105" s="195">
        <f t="shared" si="44"/>
        <v>0.2</v>
      </c>
      <c r="AE105" s="331" t="str">
        <f>IF(AF105&lt;=20%,"Leve",IF(AF105&lt;=40%,"Menor",IF(AF105&lt;=60%,"Moderado",IF(AF105&lt;=80%,"Mayor",IF(AF105&lt;=100%,"Catastrófico")))))</f>
        <v>Leve</v>
      </c>
      <c r="AF105" s="331">
        <f>AVERAGE(AD105:AD106)</f>
        <v>0.2</v>
      </c>
      <c r="AG105" s="319" t="str">
        <f>VLOOKUP(AA105&amp;AE105,Hoja1!$B$4:$C$28,2,0)</f>
        <v>Bajo</v>
      </c>
      <c r="AH105" s="326" t="s">
        <v>209</v>
      </c>
      <c r="AI105" s="323"/>
      <c r="AJ105" s="323"/>
      <c r="AK105" s="323"/>
      <c r="AL105" s="323"/>
      <c r="AM105" s="323"/>
      <c r="AN105" s="323"/>
    </row>
    <row r="106" spans="1:40" ht="28.8" x14ac:dyDescent="0.3">
      <c r="A106" s="326"/>
      <c r="B106" s="334"/>
      <c r="C106" s="325"/>
      <c r="D106" s="144" t="s">
        <v>446</v>
      </c>
      <c r="E106" s="326"/>
      <c r="F106" s="326"/>
      <c r="G106" s="326"/>
      <c r="H106" s="326"/>
      <c r="I106" s="328"/>
      <c r="J106" s="329"/>
      <c r="K106" s="326"/>
      <c r="L106" s="330"/>
      <c r="M106" s="330"/>
      <c r="N106" s="326"/>
      <c r="O106" s="194">
        <v>2</v>
      </c>
      <c r="P106" s="135" t="s">
        <v>447</v>
      </c>
      <c r="Q106" s="194" t="str">
        <f t="shared" si="56"/>
        <v>Probabilidad</v>
      </c>
      <c r="R106" s="194" t="s">
        <v>204</v>
      </c>
      <c r="S106" s="194" t="s">
        <v>205</v>
      </c>
      <c r="T106" s="195">
        <f>VLOOKUP(R106&amp;S106,Hoja1!$Q$4:$R$9,2,0)</f>
        <v>0.45</v>
      </c>
      <c r="U106" s="194" t="s">
        <v>206</v>
      </c>
      <c r="V106" s="194" t="s">
        <v>207</v>
      </c>
      <c r="W106" s="194" t="s">
        <v>208</v>
      </c>
      <c r="X106" s="195">
        <f t="shared" si="43"/>
        <v>9.0000000000000011E-2</v>
      </c>
      <c r="Y106" s="195" t="str">
        <f>IF(Z106&lt;=20%,'Tabla probabilidad'!$B$5,IF(Z106&lt;=40%,'Tabla probabilidad'!$B$6,IF(Z106&lt;=60%,'Tabla probabilidad'!$B$7,IF(Z106&lt;=80%,'Tabla probabilidad'!$B$8,IF(Z106&lt;=100%,'Tabla probabilidad'!$B$9)))))</f>
        <v>Muy Baja</v>
      </c>
      <c r="Z106" s="195">
        <f>IF(R106="Preventivo",(J105-(J105*T106)),IF(R106="Detectivo",(J105-(J105*T106)),IF(R106="Correctivo",(J105))))</f>
        <v>0.11</v>
      </c>
      <c r="AA106" s="332"/>
      <c r="AB106" s="332"/>
      <c r="AC106" s="195" t="str">
        <f t="shared" si="52"/>
        <v>Leve</v>
      </c>
      <c r="AD106" s="195">
        <f t="shared" si="44"/>
        <v>0.2</v>
      </c>
      <c r="AE106" s="332"/>
      <c r="AF106" s="332"/>
      <c r="AG106" s="325"/>
      <c r="AH106" s="326"/>
      <c r="AI106" s="324"/>
      <c r="AJ106" s="324"/>
      <c r="AK106" s="324"/>
      <c r="AL106" s="324"/>
      <c r="AM106" s="324"/>
      <c r="AN106" s="324"/>
    </row>
    <row r="107" spans="1:40" ht="28.8" x14ac:dyDescent="0.3">
      <c r="A107" s="326"/>
      <c r="B107" s="334"/>
      <c r="C107" s="325"/>
      <c r="D107" s="144" t="s">
        <v>448</v>
      </c>
      <c r="E107" s="326" t="s">
        <v>363</v>
      </c>
      <c r="F107" s="326" t="s">
        <v>449</v>
      </c>
      <c r="G107" s="326" t="s">
        <v>241</v>
      </c>
      <c r="H107" s="326">
        <v>2</v>
      </c>
      <c r="I107" s="328" t="str">
        <f>IF(H107&lt;=2,'Tabla probabilidad'!$B$5,IF(H107&lt;=24,'Tabla probabilidad'!$B$6,IF(H107&lt;=500,'Tabla probabilidad'!$B$7,IF(H107&lt;=5000,'Tabla probabilidad'!$B$8,IF(H107&gt;5000,'Tabla probabilidad'!$B$9)))))</f>
        <v>Muy Baja</v>
      </c>
      <c r="J107" s="329">
        <f>IF(H107&lt;=2,'Tabla probabilidad'!$D$5,IF(H107&lt;=24,'Tabla probabilidad'!$D$6,IF(H107&lt;=500,'Tabla probabilidad'!$D$7,IF(H107&lt;=5000,'Tabla probabilidad'!$D$8,IF(H107&gt;5000,'Tabla probabilidad'!$D$9)))))</f>
        <v>0.2</v>
      </c>
      <c r="K107" s="326" t="s">
        <v>328</v>
      </c>
      <c r="L107" s="326" t="str">
        <f>IF(K107="El riesgo afecta la imagen de alguna área de la organización","Leve",IF(K107="El riesgo afecta la imagen de la entidad internamente, de conocimiento general, nivel interno, alta dirección, contratista y/o de provedores","Menor",IF(K107="El riesgo afecta la imagen de la entidad con algunos usuarios de relevancia frente al logro de los objetivos","Moderado",IF(K107="El riesgo afecta la imagen de de la entidad con efecto publicitario sostenido a nivel del sector justicia","Mayor",IF(K107="El riesgo afecta la imagen de la entidad a nivel nacional, con efecto publicitarios sostenible a nivel país","Catastrófico",IF(K107="Impacto que afecte la ejecución presupuestal en un valor ≥0,5%.","Leve",IF(K107="Impacto que afecte la ejecución presupuestal en un valor ≥1%.","Menor",IF(K107="Impacto que afecte la ejecución presupuestal en un valor ≥5%.","Moderado",IF(K107="Impacto que afecte la ejecución presupuestal en un valor ≥20%.","Mayor",IF(K107="Impacto que afecte la ejecución presupuestal en un valor ≥50%.","Catastrófico",IF(K107="Incumplimiento máximo del 5% de la meta planeada","Leve",IF(K107="Incumplimiento máximo del 15% de la meta planeada","Menor",IF(K107="Incumplimiento máximo del 20% de la meta planeada","Moderado",IF(K107="Incumplimiento máximo del 50% de la meta planeada","Mayor",IF(K107="Incumplimiento máximo del 80% de la meta planeada","Catastrófico",IF(K107="Cualquier afectación a la violacion de los derechos de los ciudadanos se considera con consecuencias altas","Mayor",IF(K107="Cualquier afectación a la violacion de los derechos de los ciudadanos se considera con consecuencias desastrosas","Catastrófico",IF(K107="Afecta la Prestación del Servicio de Administración de Justicia en 5%","Leve",IF(K107="Afecta la Prestación del Servicio de Administración de Justicia en 10%","Menor",IF(K107="Afecta la Prestación del Servicio de Administración de Justicia en 15%","Moderado",IF(K107="Afecta la Prestación del Servicio de Administración de Justicia en 20%","Mayor",IF(K107="Afecta la Prestación del Servicio de Administración de Justicia en más del 50%","Catastrófico",IF(K107="Cualquier acto indebido de los servidores judiciales genera altas consecuencias para la entidad","Mayor",IF(K107="Cualquier acto indebido de los servidores judiciales genera consecuencias desastrosas para la entidad","Catastrófico",IF(K107="Si el hecho llegara a presentarse, tendría consecuencias o efectos mínimos sobre la entidad","Leve",IF(K107="Si el hecho llegara a presentarse, tendría bajo impacto o efecto sobre la entidad","Menor",IF(K107="Si el hecho llegara a presentarse, tendría medianas consecuencias o efectos sobre la entidad","Moderado",IF(K107="Si el hecho llegara a presentarse, tendría altas consecuencias o efectos sobre la entidad","Mayor",IF(K107="Si el hecho llegara a presentarse, tendría desastrosas consecuencias o efectos sobre la entidad","Catastrófico")))))))))))))))))))))))))))))</f>
        <v>Menor</v>
      </c>
      <c r="M107" s="326" t="str">
        <f>IF(K107="El riesgo afecta la imagen de alguna área de la organización","20%",IF(K107="El riesgo afecta la imagen de la entidad internamente, de conocimiento general, nivel interno, alta dirección, contratista y/o de provedores","40%",IF(K107="El riesgo afecta la imagen de la entidad con algunos usuarios de relevancia frente al logro de los objetivos","60%",IF(K107="El riesgo afecta la imagen de de la entidad con efecto publicitario sostenido a nivel del sector justicia","80%",IF(K107="El riesgo afecta la imagen de la entidad a nivel nacional, con efecto publicitarios sostenible a nivel país","100%",IF(K107="Impacto que afecte la ejecución presupuestal en un valor ≥0,5%.","20%",IF(K107="Impacto que afecte la ejecución presupuestal en un valor ≥1%.","40%",IF(K107="Impacto que afecte la ejecución presupuestal en un valor ≥5%.","60%",IF(K107="Impacto que afecte la ejecución presupuestal en un valor ≥20%.","80%",IF(K107="Impacto que afecte la ejecución presupuestal en un valor ≥50%.","100%",IF(K107="Incumplimiento máximo del 5% de la meta planeada","20%",IF(K107="Incumplimiento máximo del 15% de la meta planeada","40%",IF(K107="Incumplimiento máximo del 20% de la meta planeada","60%",IF(K107="Incumplimiento máximo del 50% de la meta planeada","80%",IF(K107="Incumplimiento máximo del 80% de la meta planeada","100%",IF(K107="Cualquier afectación a la violacion de los derechos de los ciudadanos se considera con consecuencias altas","80%",IF(K107="Cualquier afectación a la violacion de los derechos de los ciudadanos se considera con consecuencias desastrosas","100%",IF(K107="Afecta la Prestación del Servicio de Administración de Justicia en 5%","20%",IF(K107="Afecta la Prestación del Servicio de Administración de Justicia en 10%","40%",IF(K107="Afecta la Prestación del Servicio de Administración de Justicia en 15%","60%",IF(K107="Afecta la Prestación del Servicio de Administración de Justicia en 20%","80%",IF(K107="Afecta la Prestación del Servicio de Administración de Justicia en más del 50%","100%",IF(K107="Cualquier acto indebido de los servidores judiciales genera altas consecuencias para la entidad","80%",IF(K107="Cualquier acto indebido de los servidores judiciales genera consecuencias desastrosas para la entidad","100%",IF(K107="Si el hecho llegara a presentarse, tendría consecuencias o efectos mínimos sobre la entidad","20%",IF(K107="Si el hecho llegara a presentarse, tendría bajo impacto o efecto sobre la entidad","40%",IF(K107="Si el hecho llegara a presentarse, tendría medianas consecuencias o efectos sobre la entidad","60%",IF(K107="Si el hecho llegara a presentarse, tendría altas consecuencias o efectos sobre la entidad","80%",IF(K107="Si el hecho llegara a presentarse, tendría desastrosas consecuencias o efectos sobre la entidad","100%")))))))))))))))))))))))))))))</f>
        <v>40%</v>
      </c>
      <c r="N107" s="326" t="str">
        <f>VLOOKUP((I107&amp;L107),Hoja1!$B$4:$C$28,2,0)</f>
        <v>Bajo</v>
      </c>
      <c r="O107" s="194">
        <v>1</v>
      </c>
      <c r="P107" s="135" t="s">
        <v>450</v>
      </c>
      <c r="Q107" s="194" t="str">
        <f t="shared" ref="Q107:Q108" si="57">IF(R107="Preventivo","Probabilidad",IF(R107="Detectivo","Probabilidad", IF(R107="Correctivo","Impacto")))</f>
        <v>Probabilidad</v>
      </c>
      <c r="R107" s="194" t="s">
        <v>204</v>
      </c>
      <c r="S107" s="194" t="s">
        <v>205</v>
      </c>
      <c r="T107" s="195">
        <f>VLOOKUP(R107&amp;S107,Hoja1!$Q$4:$R$9,2,0)</f>
        <v>0.45</v>
      </c>
      <c r="U107" s="194" t="s">
        <v>206</v>
      </c>
      <c r="V107" s="194" t="s">
        <v>207</v>
      </c>
      <c r="W107" s="194" t="s">
        <v>208</v>
      </c>
      <c r="X107" s="195">
        <f t="shared" si="43"/>
        <v>9.0000000000000011E-2</v>
      </c>
      <c r="Y107" s="195" t="str">
        <f>IF(Z107&lt;=20%,'Tabla probabilidad'!$B$5,IF(Z107&lt;=40%,'Tabla probabilidad'!$B$6,IF(Z107&lt;=60%,'Tabla probabilidad'!$B$7,IF(Z107&lt;=80%,'Tabla probabilidad'!$B$8,IF(Z107&lt;=100%,'Tabla probabilidad'!$B$9)))))</f>
        <v>Muy Baja</v>
      </c>
      <c r="Z107" s="195">
        <f>IF(R107="Preventivo",(J107-(J107*T107)),IF(R107="Detectivo",(J107-(J107*T107)),IF(R107="Correctivo",(J107))))</f>
        <v>0.11</v>
      </c>
      <c r="AA107" s="331" t="str">
        <f>IF(AB107&lt;=20%,'Tabla probabilidad'!$B$5,IF(AB107&lt;=40%,'Tabla probabilidad'!$B$6,IF(AB107&lt;=60%,'Tabla probabilidad'!$B$7,IF(AB107&lt;=80%,'Tabla probabilidad'!$B$8,IF(AB107&lt;=100%,'Tabla probabilidad'!$B$9)))))</f>
        <v>Muy Baja</v>
      </c>
      <c r="AB107" s="331">
        <f>AVERAGE(Z107:Z108)</f>
        <v>0.11</v>
      </c>
      <c r="AC107" s="195" t="str">
        <f t="shared" si="52"/>
        <v>Leve</v>
      </c>
      <c r="AD107" s="195">
        <f t="shared" si="44"/>
        <v>0.2</v>
      </c>
      <c r="AE107" s="331" t="str">
        <f>IF(AF107&lt;=20%,"Leve",IF(AF107&lt;=40%,"Menor",IF(AF107&lt;=60%,"Moderado",IF(AF107&lt;=80%,"Mayor",IF(AF107&lt;=100%,"Catastrófico")))))</f>
        <v>Leve</v>
      </c>
      <c r="AF107" s="331">
        <f>AVERAGE(AD107:AD108)</f>
        <v>0.2</v>
      </c>
      <c r="AG107" s="319" t="str">
        <f>VLOOKUP(AA107&amp;AE107,Hoja1!$B$4:$C$28,2,0)</f>
        <v>Bajo</v>
      </c>
      <c r="AH107" s="326" t="s">
        <v>209</v>
      </c>
      <c r="AI107" s="323"/>
      <c r="AJ107" s="323"/>
      <c r="AK107" s="323"/>
      <c r="AL107" s="323"/>
      <c r="AM107" s="323"/>
      <c r="AN107" s="323"/>
    </row>
    <row r="108" spans="1:40" ht="43.2" x14ac:dyDescent="0.3">
      <c r="A108" s="326"/>
      <c r="B108" s="334"/>
      <c r="C108" s="325"/>
      <c r="D108" s="144" t="s">
        <v>451</v>
      </c>
      <c r="E108" s="326"/>
      <c r="F108" s="326"/>
      <c r="G108" s="326"/>
      <c r="H108" s="326"/>
      <c r="I108" s="328"/>
      <c r="J108" s="329"/>
      <c r="K108" s="326"/>
      <c r="L108" s="330"/>
      <c r="M108" s="330"/>
      <c r="N108" s="326"/>
      <c r="O108" s="194">
        <v>2</v>
      </c>
      <c r="P108" s="135" t="s">
        <v>452</v>
      </c>
      <c r="Q108" s="194" t="str">
        <f t="shared" si="57"/>
        <v>Probabilidad</v>
      </c>
      <c r="R108" s="194" t="s">
        <v>204</v>
      </c>
      <c r="S108" s="194" t="s">
        <v>205</v>
      </c>
      <c r="T108" s="195">
        <f>VLOOKUP(R108&amp;S108,Hoja1!$Q$4:$R$9,2,0)</f>
        <v>0.45</v>
      </c>
      <c r="U108" s="194" t="s">
        <v>206</v>
      </c>
      <c r="V108" s="194" t="s">
        <v>207</v>
      </c>
      <c r="W108" s="194" t="s">
        <v>208</v>
      </c>
      <c r="X108" s="195">
        <f t="shared" si="43"/>
        <v>9.0000000000000011E-2</v>
      </c>
      <c r="Y108" s="195" t="str">
        <f>IF(Z108&lt;=20%,'Tabla probabilidad'!$B$5,IF(Z108&lt;=40%,'Tabla probabilidad'!$B$6,IF(Z108&lt;=60%,'Tabla probabilidad'!$B$7,IF(Z108&lt;=80%,'Tabla probabilidad'!$B$8,IF(Z108&lt;=100%,'Tabla probabilidad'!$B$9)))))</f>
        <v>Muy Baja</v>
      </c>
      <c r="Z108" s="195">
        <f>IF(R108="Preventivo",(J107-(J107*T108)),IF(R108="Detectivo",(J107-(J107*T108)),IF(R108="Correctivo",(J107))))</f>
        <v>0.11</v>
      </c>
      <c r="AA108" s="332"/>
      <c r="AB108" s="332"/>
      <c r="AC108" s="195" t="str">
        <f t="shared" si="52"/>
        <v>Leve</v>
      </c>
      <c r="AD108" s="195">
        <f t="shared" si="44"/>
        <v>0.2</v>
      </c>
      <c r="AE108" s="332"/>
      <c r="AF108" s="332"/>
      <c r="AG108" s="325"/>
      <c r="AH108" s="326"/>
      <c r="AI108" s="324"/>
      <c r="AJ108" s="324"/>
      <c r="AK108" s="324"/>
      <c r="AL108" s="324"/>
      <c r="AM108" s="324"/>
      <c r="AN108" s="324"/>
    </row>
    <row r="109" spans="1:40" ht="28.8" x14ac:dyDescent="0.3">
      <c r="A109" s="326"/>
      <c r="B109" s="334"/>
      <c r="C109" s="325"/>
      <c r="D109" s="144" t="s">
        <v>453</v>
      </c>
      <c r="E109" s="326" t="s">
        <v>363</v>
      </c>
      <c r="F109" s="326" t="s">
        <v>454</v>
      </c>
      <c r="G109" s="326" t="s">
        <v>241</v>
      </c>
      <c r="H109" s="326">
        <v>2</v>
      </c>
      <c r="I109" s="328" t="str">
        <f>IF(H109&lt;=2,'Tabla probabilidad'!$B$5,IF(H109&lt;=24,'Tabla probabilidad'!$B$6,IF(H109&lt;=500,'Tabla probabilidad'!$B$7,IF(H109&lt;=5000,'Tabla probabilidad'!$B$8,IF(H109&gt;5000,'Tabla probabilidad'!$B$9)))))</f>
        <v>Muy Baja</v>
      </c>
      <c r="J109" s="329">
        <f>IF(H109&lt;=2,'Tabla probabilidad'!$D$5,IF(H109&lt;=24,'Tabla probabilidad'!$D$6,IF(H109&lt;=500,'Tabla probabilidad'!$D$7,IF(H109&lt;=5000,'Tabla probabilidad'!$D$8,IF(H109&gt;5000,'Tabla probabilidad'!$D$9)))))</f>
        <v>0.2</v>
      </c>
      <c r="K109" s="326" t="s">
        <v>328</v>
      </c>
      <c r="L109" s="326" t="str">
        <f>IF(K109="El riesgo afecta la imagen de alguna área de la organización","Leve",IF(K109="El riesgo afecta la imagen de la entidad internamente, de conocimiento general, nivel interno, alta dirección, contratista y/o de provedores","Menor",IF(K109="El riesgo afecta la imagen de la entidad con algunos usuarios de relevancia frente al logro de los objetivos","Moderado",IF(K109="El riesgo afecta la imagen de de la entidad con efecto publicitario sostenido a nivel del sector justicia","Mayor",IF(K109="El riesgo afecta la imagen de la entidad a nivel nacional, con efecto publicitarios sostenible a nivel país","Catastrófico",IF(K109="Impacto que afecte la ejecución presupuestal en un valor ≥0,5%.","Leve",IF(K109="Impacto que afecte la ejecución presupuestal en un valor ≥1%.","Menor",IF(K109="Impacto que afecte la ejecución presupuestal en un valor ≥5%.","Moderado",IF(K109="Impacto que afecte la ejecución presupuestal en un valor ≥20%.","Mayor",IF(K109="Impacto que afecte la ejecución presupuestal en un valor ≥50%.","Catastrófico",IF(K109="Incumplimiento máximo del 5% de la meta planeada","Leve",IF(K109="Incumplimiento máximo del 15% de la meta planeada","Menor",IF(K109="Incumplimiento máximo del 20% de la meta planeada","Moderado",IF(K109="Incumplimiento máximo del 50% de la meta planeada","Mayor",IF(K109="Incumplimiento máximo del 80% de la meta planeada","Catastrófico",IF(K109="Cualquier afectación a la violacion de los derechos de los ciudadanos se considera con consecuencias altas","Mayor",IF(K109="Cualquier afectación a la violacion de los derechos de los ciudadanos se considera con consecuencias desastrosas","Catastrófico",IF(K109="Afecta la Prestación del Servicio de Administración de Justicia en 5%","Leve",IF(K109="Afecta la Prestación del Servicio de Administración de Justicia en 10%","Menor",IF(K109="Afecta la Prestación del Servicio de Administración de Justicia en 15%","Moderado",IF(K109="Afecta la Prestación del Servicio de Administración de Justicia en 20%","Mayor",IF(K109="Afecta la Prestación del Servicio de Administración de Justicia en más del 50%","Catastrófico",IF(K109="Cualquier acto indebido de los servidores judiciales genera altas consecuencias para la entidad","Mayor",IF(K109="Cualquier acto indebido de los servidores judiciales genera consecuencias desastrosas para la entidad","Catastrófico",IF(K109="Si el hecho llegara a presentarse, tendría consecuencias o efectos mínimos sobre la entidad","Leve",IF(K109="Si el hecho llegara a presentarse, tendría bajo impacto o efecto sobre la entidad","Menor",IF(K109="Si el hecho llegara a presentarse, tendría medianas consecuencias o efectos sobre la entidad","Moderado",IF(K109="Si el hecho llegara a presentarse, tendría altas consecuencias o efectos sobre la entidad","Mayor",IF(K109="Si el hecho llegara a presentarse, tendría desastrosas consecuencias o efectos sobre la entidad","Catastrófico")))))))))))))))))))))))))))))</f>
        <v>Menor</v>
      </c>
      <c r="M109" s="326" t="str">
        <f>IF(K109="El riesgo afecta la imagen de alguna área de la organización","20%",IF(K109="El riesgo afecta la imagen de la entidad internamente, de conocimiento general, nivel interno, alta dirección, contratista y/o de provedores","40%",IF(K109="El riesgo afecta la imagen de la entidad con algunos usuarios de relevancia frente al logro de los objetivos","60%",IF(K109="El riesgo afecta la imagen de de la entidad con efecto publicitario sostenido a nivel del sector justicia","80%",IF(K109="El riesgo afecta la imagen de la entidad a nivel nacional, con efecto publicitarios sostenible a nivel país","100%",IF(K109="Impacto que afecte la ejecución presupuestal en un valor ≥0,5%.","20%",IF(K109="Impacto que afecte la ejecución presupuestal en un valor ≥1%.","40%",IF(K109="Impacto que afecte la ejecución presupuestal en un valor ≥5%.","60%",IF(K109="Impacto que afecte la ejecución presupuestal en un valor ≥20%.","80%",IF(K109="Impacto que afecte la ejecución presupuestal en un valor ≥50%.","100%",IF(K109="Incumplimiento máximo del 5% de la meta planeada","20%",IF(K109="Incumplimiento máximo del 15% de la meta planeada","40%",IF(K109="Incumplimiento máximo del 20% de la meta planeada","60%",IF(K109="Incumplimiento máximo del 50% de la meta planeada","80%",IF(K109="Incumplimiento máximo del 80% de la meta planeada","100%",IF(K109="Cualquier afectación a la violacion de los derechos de los ciudadanos se considera con consecuencias altas","80%",IF(K109="Cualquier afectación a la violacion de los derechos de los ciudadanos se considera con consecuencias desastrosas","100%",IF(K109="Afecta la Prestación del Servicio de Administración de Justicia en 5%","20%",IF(K109="Afecta la Prestación del Servicio de Administración de Justicia en 10%","40%",IF(K109="Afecta la Prestación del Servicio de Administración de Justicia en 15%","60%",IF(K109="Afecta la Prestación del Servicio de Administración de Justicia en 20%","80%",IF(K109="Afecta la Prestación del Servicio de Administración de Justicia en más del 50%","100%",IF(K109="Cualquier acto indebido de los servidores judiciales genera altas consecuencias para la entidad","80%",IF(K109="Cualquier acto indebido de los servidores judiciales genera consecuencias desastrosas para la entidad","100%",IF(K109="Si el hecho llegara a presentarse, tendría consecuencias o efectos mínimos sobre la entidad","20%",IF(K109="Si el hecho llegara a presentarse, tendría bajo impacto o efecto sobre la entidad","40%",IF(K109="Si el hecho llegara a presentarse, tendría medianas consecuencias o efectos sobre la entidad","60%",IF(K109="Si el hecho llegara a presentarse, tendría altas consecuencias o efectos sobre la entidad","80%",IF(K109="Si el hecho llegara a presentarse, tendría desastrosas consecuencias o efectos sobre la entidad","100%")))))))))))))))))))))))))))))</f>
        <v>40%</v>
      </c>
      <c r="N109" s="326" t="str">
        <f>VLOOKUP((I109&amp;L109),Hoja1!$B$4:$C$28,2,0)</f>
        <v>Bajo</v>
      </c>
      <c r="O109" s="194">
        <v>1</v>
      </c>
      <c r="P109" s="135" t="s">
        <v>455</v>
      </c>
      <c r="Q109" s="194" t="str">
        <f t="shared" ref="Q109:Q110" si="58">IF(R109="Preventivo","Probabilidad",IF(R109="Detectivo","Probabilidad", IF(R109="Correctivo","Impacto")))</f>
        <v>Probabilidad</v>
      </c>
      <c r="R109" s="194" t="s">
        <v>204</v>
      </c>
      <c r="S109" s="194" t="s">
        <v>205</v>
      </c>
      <c r="T109" s="195">
        <f>VLOOKUP(R109&amp;S109,Hoja1!$Q$4:$R$9,2,0)</f>
        <v>0.45</v>
      </c>
      <c r="U109" s="194" t="s">
        <v>206</v>
      </c>
      <c r="V109" s="194" t="s">
        <v>207</v>
      </c>
      <c r="W109" s="194" t="s">
        <v>208</v>
      </c>
      <c r="X109" s="195">
        <f t="shared" si="43"/>
        <v>9.0000000000000011E-2</v>
      </c>
      <c r="Y109" s="195" t="str">
        <f>IF(Z109&lt;=20%,'Tabla probabilidad'!$B$5,IF(Z109&lt;=40%,'Tabla probabilidad'!$B$6,IF(Z109&lt;=60%,'Tabla probabilidad'!$B$7,IF(Z109&lt;=80%,'Tabla probabilidad'!$B$8,IF(Z109&lt;=100%,'Tabla probabilidad'!$B$9)))))</f>
        <v>Muy Baja</v>
      </c>
      <c r="Z109" s="195">
        <f>IF(R109="Preventivo",(J109-(J109*T109)),IF(R109="Detectivo",(J109-(J109*T109)),IF(R109="Correctivo",(J109))))</f>
        <v>0.11</v>
      </c>
      <c r="AA109" s="331" t="str">
        <f>IF(AB109&lt;=20%,'Tabla probabilidad'!$B$5,IF(AB109&lt;=40%,'Tabla probabilidad'!$B$6,IF(AB109&lt;=60%,'Tabla probabilidad'!$B$7,IF(AB109&lt;=80%,'Tabla probabilidad'!$B$8,IF(AB109&lt;=100%,'Tabla probabilidad'!$B$9)))))</f>
        <v>Muy Baja</v>
      </c>
      <c r="AB109" s="331">
        <f>AVERAGE(Z109:Z110)</f>
        <v>0.11</v>
      </c>
      <c r="AC109" s="195" t="str">
        <f t="shared" si="52"/>
        <v>Leve</v>
      </c>
      <c r="AD109" s="195">
        <f t="shared" si="44"/>
        <v>0.2</v>
      </c>
      <c r="AE109" s="331" t="str">
        <f>IF(AF109&lt;=20%,"Leve",IF(AF109&lt;=40%,"Menor",IF(AF109&lt;=60%,"Moderado",IF(AF109&lt;=80%,"Mayor",IF(AF109&lt;=100%,"Catastrófico")))))</f>
        <v>Leve</v>
      </c>
      <c r="AF109" s="331">
        <f>AVERAGE(AD109:AD110)</f>
        <v>0.2</v>
      </c>
      <c r="AG109" s="319" t="str">
        <f>VLOOKUP(AA109&amp;AE109,Hoja1!$B$4:$C$28,2,0)</f>
        <v>Bajo</v>
      </c>
      <c r="AH109" s="326" t="s">
        <v>209</v>
      </c>
      <c r="AI109" s="323"/>
      <c r="AJ109" s="323"/>
      <c r="AK109" s="323"/>
      <c r="AL109" s="323"/>
      <c r="AM109" s="323"/>
      <c r="AN109" s="323"/>
    </row>
    <row r="110" spans="1:40" ht="43.2" x14ac:dyDescent="0.3">
      <c r="A110" s="326"/>
      <c r="B110" s="334"/>
      <c r="C110" s="325"/>
      <c r="D110" s="144" t="s">
        <v>414</v>
      </c>
      <c r="E110" s="326"/>
      <c r="F110" s="326"/>
      <c r="G110" s="326"/>
      <c r="H110" s="326"/>
      <c r="I110" s="328"/>
      <c r="J110" s="329"/>
      <c r="K110" s="326"/>
      <c r="L110" s="330"/>
      <c r="M110" s="330"/>
      <c r="N110" s="326"/>
      <c r="O110" s="194">
        <v>2</v>
      </c>
      <c r="P110" s="135" t="s">
        <v>456</v>
      </c>
      <c r="Q110" s="194" t="str">
        <f t="shared" si="58"/>
        <v>Probabilidad</v>
      </c>
      <c r="R110" s="194" t="s">
        <v>204</v>
      </c>
      <c r="S110" s="194" t="s">
        <v>205</v>
      </c>
      <c r="T110" s="195">
        <f>VLOOKUP(R110&amp;S110,Hoja1!$Q$4:$R$9,2,0)</f>
        <v>0.45</v>
      </c>
      <c r="U110" s="194" t="s">
        <v>206</v>
      </c>
      <c r="V110" s="194" t="s">
        <v>207</v>
      </c>
      <c r="W110" s="194" t="s">
        <v>208</v>
      </c>
      <c r="X110" s="195">
        <f t="shared" si="43"/>
        <v>9.0000000000000011E-2</v>
      </c>
      <c r="Y110" s="195" t="str">
        <f>IF(Z110&lt;=20%,'Tabla probabilidad'!$B$5,IF(Z110&lt;=40%,'Tabla probabilidad'!$B$6,IF(Z110&lt;=60%,'Tabla probabilidad'!$B$7,IF(Z110&lt;=80%,'Tabla probabilidad'!$B$8,IF(Z110&lt;=100%,'Tabla probabilidad'!$B$9)))))</f>
        <v>Muy Baja</v>
      </c>
      <c r="Z110" s="195">
        <f>IF(R110="Preventivo",(J109-(J109*T110)),IF(R110="Detectivo",(J109-(J109*T110)),IF(R110="Correctivo",(J109))))</f>
        <v>0.11</v>
      </c>
      <c r="AA110" s="332"/>
      <c r="AB110" s="332"/>
      <c r="AC110" s="195" t="str">
        <f t="shared" si="52"/>
        <v>Leve</v>
      </c>
      <c r="AD110" s="195">
        <f t="shared" si="44"/>
        <v>0.2</v>
      </c>
      <c r="AE110" s="332"/>
      <c r="AF110" s="332"/>
      <c r="AG110" s="325"/>
      <c r="AH110" s="326"/>
      <c r="AI110" s="324"/>
      <c r="AJ110" s="324"/>
      <c r="AK110" s="324"/>
      <c r="AL110" s="324"/>
      <c r="AM110" s="324"/>
      <c r="AN110" s="324"/>
    </row>
    <row r="111" spans="1:40" ht="28.8" x14ac:dyDescent="0.3">
      <c r="A111" s="326"/>
      <c r="B111" s="334"/>
      <c r="C111" s="325"/>
      <c r="D111" s="144" t="s">
        <v>457</v>
      </c>
      <c r="E111" s="326" t="s">
        <v>458</v>
      </c>
      <c r="F111" s="326" t="s">
        <v>459</v>
      </c>
      <c r="G111" s="326" t="s">
        <v>241</v>
      </c>
      <c r="H111" s="326">
        <v>2</v>
      </c>
      <c r="I111" s="328" t="str">
        <f>IF(H111&lt;=2,'Tabla probabilidad'!$B$5,IF(H111&lt;=24,'Tabla probabilidad'!$B$6,IF(H111&lt;=500,'Tabla probabilidad'!$B$7,IF(H111&lt;=5000,'Tabla probabilidad'!$B$8,IF(H111&gt;5000,'Tabla probabilidad'!$B$9)))))</f>
        <v>Muy Baja</v>
      </c>
      <c r="J111" s="329">
        <f>IF(H111&lt;=2,'Tabla probabilidad'!$D$5,IF(H111&lt;=24,'Tabla probabilidad'!$D$6,IF(H111&lt;=500,'Tabla probabilidad'!$D$7,IF(H111&lt;=5000,'Tabla probabilidad'!$D$8,IF(H111&gt;5000,'Tabla probabilidad'!$D$9)))))</f>
        <v>0.2</v>
      </c>
      <c r="K111" s="326" t="s">
        <v>328</v>
      </c>
      <c r="L111" s="326" t="str">
        <f>IF(K111="El riesgo afecta la imagen de alguna área de la organización","Leve",IF(K111="El riesgo afecta la imagen de la entidad internamente, de conocimiento general, nivel interno, alta dirección, contratista y/o de provedores","Menor",IF(K111="El riesgo afecta la imagen de la entidad con algunos usuarios de relevancia frente al logro de los objetivos","Moderado",IF(K111="El riesgo afecta la imagen de de la entidad con efecto publicitario sostenido a nivel del sector justicia","Mayor",IF(K111="El riesgo afecta la imagen de la entidad a nivel nacional, con efecto publicitarios sostenible a nivel país","Catastrófico",IF(K111="Impacto que afecte la ejecución presupuestal en un valor ≥0,5%.","Leve",IF(K111="Impacto que afecte la ejecución presupuestal en un valor ≥1%.","Menor",IF(K111="Impacto que afecte la ejecución presupuestal en un valor ≥5%.","Moderado",IF(K111="Impacto que afecte la ejecución presupuestal en un valor ≥20%.","Mayor",IF(K111="Impacto que afecte la ejecución presupuestal en un valor ≥50%.","Catastrófico",IF(K111="Incumplimiento máximo del 5% de la meta planeada","Leve",IF(K111="Incumplimiento máximo del 15% de la meta planeada","Menor",IF(K111="Incumplimiento máximo del 20% de la meta planeada","Moderado",IF(K111="Incumplimiento máximo del 50% de la meta planeada","Mayor",IF(K111="Incumplimiento máximo del 80% de la meta planeada","Catastrófico",IF(K111="Cualquier afectación a la violacion de los derechos de los ciudadanos se considera con consecuencias altas","Mayor",IF(K111="Cualquier afectación a la violacion de los derechos de los ciudadanos se considera con consecuencias desastrosas","Catastrófico",IF(K111="Afecta la Prestación del Servicio de Administración de Justicia en 5%","Leve",IF(K111="Afecta la Prestación del Servicio de Administración de Justicia en 10%","Menor",IF(K111="Afecta la Prestación del Servicio de Administración de Justicia en 15%","Moderado",IF(K111="Afecta la Prestación del Servicio de Administración de Justicia en 20%","Mayor",IF(K111="Afecta la Prestación del Servicio de Administración de Justicia en más del 50%","Catastrófico",IF(K111="Cualquier acto indebido de los servidores judiciales genera altas consecuencias para la entidad","Mayor",IF(K111="Cualquier acto indebido de los servidores judiciales genera consecuencias desastrosas para la entidad","Catastrófico",IF(K111="Si el hecho llegara a presentarse, tendría consecuencias o efectos mínimos sobre la entidad","Leve",IF(K111="Si el hecho llegara a presentarse, tendría bajo impacto o efecto sobre la entidad","Menor",IF(K111="Si el hecho llegara a presentarse, tendría medianas consecuencias o efectos sobre la entidad","Moderado",IF(K111="Si el hecho llegara a presentarse, tendría altas consecuencias o efectos sobre la entidad","Mayor",IF(K111="Si el hecho llegara a presentarse, tendría desastrosas consecuencias o efectos sobre la entidad","Catastrófico")))))))))))))))))))))))))))))</f>
        <v>Menor</v>
      </c>
      <c r="M111" s="326" t="str">
        <f>IF(K111="El riesgo afecta la imagen de alguna área de la organización","20%",IF(K111="El riesgo afecta la imagen de la entidad internamente, de conocimiento general, nivel interno, alta dirección, contratista y/o de provedores","40%",IF(K111="El riesgo afecta la imagen de la entidad con algunos usuarios de relevancia frente al logro de los objetivos","60%",IF(K111="El riesgo afecta la imagen de de la entidad con efecto publicitario sostenido a nivel del sector justicia","80%",IF(K111="El riesgo afecta la imagen de la entidad a nivel nacional, con efecto publicitarios sostenible a nivel país","100%",IF(K111="Impacto que afecte la ejecución presupuestal en un valor ≥0,5%.","20%",IF(K111="Impacto que afecte la ejecución presupuestal en un valor ≥1%.","40%",IF(K111="Impacto que afecte la ejecución presupuestal en un valor ≥5%.","60%",IF(K111="Impacto que afecte la ejecución presupuestal en un valor ≥20%.","80%",IF(K111="Impacto que afecte la ejecución presupuestal en un valor ≥50%.","100%",IF(K111="Incumplimiento máximo del 5% de la meta planeada","20%",IF(K111="Incumplimiento máximo del 15% de la meta planeada","40%",IF(K111="Incumplimiento máximo del 20% de la meta planeada","60%",IF(K111="Incumplimiento máximo del 50% de la meta planeada","80%",IF(K111="Incumplimiento máximo del 80% de la meta planeada","100%",IF(K111="Cualquier afectación a la violacion de los derechos de los ciudadanos se considera con consecuencias altas","80%",IF(K111="Cualquier afectación a la violacion de los derechos de los ciudadanos se considera con consecuencias desastrosas","100%",IF(K111="Afecta la Prestación del Servicio de Administración de Justicia en 5%","20%",IF(K111="Afecta la Prestación del Servicio de Administración de Justicia en 10%","40%",IF(K111="Afecta la Prestación del Servicio de Administración de Justicia en 15%","60%",IF(K111="Afecta la Prestación del Servicio de Administración de Justicia en 20%","80%",IF(K111="Afecta la Prestación del Servicio de Administración de Justicia en más del 50%","100%",IF(K111="Cualquier acto indebido de los servidores judiciales genera altas consecuencias para la entidad","80%",IF(K111="Cualquier acto indebido de los servidores judiciales genera consecuencias desastrosas para la entidad","100%",IF(K111="Si el hecho llegara a presentarse, tendría consecuencias o efectos mínimos sobre la entidad","20%",IF(K111="Si el hecho llegara a presentarse, tendría bajo impacto o efecto sobre la entidad","40%",IF(K111="Si el hecho llegara a presentarse, tendría medianas consecuencias o efectos sobre la entidad","60%",IF(K111="Si el hecho llegara a presentarse, tendría altas consecuencias o efectos sobre la entidad","80%",IF(K111="Si el hecho llegara a presentarse, tendría desastrosas consecuencias o efectos sobre la entidad","100%")))))))))))))))))))))))))))))</f>
        <v>40%</v>
      </c>
      <c r="N111" s="326" t="str">
        <f>VLOOKUP((I111&amp;L111),Hoja1!$B$4:$C$28,2,0)</f>
        <v>Bajo</v>
      </c>
      <c r="O111" s="194">
        <v>1</v>
      </c>
      <c r="P111" s="135" t="s">
        <v>460</v>
      </c>
      <c r="Q111" s="194" t="str">
        <f t="shared" ref="Q111:Q114" si="59">IF(R111="Preventivo","Probabilidad",IF(R111="Detectivo","Probabilidad", IF(R111="Correctivo","Impacto")))</f>
        <v>Probabilidad</v>
      </c>
      <c r="R111" s="194" t="s">
        <v>204</v>
      </c>
      <c r="S111" s="194" t="s">
        <v>205</v>
      </c>
      <c r="T111" s="195">
        <f>VLOOKUP(R111&amp;S111,Hoja1!$Q$4:$R$9,2,0)</f>
        <v>0.45</v>
      </c>
      <c r="U111" s="194" t="s">
        <v>206</v>
      </c>
      <c r="V111" s="194" t="s">
        <v>207</v>
      </c>
      <c r="W111" s="194" t="s">
        <v>208</v>
      </c>
      <c r="X111" s="195">
        <f t="shared" si="43"/>
        <v>9.0000000000000011E-2</v>
      </c>
      <c r="Y111" s="195" t="str">
        <f>IF(Z111&lt;=20%,'Tabla probabilidad'!$B$5,IF(Z111&lt;=40%,'Tabla probabilidad'!$B$6,IF(Z111&lt;=60%,'Tabla probabilidad'!$B$7,IF(Z111&lt;=80%,'Tabla probabilidad'!$B$8,IF(Z111&lt;=100%,'Tabla probabilidad'!$B$9)))))</f>
        <v>Muy Baja</v>
      </c>
      <c r="Z111" s="195">
        <f>IF(R111="Preventivo",(J111-(J111*T111)),IF(R111="Detectivo",(J111-(J111*T111)),IF(R111="Correctivo",(J111))))</f>
        <v>0.11</v>
      </c>
      <c r="AA111" s="331" t="str">
        <f>IF(AB111&lt;=20%,'Tabla probabilidad'!$B$5,IF(AB111&lt;=40%,'Tabla probabilidad'!$B$6,IF(AB111&lt;=60%,'Tabla probabilidad'!$B$7,IF(AB111&lt;=80%,'Tabla probabilidad'!$B$8,IF(AB111&lt;=100%,'Tabla probabilidad'!$B$9)))))</f>
        <v>Muy Baja</v>
      </c>
      <c r="AB111" s="331">
        <f>AVERAGE(Z111:Z114)</f>
        <v>0.11</v>
      </c>
      <c r="AC111" s="195" t="str">
        <f t="shared" si="52"/>
        <v>Leve</v>
      </c>
      <c r="AD111" s="195">
        <f t="shared" si="44"/>
        <v>0.2</v>
      </c>
      <c r="AE111" s="331" t="str">
        <f>IF(AF111&lt;=20%,"Leve",IF(AF111&lt;=40%,"Menor",IF(AF111&lt;=60%,"Moderado",IF(AF111&lt;=80%,"Mayor",IF(AF111&lt;=100%,"Catastrófico")))))</f>
        <v>Leve</v>
      </c>
      <c r="AF111" s="331">
        <f>AVERAGE(AD111:AD114)</f>
        <v>0.2</v>
      </c>
      <c r="AG111" s="319" t="str">
        <f>VLOOKUP(AA111&amp;AE111,Hoja1!$B$4:$C$28,2,0)</f>
        <v>Bajo</v>
      </c>
      <c r="AH111" s="326" t="s">
        <v>209</v>
      </c>
      <c r="AI111" s="323"/>
      <c r="AJ111" s="323"/>
      <c r="AK111" s="323"/>
      <c r="AL111" s="323"/>
      <c r="AM111" s="323"/>
      <c r="AN111" s="323"/>
    </row>
    <row r="112" spans="1:40" ht="28.8" x14ac:dyDescent="0.3">
      <c r="A112" s="326"/>
      <c r="B112" s="334"/>
      <c r="C112" s="325"/>
      <c r="D112" s="144" t="s">
        <v>461</v>
      </c>
      <c r="E112" s="326"/>
      <c r="F112" s="326"/>
      <c r="G112" s="326"/>
      <c r="H112" s="326"/>
      <c r="I112" s="328"/>
      <c r="J112" s="329"/>
      <c r="K112" s="326"/>
      <c r="L112" s="330"/>
      <c r="M112" s="330"/>
      <c r="N112" s="326"/>
      <c r="O112" s="194">
        <v>2</v>
      </c>
      <c r="P112" s="135" t="s">
        <v>462</v>
      </c>
      <c r="Q112" s="194" t="str">
        <f t="shared" si="59"/>
        <v>Probabilidad</v>
      </c>
      <c r="R112" s="194" t="s">
        <v>204</v>
      </c>
      <c r="S112" s="194" t="s">
        <v>205</v>
      </c>
      <c r="T112" s="195">
        <f>VLOOKUP(R112&amp;S112,Hoja1!$Q$4:$R$9,2,0)</f>
        <v>0.45</v>
      </c>
      <c r="U112" s="194" t="s">
        <v>206</v>
      </c>
      <c r="V112" s="194" t="s">
        <v>207</v>
      </c>
      <c r="W112" s="194" t="s">
        <v>208</v>
      </c>
      <c r="X112" s="195">
        <f t="shared" ref="X112:X130" si="60">IF(Q112="Probabilidad",($J$40*T112),IF(Q112="Impacto"," "))</f>
        <v>9.0000000000000011E-2</v>
      </c>
      <c r="Y112" s="195" t="str">
        <f>IF(Z112&lt;=20%,'Tabla probabilidad'!$B$5,IF(Z112&lt;=40%,'Tabla probabilidad'!$B$6,IF(Z112&lt;=60%,'Tabla probabilidad'!$B$7,IF(Z112&lt;=80%,'Tabla probabilidad'!$B$8,IF(Z112&lt;=100%,'Tabla probabilidad'!$B$9)))))</f>
        <v>Muy Baja</v>
      </c>
      <c r="Z112" s="195">
        <f>IF(R112="Preventivo",(J111-(J111*T112)),IF(R112="Detectivo",(J111-(J111*T112)),IF(R112="Correctivo",(J111))))</f>
        <v>0.11</v>
      </c>
      <c r="AA112" s="332"/>
      <c r="AB112" s="332"/>
      <c r="AC112" s="195" t="str">
        <f t="shared" si="52"/>
        <v>Leve</v>
      </c>
      <c r="AD112" s="195">
        <f t="shared" ref="AD112:AD130" si="61">IF(Q112="Probabilidad",(($M$40-0)),IF(Q112="Impacto",($M$40-($M$40*T112))))</f>
        <v>0.2</v>
      </c>
      <c r="AE112" s="332"/>
      <c r="AF112" s="332"/>
      <c r="AG112" s="325"/>
      <c r="AH112" s="326"/>
      <c r="AI112" s="324"/>
      <c r="AJ112" s="324"/>
      <c r="AK112" s="324"/>
      <c r="AL112" s="324"/>
      <c r="AM112" s="324"/>
      <c r="AN112" s="324"/>
    </row>
    <row r="113" spans="1:40" x14ac:dyDescent="0.3">
      <c r="A113" s="326"/>
      <c r="B113" s="334"/>
      <c r="C113" s="325"/>
      <c r="D113" s="144" t="s">
        <v>463</v>
      </c>
      <c r="E113" s="326"/>
      <c r="F113" s="326"/>
      <c r="G113" s="326"/>
      <c r="H113" s="326"/>
      <c r="I113" s="328"/>
      <c r="J113" s="329"/>
      <c r="K113" s="326"/>
      <c r="L113" s="330"/>
      <c r="M113" s="330"/>
      <c r="N113" s="326"/>
      <c r="O113" s="194">
        <v>3</v>
      </c>
      <c r="P113" s="135" t="s">
        <v>464</v>
      </c>
      <c r="Q113" s="194" t="str">
        <f t="shared" si="59"/>
        <v>Probabilidad</v>
      </c>
      <c r="R113" s="194" t="s">
        <v>204</v>
      </c>
      <c r="S113" s="194" t="s">
        <v>205</v>
      </c>
      <c r="T113" s="195">
        <f>VLOOKUP(R113&amp;S113,Hoja1!$Q$4:$R$9,2,0)</f>
        <v>0.45</v>
      </c>
      <c r="U113" s="194" t="s">
        <v>206</v>
      </c>
      <c r="V113" s="194" t="s">
        <v>207</v>
      </c>
      <c r="W113" s="194" t="s">
        <v>208</v>
      </c>
      <c r="X113" s="195">
        <f t="shared" si="60"/>
        <v>9.0000000000000011E-2</v>
      </c>
      <c r="Y113" s="195" t="str">
        <f>IF(Z113&lt;=20%,'Tabla probabilidad'!$B$5,IF(Z113&lt;=40%,'Tabla probabilidad'!$B$6,IF(Z113&lt;=60%,'Tabla probabilidad'!$B$7,IF(Z113&lt;=80%,'Tabla probabilidad'!$B$8,IF(Z113&lt;=100%,'Tabla probabilidad'!$B$9)))))</f>
        <v>Muy Baja</v>
      </c>
      <c r="Z113" s="195">
        <f>IF(R113="Preventivo",(J111-(J111*T113)),IF(R113="Detectivo",(J111-(J111*T113)),IF(R113="Correctivo",(J111))))</f>
        <v>0.11</v>
      </c>
      <c r="AA113" s="332"/>
      <c r="AB113" s="332"/>
      <c r="AC113" s="195" t="str">
        <f t="shared" si="52"/>
        <v>Leve</v>
      </c>
      <c r="AD113" s="195">
        <f t="shared" si="61"/>
        <v>0.2</v>
      </c>
      <c r="AE113" s="332"/>
      <c r="AF113" s="332"/>
      <c r="AG113" s="325"/>
      <c r="AH113" s="326"/>
      <c r="AI113" s="324"/>
      <c r="AJ113" s="324"/>
      <c r="AK113" s="324"/>
      <c r="AL113" s="324"/>
      <c r="AM113" s="324"/>
      <c r="AN113" s="324"/>
    </row>
    <row r="114" spans="1:40" ht="43.2" x14ac:dyDescent="0.3">
      <c r="A114" s="326"/>
      <c r="B114" s="334"/>
      <c r="C114" s="325"/>
      <c r="D114" s="144" t="s">
        <v>465</v>
      </c>
      <c r="E114" s="326"/>
      <c r="F114" s="326"/>
      <c r="G114" s="326"/>
      <c r="H114" s="326"/>
      <c r="I114" s="328"/>
      <c r="J114" s="329"/>
      <c r="K114" s="326"/>
      <c r="L114" s="330"/>
      <c r="M114" s="330"/>
      <c r="N114" s="326"/>
      <c r="O114" s="194">
        <v>4</v>
      </c>
      <c r="P114" s="135" t="s">
        <v>466</v>
      </c>
      <c r="Q114" s="194" t="str">
        <f t="shared" si="59"/>
        <v>Probabilidad</v>
      </c>
      <c r="R114" s="194" t="s">
        <v>204</v>
      </c>
      <c r="S114" s="194" t="s">
        <v>205</v>
      </c>
      <c r="T114" s="195">
        <f>VLOOKUP(R114&amp;S114,Hoja1!$Q$4:$R$9,2,0)</f>
        <v>0.45</v>
      </c>
      <c r="U114" s="194" t="s">
        <v>206</v>
      </c>
      <c r="V114" s="194" t="s">
        <v>207</v>
      </c>
      <c r="W114" s="194" t="s">
        <v>208</v>
      </c>
      <c r="X114" s="195">
        <f t="shared" si="60"/>
        <v>9.0000000000000011E-2</v>
      </c>
      <c r="Y114" s="195" t="str">
        <f>IF(Z114&lt;=20%,'Tabla probabilidad'!$B$5,IF(Z114&lt;=40%,'Tabla probabilidad'!$B$6,IF(Z114&lt;=60%,'Tabla probabilidad'!$B$7,IF(Z114&lt;=80%,'Tabla probabilidad'!$B$8,IF(Z114&lt;=100%,'Tabla probabilidad'!$B$9)))))</f>
        <v>Muy Baja</v>
      </c>
      <c r="Z114" s="195">
        <f>IF(R114="Preventivo",(J111-(J111*T114)),IF(R114="Detectivo",(J111-(J111*T114)),IF(R114="Correctivo",(J111))))</f>
        <v>0.11</v>
      </c>
      <c r="AA114" s="332"/>
      <c r="AB114" s="332"/>
      <c r="AC114" s="195" t="str">
        <f t="shared" si="52"/>
        <v>Leve</v>
      </c>
      <c r="AD114" s="195">
        <f t="shared" si="61"/>
        <v>0.2</v>
      </c>
      <c r="AE114" s="332"/>
      <c r="AF114" s="332"/>
      <c r="AG114" s="325"/>
      <c r="AH114" s="326"/>
      <c r="AI114" s="324"/>
      <c r="AJ114" s="324"/>
      <c r="AK114" s="324"/>
      <c r="AL114" s="324"/>
      <c r="AM114" s="324"/>
      <c r="AN114" s="324"/>
    </row>
    <row r="115" spans="1:40" ht="43.2" x14ac:dyDescent="0.3">
      <c r="A115" s="326"/>
      <c r="B115" s="334"/>
      <c r="C115" s="325"/>
      <c r="D115" s="144" t="s">
        <v>405</v>
      </c>
      <c r="E115" s="326" t="s">
        <v>467</v>
      </c>
      <c r="F115" s="326" t="s">
        <v>468</v>
      </c>
      <c r="G115" s="326" t="s">
        <v>241</v>
      </c>
      <c r="H115" s="326">
        <v>2</v>
      </c>
      <c r="I115" s="328" t="str">
        <f>IF(H115&lt;=2,'Tabla probabilidad'!$B$5,IF(H115&lt;=24,'Tabla probabilidad'!$B$6,IF(H115&lt;=500,'Tabla probabilidad'!$B$7,IF(H115&lt;=5000,'Tabla probabilidad'!$B$8,IF(H115&gt;5000,'Tabla probabilidad'!$B$9)))))</f>
        <v>Muy Baja</v>
      </c>
      <c r="J115" s="329">
        <f>IF(H115&lt;=2,'Tabla probabilidad'!$D$5,IF(H115&lt;=24,'Tabla probabilidad'!$D$6,IF(H115&lt;=500,'Tabla probabilidad'!$D$7,IF(H115&lt;=5000,'Tabla probabilidad'!$D$8,IF(H115&gt;5000,'Tabla probabilidad'!$D$9)))))</f>
        <v>0.2</v>
      </c>
      <c r="K115" s="326" t="s">
        <v>328</v>
      </c>
      <c r="L115" s="326" t="str">
        <f>IF(K115="El riesgo afecta la imagen de alguna área de la organización","Leve",IF(K115="El riesgo afecta la imagen de la entidad internamente, de conocimiento general, nivel interno, alta dirección, contratista y/o de provedores","Menor",IF(K115="El riesgo afecta la imagen de la entidad con algunos usuarios de relevancia frente al logro de los objetivos","Moderado",IF(K115="El riesgo afecta la imagen de de la entidad con efecto publicitario sostenido a nivel del sector justicia","Mayor",IF(K115="El riesgo afecta la imagen de la entidad a nivel nacional, con efecto publicitarios sostenible a nivel país","Catastrófico",IF(K115="Impacto que afecte la ejecución presupuestal en un valor ≥0,5%.","Leve",IF(K115="Impacto que afecte la ejecución presupuestal en un valor ≥1%.","Menor",IF(K115="Impacto que afecte la ejecución presupuestal en un valor ≥5%.","Moderado",IF(K115="Impacto que afecte la ejecución presupuestal en un valor ≥20%.","Mayor",IF(K115="Impacto que afecte la ejecución presupuestal en un valor ≥50%.","Catastrófico",IF(K115="Incumplimiento máximo del 5% de la meta planeada","Leve",IF(K115="Incumplimiento máximo del 15% de la meta planeada","Menor",IF(K115="Incumplimiento máximo del 20% de la meta planeada","Moderado",IF(K115="Incumplimiento máximo del 50% de la meta planeada","Mayor",IF(K115="Incumplimiento máximo del 80% de la meta planeada","Catastrófico",IF(K115="Cualquier afectación a la violacion de los derechos de los ciudadanos se considera con consecuencias altas","Mayor",IF(K115="Cualquier afectación a la violacion de los derechos de los ciudadanos se considera con consecuencias desastrosas","Catastrófico",IF(K115="Afecta la Prestación del Servicio de Administración de Justicia en 5%","Leve",IF(K115="Afecta la Prestación del Servicio de Administración de Justicia en 10%","Menor",IF(K115="Afecta la Prestación del Servicio de Administración de Justicia en 15%","Moderado",IF(K115="Afecta la Prestación del Servicio de Administración de Justicia en 20%","Mayor",IF(K115="Afecta la Prestación del Servicio de Administración de Justicia en más del 50%","Catastrófico",IF(K115="Cualquier acto indebido de los servidores judiciales genera altas consecuencias para la entidad","Mayor",IF(K115="Cualquier acto indebido de los servidores judiciales genera consecuencias desastrosas para la entidad","Catastrófico",IF(K115="Si el hecho llegara a presentarse, tendría consecuencias o efectos mínimos sobre la entidad","Leve",IF(K115="Si el hecho llegara a presentarse, tendría bajo impacto o efecto sobre la entidad","Menor",IF(K115="Si el hecho llegara a presentarse, tendría medianas consecuencias o efectos sobre la entidad","Moderado",IF(K115="Si el hecho llegara a presentarse, tendría altas consecuencias o efectos sobre la entidad","Mayor",IF(K115="Si el hecho llegara a presentarse, tendría desastrosas consecuencias o efectos sobre la entidad","Catastrófico")))))))))))))))))))))))))))))</f>
        <v>Menor</v>
      </c>
      <c r="M115" s="326" t="str">
        <f>IF(K115="El riesgo afecta la imagen de alguna área de la organización","20%",IF(K115="El riesgo afecta la imagen de la entidad internamente, de conocimiento general, nivel interno, alta dirección, contratista y/o de provedores","40%",IF(K115="El riesgo afecta la imagen de la entidad con algunos usuarios de relevancia frente al logro de los objetivos","60%",IF(K115="El riesgo afecta la imagen de de la entidad con efecto publicitario sostenido a nivel del sector justicia","80%",IF(K115="El riesgo afecta la imagen de la entidad a nivel nacional, con efecto publicitarios sostenible a nivel país","100%",IF(K115="Impacto que afecte la ejecución presupuestal en un valor ≥0,5%.","20%",IF(K115="Impacto que afecte la ejecución presupuestal en un valor ≥1%.","40%",IF(K115="Impacto que afecte la ejecución presupuestal en un valor ≥5%.","60%",IF(K115="Impacto que afecte la ejecución presupuestal en un valor ≥20%.","80%",IF(K115="Impacto que afecte la ejecución presupuestal en un valor ≥50%.","100%",IF(K115="Incumplimiento máximo del 5% de la meta planeada","20%",IF(K115="Incumplimiento máximo del 15% de la meta planeada","40%",IF(K115="Incumplimiento máximo del 20% de la meta planeada","60%",IF(K115="Incumplimiento máximo del 50% de la meta planeada","80%",IF(K115="Incumplimiento máximo del 80% de la meta planeada","100%",IF(K115="Cualquier afectación a la violacion de los derechos de los ciudadanos se considera con consecuencias altas","80%",IF(K115="Cualquier afectación a la violacion de los derechos de los ciudadanos se considera con consecuencias desastrosas","100%",IF(K115="Afecta la Prestación del Servicio de Administración de Justicia en 5%","20%",IF(K115="Afecta la Prestación del Servicio de Administración de Justicia en 10%","40%",IF(K115="Afecta la Prestación del Servicio de Administración de Justicia en 15%","60%",IF(K115="Afecta la Prestación del Servicio de Administración de Justicia en 20%","80%",IF(K115="Afecta la Prestación del Servicio de Administración de Justicia en más del 50%","100%",IF(K115="Cualquier acto indebido de los servidores judiciales genera altas consecuencias para la entidad","80%",IF(K115="Cualquier acto indebido de los servidores judiciales genera consecuencias desastrosas para la entidad","100%",IF(K115="Si el hecho llegara a presentarse, tendría consecuencias o efectos mínimos sobre la entidad","20%",IF(K115="Si el hecho llegara a presentarse, tendría bajo impacto o efecto sobre la entidad","40%",IF(K115="Si el hecho llegara a presentarse, tendría medianas consecuencias o efectos sobre la entidad","60%",IF(K115="Si el hecho llegara a presentarse, tendría altas consecuencias o efectos sobre la entidad","80%",IF(K115="Si el hecho llegara a presentarse, tendría desastrosas consecuencias o efectos sobre la entidad","100%")))))))))))))))))))))))))))))</f>
        <v>40%</v>
      </c>
      <c r="N115" s="326" t="str">
        <f>VLOOKUP((I115&amp;L115),Hoja1!$B$4:$C$28,2,0)</f>
        <v>Bajo</v>
      </c>
      <c r="O115" s="194">
        <v>1</v>
      </c>
      <c r="P115" s="135" t="s">
        <v>469</v>
      </c>
      <c r="Q115" s="194" t="str">
        <f t="shared" ref="Q115:Q119" si="62">IF(R115="Preventivo","Probabilidad",IF(R115="Detectivo","Probabilidad", IF(R115="Correctivo","Impacto")))</f>
        <v>Probabilidad</v>
      </c>
      <c r="R115" s="194" t="s">
        <v>204</v>
      </c>
      <c r="S115" s="194" t="s">
        <v>205</v>
      </c>
      <c r="T115" s="195">
        <f>VLOOKUP(R115&amp;S115,Hoja1!$Q$4:$R$9,2,0)</f>
        <v>0.45</v>
      </c>
      <c r="U115" s="194" t="s">
        <v>206</v>
      </c>
      <c r="V115" s="194" t="s">
        <v>207</v>
      </c>
      <c r="W115" s="194" t="s">
        <v>208</v>
      </c>
      <c r="X115" s="195">
        <f t="shared" si="60"/>
        <v>9.0000000000000011E-2</v>
      </c>
      <c r="Y115" s="195" t="str">
        <f>IF(Z115&lt;=20%,'Tabla probabilidad'!$B$5,IF(Z115&lt;=40%,'Tabla probabilidad'!$B$6,IF(Z115&lt;=60%,'Tabla probabilidad'!$B$7,IF(Z115&lt;=80%,'Tabla probabilidad'!$B$8,IF(Z115&lt;=100%,'Tabla probabilidad'!$B$9)))))</f>
        <v>Muy Baja</v>
      </c>
      <c r="Z115" s="195">
        <f>IF(R115="Preventivo",(J115-(J115*T115)),IF(R115="Detectivo",(J115-(J115*T115)),IF(R115="Correctivo",(J115))))</f>
        <v>0.11</v>
      </c>
      <c r="AA115" s="331" t="str">
        <f>IF(AB115&lt;=20%,'Tabla probabilidad'!$B$5,IF(AB115&lt;=40%,'Tabla probabilidad'!$B$6,IF(AB115&lt;=60%,'Tabla probabilidad'!$B$7,IF(AB115&lt;=80%,'Tabla probabilidad'!$B$8,IF(AB115&lt;=100%,'Tabla probabilidad'!$B$9)))))</f>
        <v>Muy Baja</v>
      </c>
      <c r="AB115" s="331">
        <f>AVERAGE(Z115:Z119)</f>
        <v>0.11000000000000001</v>
      </c>
      <c r="AC115" s="195" t="str">
        <f t="shared" si="52"/>
        <v>Leve</v>
      </c>
      <c r="AD115" s="195">
        <f t="shared" si="61"/>
        <v>0.2</v>
      </c>
      <c r="AE115" s="331" t="str">
        <f>IF(AF115&lt;=20%,"Leve",IF(AF115&lt;=40%,"Menor",IF(AF115&lt;=60%,"Moderado",IF(AF115&lt;=80%,"Mayor",IF(AF115&lt;=100%,"Catastrófico")))))</f>
        <v>Leve</v>
      </c>
      <c r="AF115" s="331">
        <f>AVERAGE(AD115:AD119)</f>
        <v>0.2</v>
      </c>
      <c r="AG115" s="319" t="str">
        <f>VLOOKUP(AA115&amp;AE115,Hoja1!$B$4:$C$28,2,0)</f>
        <v>Bajo</v>
      </c>
      <c r="AH115" s="326" t="s">
        <v>209</v>
      </c>
      <c r="AI115" s="323"/>
      <c r="AJ115" s="323"/>
      <c r="AK115" s="323"/>
      <c r="AL115" s="323"/>
      <c r="AM115" s="323"/>
      <c r="AN115" s="323"/>
    </row>
    <row r="116" spans="1:40" x14ac:dyDescent="0.3">
      <c r="A116" s="326"/>
      <c r="B116" s="334"/>
      <c r="C116" s="325"/>
      <c r="D116" s="144" t="s">
        <v>470</v>
      </c>
      <c r="E116" s="326"/>
      <c r="F116" s="326"/>
      <c r="G116" s="326"/>
      <c r="H116" s="326"/>
      <c r="I116" s="328"/>
      <c r="J116" s="329"/>
      <c r="K116" s="326"/>
      <c r="L116" s="330"/>
      <c r="M116" s="330"/>
      <c r="N116" s="326"/>
      <c r="O116" s="194">
        <v>2</v>
      </c>
      <c r="P116" s="135" t="s">
        <v>471</v>
      </c>
      <c r="Q116" s="194" t="str">
        <f t="shared" si="62"/>
        <v>Probabilidad</v>
      </c>
      <c r="R116" s="194" t="s">
        <v>204</v>
      </c>
      <c r="S116" s="194" t="s">
        <v>205</v>
      </c>
      <c r="T116" s="195">
        <f>VLOOKUP(R116&amp;S116,Hoja1!$Q$4:$R$9,2,0)</f>
        <v>0.45</v>
      </c>
      <c r="U116" s="194" t="s">
        <v>206</v>
      </c>
      <c r="V116" s="194" t="s">
        <v>207</v>
      </c>
      <c r="W116" s="194" t="s">
        <v>208</v>
      </c>
      <c r="X116" s="195">
        <f t="shared" si="60"/>
        <v>9.0000000000000011E-2</v>
      </c>
      <c r="Y116" s="195" t="str">
        <f>IF(Z116&lt;=20%,'Tabla probabilidad'!$B$5,IF(Z116&lt;=40%,'Tabla probabilidad'!$B$6,IF(Z116&lt;=60%,'Tabla probabilidad'!$B$7,IF(Z116&lt;=80%,'Tabla probabilidad'!$B$8,IF(Z116&lt;=100%,'Tabla probabilidad'!$B$9)))))</f>
        <v>Muy Baja</v>
      </c>
      <c r="Z116" s="195">
        <f>IF(R116="Preventivo",(J115-(J115*T116)),IF(R116="Detectivo",(J115-(J115*T116)),IF(R116="Correctivo",(J115))))</f>
        <v>0.11</v>
      </c>
      <c r="AA116" s="332"/>
      <c r="AB116" s="332"/>
      <c r="AC116" s="195" t="str">
        <f t="shared" si="52"/>
        <v>Leve</v>
      </c>
      <c r="AD116" s="195">
        <f t="shared" si="61"/>
        <v>0.2</v>
      </c>
      <c r="AE116" s="332"/>
      <c r="AF116" s="332"/>
      <c r="AG116" s="325"/>
      <c r="AH116" s="326"/>
      <c r="AI116" s="324"/>
      <c r="AJ116" s="324"/>
      <c r="AK116" s="324"/>
      <c r="AL116" s="324"/>
      <c r="AM116" s="324"/>
      <c r="AN116" s="324"/>
    </row>
    <row r="117" spans="1:40" ht="28.8" x14ac:dyDescent="0.3">
      <c r="A117" s="326"/>
      <c r="B117" s="334"/>
      <c r="C117" s="325"/>
      <c r="D117" s="144"/>
      <c r="E117" s="326"/>
      <c r="F117" s="326"/>
      <c r="G117" s="326"/>
      <c r="H117" s="326"/>
      <c r="I117" s="328"/>
      <c r="J117" s="329"/>
      <c r="K117" s="326"/>
      <c r="L117" s="330"/>
      <c r="M117" s="330"/>
      <c r="N117" s="326"/>
      <c r="O117" s="194">
        <v>3</v>
      </c>
      <c r="P117" s="135" t="s">
        <v>472</v>
      </c>
      <c r="Q117" s="194" t="str">
        <f t="shared" si="62"/>
        <v>Probabilidad</v>
      </c>
      <c r="R117" s="194" t="s">
        <v>204</v>
      </c>
      <c r="S117" s="194" t="s">
        <v>205</v>
      </c>
      <c r="T117" s="195">
        <f>VLOOKUP(R117&amp;S117,Hoja1!$Q$4:$R$9,2,0)</f>
        <v>0.45</v>
      </c>
      <c r="U117" s="194" t="s">
        <v>206</v>
      </c>
      <c r="V117" s="194" t="s">
        <v>207</v>
      </c>
      <c r="W117" s="194" t="s">
        <v>208</v>
      </c>
      <c r="X117" s="195">
        <f t="shared" si="60"/>
        <v>9.0000000000000011E-2</v>
      </c>
      <c r="Y117" s="195" t="str">
        <f>IF(Z117&lt;=20%,'Tabla probabilidad'!$B$5,IF(Z117&lt;=40%,'Tabla probabilidad'!$B$6,IF(Z117&lt;=60%,'Tabla probabilidad'!$B$7,IF(Z117&lt;=80%,'Tabla probabilidad'!$B$8,IF(Z117&lt;=100%,'Tabla probabilidad'!$B$9)))))</f>
        <v>Muy Baja</v>
      </c>
      <c r="Z117" s="195">
        <f>IF(R117="Preventivo",(J115-(J115*T117)),IF(R117="Detectivo",(J115-(J115*T117)),IF(R117="Correctivo",(J115))))</f>
        <v>0.11</v>
      </c>
      <c r="AA117" s="332"/>
      <c r="AB117" s="332"/>
      <c r="AC117" s="195" t="str">
        <f t="shared" si="52"/>
        <v>Leve</v>
      </c>
      <c r="AD117" s="195">
        <f t="shared" si="61"/>
        <v>0.2</v>
      </c>
      <c r="AE117" s="332"/>
      <c r="AF117" s="332"/>
      <c r="AG117" s="325"/>
      <c r="AH117" s="326"/>
      <c r="AI117" s="324"/>
      <c r="AJ117" s="324"/>
      <c r="AK117" s="324"/>
      <c r="AL117" s="324"/>
      <c r="AM117" s="324"/>
      <c r="AN117" s="324"/>
    </row>
    <row r="118" spans="1:40" ht="43.2" x14ac:dyDescent="0.3">
      <c r="A118" s="326"/>
      <c r="B118" s="334"/>
      <c r="C118" s="325"/>
      <c r="D118" s="144"/>
      <c r="E118" s="326"/>
      <c r="F118" s="326"/>
      <c r="G118" s="326"/>
      <c r="H118" s="326"/>
      <c r="I118" s="328"/>
      <c r="J118" s="329"/>
      <c r="K118" s="326"/>
      <c r="L118" s="330"/>
      <c r="M118" s="330"/>
      <c r="N118" s="326"/>
      <c r="O118" s="194">
        <v>4</v>
      </c>
      <c r="P118" s="135" t="s">
        <v>473</v>
      </c>
      <c r="Q118" s="194" t="str">
        <f t="shared" si="62"/>
        <v>Probabilidad</v>
      </c>
      <c r="R118" s="194" t="s">
        <v>204</v>
      </c>
      <c r="S118" s="194" t="s">
        <v>205</v>
      </c>
      <c r="T118" s="195">
        <f>VLOOKUP(R118&amp;S118,Hoja1!$Q$4:$R$9,2,0)</f>
        <v>0.45</v>
      </c>
      <c r="U118" s="194" t="s">
        <v>206</v>
      </c>
      <c r="V118" s="194" t="s">
        <v>207</v>
      </c>
      <c r="W118" s="194" t="s">
        <v>208</v>
      </c>
      <c r="X118" s="195">
        <f t="shared" si="60"/>
        <v>9.0000000000000011E-2</v>
      </c>
      <c r="Y118" s="195" t="str">
        <f>IF(Z118&lt;=20%,'Tabla probabilidad'!$B$5,IF(Z118&lt;=40%,'Tabla probabilidad'!$B$6,IF(Z118&lt;=60%,'Tabla probabilidad'!$B$7,IF(Z118&lt;=80%,'Tabla probabilidad'!$B$8,IF(Z118&lt;=100%,'Tabla probabilidad'!$B$9)))))</f>
        <v>Muy Baja</v>
      </c>
      <c r="Z118" s="195">
        <f>IF(R118="Preventivo",(J115-(J115*T118)),IF(R118="Detectivo",(J115-(J115*T118)),IF(R118="Correctivo",(J115))))</f>
        <v>0.11</v>
      </c>
      <c r="AA118" s="332"/>
      <c r="AB118" s="332"/>
      <c r="AC118" s="195" t="str">
        <f t="shared" si="52"/>
        <v>Leve</v>
      </c>
      <c r="AD118" s="195">
        <f t="shared" si="61"/>
        <v>0.2</v>
      </c>
      <c r="AE118" s="332"/>
      <c r="AF118" s="332"/>
      <c r="AG118" s="325"/>
      <c r="AH118" s="326"/>
      <c r="AI118" s="324"/>
      <c r="AJ118" s="324"/>
      <c r="AK118" s="324"/>
      <c r="AL118" s="324"/>
      <c r="AM118" s="324"/>
      <c r="AN118" s="324"/>
    </row>
    <row r="119" spans="1:40" x14ac:dyDescent="0.3">
      <c r="A119" s="326"/>
      <c r="B119" s="334"/>
      <c r="C119" s="325"/>
      <c r="D119" s="144"/>
      <c r="E119" s="326"/>
      <c r="F119" s="326"/>
      <c r="G119" s="326"/>
      <c r="H119" s="326"/>
      <c r="I119" s="328"/>
      <c r="J119" s="329"/>
      <c r="K119" s="326"/>
      <c r="L119" s="330"/>
      <c r="M119" s="330"/>
      <c r="N119" s="326"/>
      <c r="O119" s="194">
        <v>5</v>
      </c>
      <c r="P119" s="144" t="s">
        <v>474</v>
      </c>
      <c r="Q119" s="194" t="str">
        <f t="shared" si="62"/>
        <v>Probabilidad</v>
      </c>
      <c r="R119" s="194" t="s">
        <v>204</v>
      </c>
      <c r="S119" s="194" t="s">
        <v>205</v>
      </c>
      <c r="T119" s="195">
        <f>VLOOKUP(R119&amp;S119,Hoja1!$Q$4:$R$9,2,0)</f>
        <v>0.45</v>
      </c>
      <c r="U119" s="194" t="s">
        <v>206</v>
      </c>
      <c r="V119" s="194" t="s">
        <v>207</v>
      </c>
      <c r="W119" s="194" t="s">
        <v>208</v>
      </c>
      <c r="X119" s="195">
        <f t="shared" si="60"/>
        <v>9.0000000000000011E-2</v>
      </c>
      <c r="Y119" s="195" t="str">
        <f>IF(Z119&lt;=20%,'Tabla probabilidad'!$B$5,IF(Z119&lt;=40%,'Tabla probabilidad'!$B$6,IF(Z119&lt;=60%,'Tabla probabilidad'!$B$7,IF(Z119&lt;=80%,'Tabla probabilidad'!$B$8,IF(Z119&lt;=100%,'Tabla probabilidad'!$B$9)))))</f>
        <v>Muy Baja</v>
      </c>
      <c r="Z119" s="195">
        <f>IF(R119="Preventivo",(J115-(J115*T119)),IF(R119="Detectivo",(J115-(J115*T119)),IF(R119="Correctivo",(J115))))</f>
        <v>0.11</v>
      </c>
      <c r="AA119" s="333"/>
      <c r="AB119" s="333"/>
      <c r="AC119" s="195" t="str">
        <f t="shared" si="52"/>
        <v>Leve</v>
      </c>
      <c r="AD119" s="195">
        <f t="shared" si="61"/>
        <v>0.2</v>
      </c>
      <c r="AE119" s="333"/>
      <c r="AF119" s="333"/>
      <c r="AG119" s="320"/>
      <c r="AH119" s="326"/>
      <c r="AI119" s="327"/>
      <c r="AJ119" s="327"/>
      <c r="AK119" s="327"/>
      <c r="AL119" s="327"/>
      <c r="AM119" s="327"/>
      <c r="AN119" s="327"/>
    </row>
    <row r="120" spans="1:40" ht="28.8" x14ac:dyDescent="0.3">
      <c r="A120" s="326"/>
      <c r="B120" s="334"/>
      <c r="C120" s="325"/>
      <c r="D120" s="144" t="s">
        <v>475</v>
      </c>
      <c r="E120" s="326" t="s">
        <v>476</v>
      </c>
      <c r="F120" s="326" t="s">
        <v>477</v>
      </c>
      <c r="G120" s="326" t="s">
        <v>241</v>
      </c>
      <c r="H120" s="326">
        <v>2</v>
      </c>
      <c r="I120" s="328" t="str">
        <f>IF(H120&lt;=2,'Tabla probabilidad'!$B$5,IF(H120&lt;=24,'Tabla probabilidad'!$B$6,IF(H120&lt;=500,'Tabla probabilidad'!$B$7,IF(H120&lt;=5000,'Tabla probabilidad'!$B$8,IF(H120&gt;5000,'Tabla probabilidad'!$B$9)))))</f>
        <v>Muy Baja</v>
      </c>
      <c r="J120" s="329">
        <f>IF(H120&lt;=2,'Tabla probabilidad'!$D$5,IF(H120&lt;=24,'Tabla probabilidad'!$D$6,IF(H120&lt;=500,'Tabla probabilidad'!$D$7,IF(H120&lt;=5000,'Tabla probabilidad'!$D$8,IF(H120&gt;5000,'Tabla probabilidad'!$D$9)))))</f>
        <v>0.2</v>
      </c>
      <c r="K120" s="326" t="s">
        <v>328</v>
      </c>
      <c r="L120" s="326" t="str">
        <f>IF(K120="El riesgo afecta la imagen de alguna área de la organización","Leve",IF(K120="El riesgo afecta la imagen de la entidad internamente, de conocimiento general, nivel interno, alta dirección, contratista y/o de provedores","Menor",IF(K120="El riesgo afecta la imagen de la entidad con algunos usuarios de relevancia frente al logro de los objetivos","Moderado",IF(K120="El riesgo afecta la imagen de de la entidad con efecto publicitario sostenido a nivel del sector justicia","Mayor",IF(K120="El riesgo afecta la imagen de la entidad a nivel nacional, con efecto publicitarios sostenible a nivel país","Catastrófico",IF(K120="Impacto que afecte la ejecución presupuestal en un valor ≥0,5%.","Leve",IF(K120="Impacto que afecte la ejecución presupuestal en un valor ≥1%.","Menor",IF(K120="Impacto que afecte la ejecución presupuestal en un valor ≥5%.","Moderado",IF(K120="Impacto que afecte la ejecución presupuestal en un valor ≥20%.","Mayor",IF(K120="Impacto que afecte la ejecución presupuestal en un valor ≥50%.","Catastrófico",IF(K120="Incumplimiento máximo del 5% de la meta planeada","Leve",IF(K120="Incumplimiento máximo del 15% de la meta planeada","Menor",IF(K120="Incumplimiento máximo del 20% de la meta planeada","Moderado",IF(K120="Incumplimiento máximo del 50% de la meta planeada","Mayor",IF(K120="Incumplimiento máximo del 80% de la meta planeada","Catastrófico",IF(K120="Cualquier afectación a la violacion de los derechos de los ciudadanos se considera con consecuencias altas","Mayor",IF(K120="Cualquier afectación a la violacion de los derechos de los ciudadanos se considera con consecuencias desastrosas","Catastrófico",IF(K120="Afecta la Prestación del Servicio de Administración de Justicia en 5%","Leve",IF(K120="Afecta la Prestación del Servicio de Administración de Justicia en 10%","Menor",IF(K120="Afecta la Prestación del Servicio de Administración de Justicia en 15%","Moderado",IF(K120="Afecta la Prestación del Servicio de Administración de Justicia en 20%","Mayor",IF(K120="Afecta la Prestación del Servicio de Administración de Justicia en más del 50%","Catastrófico",IF(K120="Cualquier acto indebido de los servidores judiciales genera altas consecuencias para la entidad","Mayor",IF(K120="Cualquier acto indebido de los servidores judiciales genera consecuencias desastrosas para la entidad","Catastrófico",IF(K120="Si el hecho llegara a presentarse, tendría consecuencias o efectos mínimos sobre la entidad","Leve",IF(K120="Si el hecho llegara a presentarse, tendría bajo impacto o efecto sobre la entidad","Menor",IF(K120="Si el hecho llegara a presentarse, tendría medianas consecuencias o efectos sobre la entidad","Moderado",IF(K120="Si el hecho llegara a presentarse, tendría altas consecuencias o efectos sobre la entidad","Mayor",IF(K120="Si el hecho llegara a presentarse, tendría desastrosas consecuencias o efectos sobre la entidad","Catastrófico")))))))))))))))))))))))))))))</f>
        <v>Menor</v>
      </c>
      <c r="M120" s="326" t="str">
        <f>IF(K120="El riesgo afecta la imagen de alguna área de la organización","20%",IF(K120="El riesgo afecta la imagen de la entidad internamente, de conocimiento general, nivel interno, alta dirección, contratista y/o de provedores","40%",IF(K120="El riesgo afecta la imagen de la entidad con algunos usuarios de relevancia frente al logro de los objetivos","60%",IF(K120="El riesgo afecta la imagen de de la entidad con efecto publicitario sostenido a nivel del sector justicia","80%",IF(K120="El riesgo afecta la imagen de la entidad a nivel nacional, con efecto publicitarios sostenible a nivel país","100%",IF(K120="Impacto que afecte la ejecución presupuestal en un valor ≥0,5%.","20%",IF(K120="Impacto que afecte la ejecución presupuestal en un valor ≥1%.","40%",IF(K120="Impacto que afecte la ejecución presupuestal en un valor ≥5%.","60%",IF(K120="Impacto que afecte la ejecución presupuestal en un valor ≥20%.","80%",IF(K120="Impacto que afecte la ejecución presupuestal en un valor ≥50%.","100%",IF(K120="Incumplimiento máximo del 5% de la meta planeada","20%",IF(K120="Incumplimiento máximo del 15% de la meta planeada","40%",IF(K120="Incumplimiento máximo del 20% de la meta planeada","60%",IF(K120="Incumplimiento máximo del 50% de la meta planeada","80%",IF(K120="Incumplimiento máximo del 80% de la meta planeada","100%",IF(K120="Cualquier afectación a la violacion de los derechos de los ciudadanos se considera con consecuencias altas","80%",IF(K120="Cualquier afectación a la violacion de los derechos de los ciudadanos se considera con consecuencias desastrosas","100%",IF(K120="Afecta la Prestación del Servicio de Administración de Justicia en 5%","20%",IF(K120="Afecta la Prestación del Servicio de Administración de Justicia en 10%","40%",IF(K120="Afecta la Prestación del Servicio de Administración de Justicia en 15%","60%",IF(K120="Afecta la Prestación del Servicio de Administración de Justicia en 20%","80%",IF(K120="Afecta la Prestación del Servicio de Administración de Justicia en más del 50%","100%",IF(K120="Cualquier acto indebido de los servidores judiciales genera altas consecuencias para la entidad","80%",IF(K120="Cualquier acto indebido de los servidores judiciales genera consecuencias desastrosas para la entidad","100%",IF(K120="Si el hecho llegara a presentarse, tendría consecuencias o efectos mínimos sobre la entidad","20%",IF(K120="Si el hecho llegara a presentarse, tendría bajo impacto o efecto sobre la entidad","40%",IF(K120="Si el hecho llegara a presentarse, tendría medianas consecuencias o efectos sobre la entidad","60%",IF(K120="Si el hecho llegara a presentarse, tendría altas consecuencias o efectos sobre la entidad","80%",IF(K120="Si el hecho llegara a presentarse, tendría desastrosas consecuencias o efectos sobre la entidad","100%")))))))))))))))))))))))))))))</f>
        <v>40%</v>
      </c>
      <c r="N120" s="326" t="str">
        <f>VLOOKUP((I120&amp;L120),Hoja1!$B$4:$C$28,2,0)</f>
        <v>Bajo</v>
      </c>
      <c r="O120" s="194">
        <v>1</v>
      </c>
      <c r="P120" s="135" t="s">
        <v>478</v>
      </c>
      <c r="Q120" s="194" t="str">
        <f t="shared" ref="Q120:Q122" si="63">IF(R120="Preventivo","Probabilidad",IF(R120="Detectivo","Probabilidad", IF(R120="Correctivo","Impacto")))</f>
        <v>Probabilidad</v>
      </c>
      <c r="R120" s="194" t="s">
        <v>204</v>
      </c>
      <c r="S120" s="194" t="s">
        <v>205</v>
      </c>
      <c r="T120" s="195">
        <f>VLOOKUP(R120&amp;S120,Hoja1!$Q$4:$R$9,2,0)</f>
        <v>0.45</v>
      </c>
      <c r="U120" s="194" t="s">
        <v>206</v>
      </c>
      <c r="V120" s="194" t="s">
        <v>207</v>
      </c>
      <c r="W120" s="194" t="s">
        <v>208</v>
      </c>
      <c r="X120" s="195">
        <f t="shared" si="60"/>
        <v>9.0000000000000011E-2</v>
      </c>
      <c r="Y120" s="195" t="str">
        <f>IF(Z120&lt;=20%,'Tabla probabilidad'!$B$5,IF(Z120&lt;=40%,'Tabla probabilidad'!$B$6,IF(Z120&lt;=60%,'Tabla probabilidad'!$B$7,IF(Z120&lt;=80%,'Tabla probabilidad'!$B$8,IF(Z120&lt;=100%,'Tabla probabilidad'!$B$9)))))</f>
        <v>Muy Baja</v>
      </c>
      <c r="Z120" s="195">
        <f>IF(R120="Preventivo",(J120-(J120*T120)),IF(R120="Detectivo",(J120-(J120*T120)),IF(R120="Correctivo",(J120))))</f>
        <v>0.11</v>
      </c>
      <c r="AA120" s="331" t="str">
        <f>IF(AB120&lt;=20%,'Tabla probabilidad'!$B$5,IF(AB120&lt;=40%,'Tabla probabilidad'!$B$6,IF(AB120&lt;=60%,'Tabla probabilidad'!$B$7,IF(AB120&lt;=80%,'Tabla probabilidad'!$B$8,IF(AB120&lt;=100%,'Tabla probabilidad'!$B$9)))))</f>
        <v>Muy Baja</v>
      </c>
      <c r="AB120" s="331">
        <f>AVERAGE(Z120:Z123)</f>
        <v>0.11</v>
      </c>
      <c r="AC120" s="195" t="str">
        <f t="shared" si="52"/>
        <v>Leve</v>
      </c>
      <c r="AD120" s="195">
        <f t="shared" si="61"/>
        <v>0.2</v>
      </c>
      <c r="AE120" s="331" t="str">
        <f>IF(AF120&lt;=20%,"Leve",IF(AF120&lt;=40%,"Menor",IF(AF120&lt;=60%,"Moderado",IF(AF120&lt;=80%,"Mayor",IF(AF120&lt;=100%,"Catastrófico")))))</f>
        <v>Leve</v>
      </c>
      <c r="AF120" s="331">
        <f>AVERAGE(AD120:AD123)</f>
        <v>0.20000000000000004</v>
      </c>
      <c r="AG120" s="319" t="str">
        <f>VLOOKUP(AA120&amp;AE120,Hoja1!$B$4:$C$28,2,0)</f>
        <v>Bajo</v>
      </c>
      <c r="AH120" s="326" t="s">
        <v>209</v>
      </c>
      <c r="AI120" s="323"/>
      <c r="AJ120" s="323"/>
      <c r="AK120" s="323"/>
      <c r="AL120" s="323"/>
      <c r="AM120" s="323"/>
      <c r="AN120" s="323"/>
    </row>
    <row r="121" spans="1:40" x14ac:dyDescent="0.3">
      <c r="A121" s="326"/>
      <c r="B121" s="334"/>
      <c r="C121" s="325"/>
      <c r="D121" s="144" t="s">
        <v>479</v>
      </c>
      <c r="E121" s="326"/>
      <c r="F121" s="326"/>
      <c r="G121" s="326"/>
      <c r="H121" s="326"/>
      <c r="I121" s="328"/>
      <c r="J121" s="329"/>
      <c r="K121" s="326"/>
      <c r="L121" s="330"/>
      <c r="M121" s="330"/>
      <c r="N121" s="326"/>
      <c r="O121" s="194">
        <v>2</v>
      </c>
      <c r="P121" s="135" t="s">
        <v>471</v>
      </c>
      <c r="Q121" s="194" t="str">
        <f t="shared" si="63"/>
        <v>Probabilidad</v>
      </c>
      <c r="R121" s="194" t="s">
        <v>204</v>
      </c>
      <c r="S121" s="194" t="s">
        <v>205</v>
      </c>
      <c r="T121" s="195">
        <f>VLOOKUP(R121&amp;S121,Hoja1!$Q$4:$R$9,2,0)</f>
        <v>0.45</v>
      </c>
      <c r="U121" s="194" t="s">
        <v>206</v>
      </c>
      <c r="V121" s="194" t="s">
        <v>207</v>
      </c>
      <c r="W121" s="194" t="s">
        <v>208</v>
      </c>
      <c r="X121" s="195">
        <f t="shared" si="60"/>
        <v>9.0000000000000011E-2</v>
      </c>
      <c r="Y121" s="195" t="str">
        <f>IF(Z121&lt;=20%,'Tabla probabilidad'!$B$5,IF(Z121&lt;=40%,'Tabla probabilidad'!$B$6,IF(Z121&lt;=60%,'Tabla probabilidad'!$B$7,IF(Z121&lt;=80%,'Tabla probabilidad'!$B$8,IF(Z121&lt;=100%,'Tabla probabilidad'!$B$9)))))</f>
        <v>Muy Baja</v>
      </c>
      <c r="Z121" s="195">
        <f>IF(R121="Preventivo",(J120-(J120*T121)),IF(R121="Detectivo",(J120-(J120*T121)),IF(R121="Correctivo",(J120))))</f>
        <v>0.11</v>
      </c>
      <c r="AA121" s="332"/>
      <c r="AB121" s="332"/>
      <c r="AC121" s="195" t="str">
        <f t="shared" si="52"/>
        <v>Leve</v>
      </c>
      <c r="AD121" s="195">
        <f t="shared" si="61"/>
        <v>0.2</v>
      </c>
      <c r="AE121" s="332"/>
      <c r="AF121" s="332"/>
      <c r="AG121" s="325"/>
      <c r="AH121" s="326"/>
      <c r="AI121" s="324"/>
      <c r="AJ121" s="324"/>
      <c r="AK121" s="324"/>
      <c r="AL121" s="324"/>
      <c r="AM121" s="324"/>
      <c r="AN121" s="324"/>
    </row>
    <row r="122" spans="1:40" ht="43.2" x14ac:dyDescent="0.3">
      <c r="A122" s="326"/>
      <c r="B122" s="334"/>
      <c r="C122" s="325"/>
      <c r="D122" s="144" t="s">
        <v>480</v>
      </c>
      <c r="E122" s="326"/>
      <c r="F122" s="326"/>
      <c r="G122" s="326"/>
      <c r="H122" s="326"/>
      <c r="I122" s="328"/>
      <c r="J122" s="329"/>
      <c r="K122" s="326"/>
      <c r="L122" s="330"/>
      <c r="M122" s="330"/>
      <c r="N122" s="326"/>
      <c r="O122" s="194">
        <v>3</v>
      </c>
      <c r="P122" s="135" t="s">
        <v>481</v>
      </c>
      <c r="Q122" s="194" t="str">
        <f t="shared" si="63"/>
        <v>Probabilidad</v>
      </c>
      <c r="R122" s="194" t="s">
        <v>204</v>
      </c>
      <c r="S122" s="194" t="s">
        <v>205</v>
      </c>
      <c r="T122" s="195">
        <f>VLOOKUP(R122&amp;S122,Hoja1!$Q$4:$R$9,2,0)</f>
        <v>0.45</v>
      </c>
      <c r="U122" s="194" t="s">
        <v>206</v>
      </c>
      <c r="V122" s="194" t="s">
        <v>207</v>
      </c>
      <c r="W122" s="194" t="s">
        <v>208</v>
      </c>
      <c r="X122" s="195">
        <f t="shared" si="60"/>
        <v>9.0000000000000011E-2</v>
      </c>
      <c r="Y122" s="195" t="str">
        <f>IF(Z122&lt;=20%,'Tabla probabilidad'!$B$5,IF(Z122&lt;=40%,'Tabla probabilidad'!$B$6,IF(Z122&lt;=60%,'Tabla probabilidad'!$B$7,IF(Z122&lt;=80%,'Tabla probabilidad'!$B$8,IF(Z122&lt;=100%,'Tabla probabilidad'!$B$9)))))</f>
        <v>Muy Baja</v>
      </c>
      <c r="Z122" s="195">
        <f>IF(R122="Preventivo",(J120-(J120*T122)),IF(R122="Detectivo",(J120-(J120*T122)),IF(R122="Correctivo",(J120))))</f>
        <v>0.11</v>
      </c>
      <c r="AA122" s="332"/>
      <c r="AB122" s="332"/>
      <c r="AC122" s="195" t="str">
        <f t="shared" si="52"/>
        <v>Leve</v>
      </c>
      <c r="AD122" s="195">
        <f t="shared" si="61"/>
        <v>0.2</v>
      </c>
      <c r="AE122" s="332"/>
      <c r="AF122" s="332"/>
      <c r="AG122" s="325"/>
      <c r="AH122" s="326"/>
      <c r="AI122" s="324"/>
      <c r="AJ122" s="324"/>
      <c r="AK122" s="324"/>
      <c r="AL122" s="324"/>
      <c r="AM122" s="324"/>
      <c r="AN122" s="324"/>
    </row>
    <row r="123" spans="1:40" x14ac:dyDescent="0.3">
      <c r="A123" s="326"/>
      <c r="B123" s="334"/>
      <c r="C123" s="325"/>
      <c r="D123" s="144" t="s">
        <v>482</v>
      </c>
      <c r="E123" s="326"/>
      <c r="F123" s="326"/>
      <c r="G123" s="326"/>
      <c r="H123" s="326"/>
      <c r="I123" s="328"/>
      <c r="J123" s="329"/>
      <c r="K123" s="326"/>
      <c r="L123" s="330"/>
      <c r="M123" s="330"/>
      <c r="N123" s="326"/>
      <c r="O123" s="194">
        <v>4</v>
      </c>
      <c r="P123" s="135"/>
      <c r="Q123" s="194" t="b">
        <f t="shared" ref="Q123:Q125" si="64">IF(R123="Preventivo","Probabilidad",IF(R123="Detectivo","Probabilidad", IF(R123="Correctivo","Impacto")))</f>
        <v>0</v>
      </c>
      <c r="R123" s="194"/>
      <c r="S123" s="194"/>
      <c r="T123" s="195" t="e">
        <f>VLOOKUP(R123&amp;S123,Hoja1!$Q$4:$R$9,2,0)</f>
        <v>#N/A</v>
      </c>
      <c r="U123" s="194"/>
      <c r="V123" s="194"/>
      <c r="W123" s="194"/>
      <c r="X123" s="195" t="b">
        <f t="shared" si="60"/>
        <v>0</v>
      </c>
      <c r="Y123" s="195" t="b">
        <f>IF(Z123&lt;=20%,'Tabla probabilidad'!$B$5,IF(Z123&lt;=40%,'Tabla probabilidad'!$B$6,IF(Z123&lt;=60%,'Tabla probabilidad'!$B$7,IF(Z123&lt;=80%,'Tabla probabilidad'!$B$8,IF(Z123&lt;=100%,'Tabla probabilidad'!$B$9)))))</f>
        <v>0</v>
      </c>
      <c r="Z123" s="195" t="b">
        <f>IF(R123="Preventivo",(J120-(J120*T123)),IF(R123="Detectivo",(J120-(J120*T123)),IF(R123="Correctivo",(J120))))</f>
        <v>0</v>
      </c>
      <c r="AA123" s="332"/>
      <c r="AB123" s="332"/>
      <c r="AC123" s="195" t="b">
        <f t="shared" si="52"/>
        <v>0</v>
      </c>
      <c r="AD123" s="195" t="b">
        <f t="shared" si="61"/>
        <v>0</v>
      </c>
      <c r="AE123" s="332"/>
      <c r="AF123" s="332"/>
      <c r="AG123" s="325"/>
      <c r="AH123" s="326"/>
      <c r="AI123" s="324"/>
      <c r="AJ123" s="324"/>
      <c r="AK123" s="324"/>
      <c r="AL123" s="324"/>
      <c r="AM123" s="324"/>
      <c r="AN123" s="324"/>
    </row>
    <row r="124" spans="1:40" ht="43.2" x14ac:dyDescent="0.3">
      <c r="A124" s="326"/>
      <c r="B124" s="334"/>
      <c r="C124" s="325"/>
      <c r="D124" s="144" t="s">
        <v>483</v>
      </c>
      <c r="E124" s="326" t="s">
        <v>484</v>
      </c>
      <c r="F124" s="326" t="s">
        <v>485</v>
      </c>
      <c r="G124" s="326" t="s">
        <v>241</v>
      </c>
      <c r="H124" s="326">
        <v>2</v>
      </c>
      <c r="I124" s="328" t="str">
        <f>IF(H124&lt;=2,'Tabla probabilidad'!$B$5,IF(H124&lt;=24,'Tabla probabilidad'!$B$6,IF(H124&lt;=500,'Tabla probabilidad'!$B$7,IF(H124&lt;=5000,'Tabla probabilidad'!$B$8,IF(H124&gt;5000,'Tabla probabilidad'!$B$9)))))</f>
        <v>Muy Baja</v>
      </c>
      <c r="J124" s="329">
        <f>IF(H124&lt;=2,'Tabla probabilidad'!$D$5,IF(H124&lt;=24,'Tabla probabilidad'!$D$6,IF(H124&lt;=500,'Tabla probabilidad'!$D$7,IF(H124&lt;=5000,'Tabla probabilidad'!$D$8,IF(H124&gt;5000,'Tabla probabilidad'!$D$9)))))</f>
        <v>0.2</v>
      </c>
      <c r="K124" s="326" t="s">
        <v>328</v>
      </c>
      <c r="L124" s="326" t="str">
        <f>IF(K124="El riesgo afecta la imagen de alguna área de la organización","Leve",IF(K124="El riesgo afecta la imagen de la entidad internamente, de conocimiento general, nivel interno, alta dirección, contratista y/o de provedores","Menor",IF(K124="El riesgo afecta la imagen de la entidad con algunos usuarios de relevancia frente al logro de los objetivos","Moderado",IF(K124="El riesgo afecta la imagen de de la entidad con efecto publicitario sostenido a nivel del sector justicia","Mayor",IF(K124="El riesgo afecta la imagen de la entidad a nivel nacional, con efecto publicitarios sostenible a nivel país","Catastrófico",IF(K124="Impacto que afecte la ejecución presupuestal en un valor ≥0,5%.","Leve",IF(K124="Impacto que afecte la ejecución presupuestal en un valor ≥1%.","Menor",IF(K124="Impacto que afecte la ejecución presupuestal en un valor ≥5%.","Moderado",IF(K124="Impacto que afecte la ejecución presupuestal en un valor ≥20%.","Mayor",IF(K124="Impacto que afecte la ejecución presupuestal en un valor ≥50%.","Catastrófico",IF(K124="Incumplimiento máximo del 5% de la meta planeada","Leve",IF(K124="Incumplimiento máximo del 15% de la meta planeada","Menor",IF(K124="Incumplimiento máximo del 20% de la meta planeada","Moderado",IF(K124="Incumplimiento máximo del 50% de la meta planeada","Mayor",IF(K124="Incumplimiento máximo del 80% de la meta planeada","Catastrófico",IF(K124="Cualquier afectación a la violacion de los derechos de los ciudadanos se considera con consecuencias altas","Mayor",IF(K124="Cualquier afectación a la violacion de los derechos de los ciudadanos se considera con consecuencias desastrosas","Catastrófico",IF(K124="Afecta la Prestación del Servicio de Administración de Justicia en 5%","Leve",IF(K124="Afecta la Prestación del Servicio de Administración de Justicia en 10%","Menor",IF(K124="Afecta la Prestación del Servicio de Administración de Justicia en 15%","Moderado",IF(K124="Afecta la Prestación del Servicio de Administración de Justicia en 20%","Mayor",IF(K124="Afecta la Prestación del Servicio de Administración de Justicia en más del 50%","Catastrófico",IF(K124="Cualquier acto indebido de los servidores judiciales genera altas consecuencias para la entidad","Mayor",IF(K124="Cualquier acto indebido de los servidores judiciales genera consecuencias desastrosas para la entidad","Catastrófico",IF(K124="Si el hecho llegara a presentarse, tendría consecuencias o efectos mínimos sobre la entidad","Leve",IF(K124="Si el hecho llegara a presentarse, tendría bajo impacto o efecto sobre la entidad","Menor",IF(K124="Si el hecho llegara a presentarse, tendría medianas consecuencias o efectos sobre la entidad","Moderado",IF(K124="Si el hecho llegara a presentarse, tendría altas consecuencias o efectos sobre la entidad","Mayor",IF(K124="Si el hecho llegara a presentarse, tendría desastrosas consecuencias o efectos sobre la entidad","Catastrófico")))))))))))))))))))))))))))))</f>
        <v>Menor</v>
      </c>
      <c r="M124" s="326" t="str">
        <f>IF(K124="El riesgo afecta la imagen de alguna área de la organización","20%",IF(K124="El riesgo afecta la imagen de la entidad internamente, de conocimiento general, nivel interno, alta dirección, contratista y/o de provedores","40%",IF(K124="El riesgo afecta la imagen de la entidad con algunos usuarios de relevancia frente al logro de los objetivos","60%",IF(K124="El riesgo afecta la imagen de de la entidad con efecto publicitario sostenido a nivel del sector justicia","80%",IF(K124="El riesgo afecta la imagen de la entidad a nivel nacional, con efecto publicitarios sostenible a nivel país","100%",IF(K124="Impacto que afecte la ejecución presupuestal en un valor ≥0,5%.","20%",IF(K124="Impacto que afecte la ejecución presupuestal en un valor ≥1%.","40%",IF(K124="Impacto que afecte la ejecución presupuestal en un valor ≥5%.","60%",IF(K124="Impacto que afecte la ejecución presupuestal en un valor ≥20%.","80%",IF(K124="Impacto que afecte la ejecución presupuestal en un valor ≥50%.","100%",IF(K124="Incumplimiento máximo del 5% de la meta planeada","20%",IF(K124="Incumplimiento máximo del 15% de la meta planeada","40%",IF(K124="Incumplimiento máximo del 20% de la meta planeada","60%",IF(K124="Incumplimiento máximo del 50% de la meta planeada","80%",IF(K124="Incumplimiento máximo del 80% de la meta planeada","100%",IF(K124="Cualquier afectación a la violacion de los derechos de los ciudadanos se considera con consecuencias altas","80%",IF(K124="Cualquier afectación a la violacion de los derechos de los ciudadanos se considera con consecuencias desastrosas","100%",IF(K124="Afecta la Prestación del Servicio de Administración de Justicia en 5%","20%",IF(K124="Afecta la Prestación del Servicio de Administración de Justicia en 10%","40%",IF(K124="Afecta la Prestación del Servicio de Administración de Justicia en 15%","60%",IF(K124="Afecta la Prestación del Servicio de Administración de Justicia en 20%","80%",IF(K124="Afecta la Prestación del Servicio de Administración de Justicia en más del 50%","100%",IF(K124="Cualquier acto indebido de los servidores judiciales genera altas consecuencias para la entidad","80%",IF(K124="Cualquier acto indebido de los servidores judiciales genera consecuencias desastrosas para la entidad","100%",IF(K124="Si el hecho llegara a presentarse, tendría consecuencias o efectos mínimos sobre la entidad","20%",IF(K124="Si el hecho llegara a presentarse, tendría bajo impacto o efecto sobre la entidad","40%",IF(K124="Si el hecho llegara a presentarse, tendría medianas consecuencias o efectos sobre la entidad","60%",IF(K124="Si el hecho llegara a presentarse, tendría altas consecuencias o efectos sobre la entidad","80%",IF(K124="Si el hecho llegara a presentarse, tendría desastrosas consecuencias o efectos sobre la entidad","100%")))))))))))))))))))))))))))))</f>
        <v>40%</v>
      </c>
      <c r="N124" s="326" t="str">
        <f>VLOOKUP((I124&amp;L124),Hoja1!$B$4:$C$28,2,0)</f>
        <v>Bajo</v>
      </c>
      <c r="O124" s="194">
        <v>1</v>
      </c>
      <c r="P124" s="135" t="s">
        <v>486</v>
      </c>
      <c r="Q124" s="194" t="str">
        <f t="shared" si="64"/>
        <v>Probabilidad</v>
      </c>
      <c r="R124" s="194" t="s">
        <v>204</v>
      </c>
      <c r="S124" s="194" t="s">
        <v>205</v>
      </c>
      <c r="T124" s="195">
        <f>VLOOKUP(R124&amp;S124,Hoja1!$Q$4:$R$9,2,0)</f>
        <v>0.45</v>
      </c>
      <c r="U124" s="194" t="s">
        <v>206</v>
      </c>
      <c r="V124" s="194" t="s">
        <v>207</v>
      </c>
      <c r="W124" s="194" t="s">
        <v>208</v>
      </c>
      <c r="X124" s="195">
        <f t="shared" si="60"/>
        <v>9.0000000000000011E-2</v>
      </c>
      <c r="Y124" s="195" t="str">
        <f>IF(Z124&lt;=20%,'Tabla probabilidad'!$B$5,IF(Z124&lt;=40%,'Tabla probabilidad'!$B$6,IF(Z124&lt;=60%,'Tabla probabilidad'!$B$7,IF(Z124&lt;=80%,'Tabla probabilidad'!$B$8,IF(Z124&lt;=100%,'Tabla probabilidad'!$B$9)))))</f>
        <v>Muy Baja</v>
      </c>
      <c r="Z124" s="195">
        <f>IF(R124="Preventivo",(J124-(J124*T124)),IF(R124="Detectivo",(J124-(J124*T124)),IF(R124="Correctivo",(J124))))</f>
        <v>0.11</v>
      </c>
      <c r="AA124" s="331" t="str">
        <f>IF(AB124&lt;=20%,'Tabla probabilidad'!$B$5,IF(AB124&lt;=40%,'Tabla probabilidad'!$B$6,IF(AB124&lt;=60%,'Tabla probabilidad'!$B$7,IF(AB124&lt;=80%,'Tabla probabilidad'!$B$8,IF(AB124&lt;=100%,'Tabla probabilidad'!$B$9)))))</f>
        <v>Muy Baja</v>
      </c>
      <c r="AB124" s="331">
        <f>AVERAGE(Z124:Z125)</f>
        <v>0.11</v>
      </c>
      <c r="AC124" s="195" t="str">
        <f t="shared" si="52"/>
        <v>Leve</v>
      </c>
      <c r="AD124" s="195">
        <f t="shared" si="61"/>
        <v>0.2</v>
      </c>
      <c r="AE124" s="331" t="str">
        <f>IF(AF124&lt;=20%,"Leve",IF(AF124&lt;=40%,"Menor",IF(AF124&lt;=60%,"Moderado",IF(AF124&lt;=80%,"Mayor",IF(AF124&lt;=100%,"Catastrófico")))))</f>
        <v>Leve</v>
      </c>
      <c r="AF124" s="331">
        <f>AVERAGE(AD124:AD125)</f>
        <v>0.2</v>
      </c>
      <c r="AG124" s="319" t="str">
        <f>VLOOKUP(AA124&amp;AE124,Hoja1!$B$4:$C$28,2,0)</f>
        <v>Bajo</v>
      </c>
      <c r="AH124" s="326" t="s">
        <v>209</v>
      </c>
      <c r="AI124" s="323"/>
      <c r="AJ124" s="323"/>
      <c r="AK124" s="323"/>
      <c r="AL124" s="323"/>
      <c r="AM124" s="323"/>
      <c r="AN124" s="323"/>
    </row>
    <row r="125" spans="1:40" ht="43.2" x14ac:dyDescent="0.3">
      <c r="A125" s="326"/>
      <c r="B125" s="334"/>
      <c r="C125" s="325"/>
      <c r="D125" s="144" t="s">
        <v>487</v>
      </c>
      <c r="E125" s="326"/>
      <c r="F125" s="326"/>
      <c r="G125" s="326"/>
      <c r="H125" s="326"/>
      <c r="I125" s="328"/>
      <c r="J125" s="329"/>
      <c r="K125" s="326"/>
      <c r="L125" s="330"/>
      <c r="M125" s="330"/>
      <c r="N125" s="326"/>
      <c r="O125" s="194">
        <v>2</v>
      </c>
      <c r="P125" s="135" t="s">
        <v>488</v>
      </c>
      <c r="Q125" s="194" t="str">
        <f t="shared" si="64"/>
        <v>Probabilidad</v>
      </c>
      <c r="R125" s="194" t="s">
        <v>204</v>
      </c>
      <c r="S125" s="194" t="s">
        <v>205</v>
      </c>
      <c r="T125" s="195">
        <f>VLOOKUP(R125&amp;S125,Hoja1!$Q$4:$R$9,2,0)</f>
        <v>0.45</v>
      </c>
      <c r="U125" s="194" t="s">
        <v>206</v>
      </c>
      <c r="V125" s="194" t="s">
        <v>207</v>
      </c>
      <c r="W125" s="194" t="s">
        <v>208</v>
      </c>
      <c r="X125" s="195">
        <f t="shared" si="60"/>
        <v>9.0000000000000011E-2</v>
      </c>
      <c r="Y125" s="195" t="str">
        <f>IF(Z125&lt;=20%,'Tabla probabilidad'!$B$5,IF(Z125&lt;=40%,'Tabla probabilidad'!$B$6,IF(Z125&lt;=60%,'Tabla probabilidad'!$B$7,IF(Z125&lt;=80%,'Tabla probabilidad'!$B$8,IF(Z125&lt;=100%,'Tabla probabilidad'!$B$9)))))</f>
        <v>Muy Baja</v>
      </c>
      <c r="Z125" s="195">
        <f>IF(R125="Preventivo",(J124-(J124*T125)),IF(R125="Detectivo",(J124-(J124*T125)),IF(R125="Correctivo",(J124))))</f>
        <v>0.11</v>
      </c>
      <c r="AA125" s="332"/>
      <c r="AB125" s="332"/>
      <c r="AC125" s="195" t="str">
        <f t="shared" si="52"/>
        <v>Leve</v>
      </c>
      <c r="AD125" s="195">
        <f t="shared" si="61"/>
        <v>0.2</v>
      </c>
      <c r="AE125" s="332"/>
      <c r="AF125" s="332"/>
      <c r="AG125" s="325"/>
      <c r="AH125" s="326"/>
      <c r="AI125" s="324"/>
      <c r="AJ125" s="324"/>
      <c r="AK125" s="324"/>
      <c r="AL125" s="324"/>
      <c r="AM125" s="324"/>
      <c r="AN125" s="324"/>
    </row>
    <row r="126" spans="1:40" ht="43.2" x14ac:dyDescent="0.3">
      <c r="A126" s="326"/>
      <c r="B126" s="334"/>
      <c r="C126" s="325"/>
      <c r="D126" s="144" t="s">
        <v>489</v>
      </c>
      <c r="E126" s="326" t="s">
        <v>490</v>
      </c>
      <c r="F126" s="326" t="s">
        <v>491</v>
      </c>
      <c r="G126" s="326" t="s">
        <v>220</v>
      </c>
      <c r="H126" s="326">
        <v>2</v>
      </c>
      <c r="I126" s="328" t="str">
        <f>IF(H126&lt;=2,'Tabla probabilidad'!$B$5,IF(H126&lt;=24,'Tabla probabilidad'!$B$6,IF(H126&lt;=500,'Tabla probabilidad'!$B$7,IF(H126&lt;=5000,'Tabla probabilidad'!$B$8,IF(H126&gt;5000,'Tabla probabilidad'!$B$9)))))</f>
        <v>Muy Baja</v>
      </c>
      <c r="J126" s="329">
        <f>IF(H126&lt;=2,'Tabla probabilidad'!$D$5,IF(H126&lt;=24,'Tabla probabilidad'!$D$6,IF(H126&lt;=500,'Tabla probabilidad'!$D$7,IF(H126&lt;=5000,'Tabla probabilidad'!$D$8,IF(H126&gt;5000,'Tabla probabilidad'!$D$9)))))</f>
        <v>0.2</v>
      </c>
      <c r="K126" s="326" t="s">
        <v>320</v>
      </c>
      <c r="L126" s="326" t="str">
        <f>IF(K126="El riesgo afecta la imagen de alguna área de la organización","Leve",IF(K126="El riesgo afecta la imagen de la entidad internamente, de conocimiento general, nivel interno, alta dirección, contratista y/o de provedores","Menor",IF(K126="El riesgo afecta la imagen de la entidad con algunos usuarios de relevancia frente al logro de los objetivos","Moderado",IF(K126="El riesgo afecta la imagen de de la entidad con efecto publicitario sostenido a nivel del sector justicia","Mayor",IF(K126="El riesgo afecta la imagen de la entidad a nivel nacional, con efecto publicitarios sostenible a nivel país","Catastrófico",IF(K126="Impacto que afecte la ejecución presupuestal en un valor ≥0,5%.","Leve",IF(K126="Impacto que afecte la ejecución presupuestal en un valor ≥1%.","Menor",IF(K126="Impacto que afecte la ejecución presupuestal en un valor ≥5%.","Moderado",IF(K126="Impacto que afecte la ejecución presupuestal en un valor ≥20%.","Mayor",IF(K126="Impacto que afecte la ejecución presupuestal en un valor ≥50%.","Catastrófico",IF(K126="Incumplimiento máximo del 5% de la meta planeada","Leve",IF(K126="Incumplimiento máximo del 15% de la meta planeada","Menor",IF(K126="Incumplimiento máximo del 20% de la meta planeada","Moderado",IF(K126="Incumplimiento máximo del 50% de la meta planeada","Mayor",IF(K126="Incumplimiento máximo del 80% de la meta planeada","Catastrófico",IF(K126="Cualquier afectación a la violacion de los derechos de los ciudadanos se considera con consecuencias altas","Mayor",IF(K126="Cualquier afectación a la violacion de los derechos de los ciudadanos se considera con consecuencias desastrosas","Catastrófico",IF(K126="Afecta la Prestación del Servicio de Administración de Justicia en 5%","Leve",IF(K126="Afecta la Prestación del Servicio de Administración de Justicia en 10%","Menor",IF(K126="Afecta la Prestación del Servicio de Administración de Justicia en 15%","Moderado",IF(K126="Afecta la Prestación del Servicio de Administración de Justicia en 20%","Mayor",IF(K126="Afecta la Prestación del Servicio de Administración de Justicia en más del 50%","Catastrófico",IF(K126="Cualquier acto indebido de los servidores judiciales genera altas consecuencias para la entidad","Mayor",IF(K126="Cualquier acto indebido de los servidores judiciales genera consecuencias desastrosas para la entidad","Catastrófico",IF(K126="Si el hecho llegara a presentarse, tendría consecuencias o efectos mínimos sobre la entidad","Leve",IF(K126="Si el hecho llegara a presentarse, tendría bajo impacto o efecto sobre la entidad","Menor",IF(K126="Si el hecho llegara a presentarse, tendría medianas consecuencias o efectos sobre la entidad","Moderado",IF(K126="Si el hecho llegara a presentarse, tendría altas consecuencias o efectos sobre la entidad","Mayor",IF(K126="Si el hecho llegara a presentarse, tendría desastrosas consecuencias o efectos sobre la entidad","Catastrófico")))))))))))))))))))))))))))))</f>
        <v>Mayor</v>
      </c>
      <c r="M126" s="326" t="str">
        <f>IF(K126="El riesgo afecta la imagen de alguna área de la organización","20%",IF(K126="El riesgo afecta la imagen de la entidad internamente, de conocimiento general, nivel interno, alta dirección, contratista y/o de provedores","40%",IF(K126="El riesgo afecta la imagen de la entidad con algunos usuarios de relevancia frente al logro de los objetivos","60%",IF(K126="El riesgo afecta la imagen de de la entidad con efecto publicitario sostenido a nivel del sector justicia","80%",IF(K126="El riesgo afecta la imagen de la entidad a nivel nacional, con efecto publicitarios sostenible a nivel país","100%",IF(K126="Impacto que afecte la ejecución presupuestal en un valor ≥0,5%.","20%",IF(K126="Impacto que afecte la ejecución presupuestal en un valor ≥1%.","40%",IF(K126="Impacto que afecte la ejecución presupuestal en un valor ≥5%.","60%",IF(K126="Impacto que afecte la ejecución presupuestal en un valor ≥20%.","80%",IF(K126="Impacto que afecte la ejecución presupuestal en un valor ≥50%.","100%",IF(K126="Incumplimiento máximo del 5% de la meta planeada","20%",IF(K126="Incumplimiento máximo del 15% de la meta planeada","40%",IF(K126="Incumplimiento máximo del 20% de la meta planeada","60%",IF(K126="Incumplimiento máximo del 50% de la meta planeada","80%",IF(K126="Incumplimiento máximo del 80% de la meta planeada","100%",IF(K126="Cualquier afectación a la violacion de los derechos de los ciudadanos se considera con consecuencias altas","80%",IF(K126="Cualquier afectación a la violacion de los derechos de los ciudadanos se considera con consecuencias desastrosas","100%",IF(K126="Afecta la Prestación del Servicio de Administración de Justicia en 5%","20%",IF(K126="Afecta la Prestación del Servicio de Administración de Justicia en 10%","40%",IF(K126="Afecta la Prestación del Servicio de Administración de Justicia en 15%","60%",IF(K126="Afecta la Prestación del Servicio de Administración de Justicia en 20%","80%",IF(K126="Afecta la Prestación del Servicio de Administración de Justicia en más del 50%","100%",IF(K126="Cualquier acto indebido de los servidores judiciales genera altas consecuencias para la entidad","80%",IF(K126="Cualquier acto indebido de los servidores judiciales genera consecuencias desastrosas para la entidad","100%",IF(K126="Si el hecho llegara a presentarse, tendría consecuencias o efectos mínimos sobre la entidad","20%",IF(K126="Si el hecho llegara a presentarse, tendría bajo impacto o efecto sobre la entidad","40%",IF(K126="Si el hecho llegara a presentarse, tendría medianas consecuencias o efectos sobre la entidad","60%",IF(K126="Si el hecho llegara a presentarse, tendría altas consecuencias o efectos sobre la entidad","80%",IF(K126="Si el hecho llegara a presentarse, tendría desastrosas consecuencias o efectos sobre la entidad","100%")))))))))))))))))))))))))))))</f>
        <v>80%</v>
      </c>
      <c r="N126" s="326" t="str">
        <f>VLOOKUP((I126&amp;L126),Hoja1!$B$4:$C$28,2,0)</f>
        <v xml:space="preserve">Alto </v>
      </c>
      <c r="O126" s="194">
        <v>1</v>
      </c>
      <c r="P126" s="135" t="s">
        <v>492</v>
      </c>
      <c r="Q126" s="194" t="str">
        <f t="shared" ref="Q126:Q129" si="65">IF(R126="Preventivo","Probabilidad",IF(R126="Detectivo","Probabilidad", IF(R126="Correctivo","Impacto")))</f>
        <v>Probabilidad</v>
      </c>
      <c r="R126" s="194" t="s">
        <v>204</v>
      </c>
      <c r="S126" s="194" t="s">
        <v>205</v>
      </c>
      <c r="T126" s="195">
        <f>VLOOKUP(R126&amp;S126,Hoja1!$Q$4:$R$9,2,0)</f>
        <v>0.45</v>
      </c>
      <c r="U126" s="194" t="s">
        <v>206</v>
      </c>
      <c r="V126" s="194" t="s">
        <v>207</v>
      </c>
      <c r="W126" s="194" t="s">
        <v>208</v>
      </c>
      <c r="X126" s="195">
        <f t="shared" si="60"/>
        <v>9.0000000000000011E-2</v>
      </c>
      <c r="Y126" s="195" t="str">
        <f>IF(Z126&lt;=20%,'Tabla probabilidad'!$B$5,IF(Z126&lt;=40%,'Tabla probabilidad'!$B$6,IF(Z126&lt;=60%,'Tabla probabilidad'!$B$7,IF(Z126&lt;=80%,'Tabla probabilidad'!$B$8,IF(Z126&lt;=100%,'Tabla probabilidad'!$B$9)))))</f>
        <v>Muy Baja</v>
      </c>
      <c r="Z126" s="195">
        <f>IF(R126="Preventivo",(J126-(J126*T126)),IF(R126="Detectivo",(J126-(J126*T126)),IF(R126="Correctivo",(J126))))</f>
        <v>0.11</v>
      </c>
      <c r="AA126" s="331" t="str">
        <f>IF(AB126&lt;=20%,'Tabla probabilidad'!$B$5,IF(AB126&lt;=40%,'Tabla probabilidad'!$B$6,IF(AB126&lt;=60%,'Tabla probabilidad'!$B$7,IF(AB126&lt;=80%,'Tabla probabilidad'!$B$8,IF(AB126&lt;=100%,'Tabla probabilidad'!$B$9)))))</f>
        <v>Muy Baja</v>
      </c>
      <c r="AB126" s="331">
        <f>AVERAGE(Z126:Z129)</f>
        <v>0.11</v>
      </c>
      <c r="AC126" s="195" t="str">
        <f t="shared" ref="AC126:AC162" si="66">IF(AD126&lt;=20%,"Leve",IF(AD126&lt;=40%,"Menor",IF(AD126&lt;=60%,"Moderado",IF(AD126&lt;=80%,"Mayor",IF(AD126&lt;=100%,"Catastrófico")))))</f>
        <v>Leve</v>
      </c>
      <c r="AD126" s="195">
        <f t="shared" si="61"/>
        <v>0.2</v>
      </c>
      <c r="AE126" s="331" t="str">
        <f>IF(AF126&lt;=20%,"Leve",IF(AF126&lt;=40%,"Menor",IF(AF126&lt;=60%,"Moderado",IF(AF126&lt;=80%,"Mayor",IF(AF126&lt;=100%,"Catastrófico")))))</f>
        <v>Leve</v>
      </c>
      <c r="AF126" s="331">
        <f>AVERAGE(AD126:AD129)</f>
        <v>0.2</v>
      </c>
      <c r="AG126" s="319" t="str">
        <f>VLOOKUP(AA126&amp;AE126,Hoja1!$B$4:$C$28,2,0)</f>
        <v>Bajo</v>
      </c>
      <c r="AH126" s="326" t="s">
        <v>209</v>
      </c>
      <c r="AI126" s="323"/>
      <c r="AJ126" s="323"/>
      <c r="AK126" s="323"/>
      <c r="AL126" s="323"/>
      <c r="AM126" s="323"/>
      <c r="AN126" s="323"/>
    </row>
    <row r="127" spans="1:40" x14ac:dyDescent="0.3">
      <c r="A127" s="326"/>
      <c r="B127" s="334"/>
      <c r="C127" s="325"/>
      <c r="D127" s="144" t="s">
        <v>493</v>
      </c>
      <c r="E127" s="326"/>
      <c r="F127" s="326"/>
      <c r="G127" s="326"/>
      <c r="H127" s="326"/>
      <c r="I127" s="328"/>
      <c r="J127" s="329"/>
      <c r="K127" s="326"/>
      <c r="L127" s="330"/>
      <c r="M127" s="330"/>
      <c r="N127" s="326"/>
      <c r="O127" s="194">
        <v>2</v>
      </c>
      <c r="P127" s="135" t="s">
        <v>494</v>
      </c>
      <c r="Q127" s="194" t="str">
        <f t="shared" si="65"/>
        <v>Probabilidad</v>
      </c>
      <c r="R127" s="194" t="s">
        <v>204</v>
      </c>
      <c r="S127" s="194" t="s">
        <v>205</v>
      </c>
      <c r="T127" s="195">
        <f>VLOOKUP(R127&amp;S127,Hoja1!$Q$4:$R$9,2,0)</f>
        <v>0.45</v>
      </c>
      <c r="U127" s="194" t="s">
        <v>206</v>
      </c>
      <c r="V127" s="194" t="s">
        <v>207</v>
      </c>
      <c r="W127" s="194" t="s">
        <v>208</v>
      </c>
      <c r="X127" s="195">
        <f t="shared" si="60"/>
        <v>9.0000000000000011E-2</v>
      </c>
      <c r="Y127" s="195" t="str">
        <f>IF(Z127&lt;=20%,'Tabla probabilidad'!$B$5,IF(Z127&lt;=40%,'Tabla probabilidad'!$B$6,IF(Z127&lt;=60%,'Tabla probabilidad'!$B$7,IF(Z127&lt;=80%,'Tabla probabilidad'!$B$8,IF(Z127&lt;=100%,'Tabla probabilidad'!$B$9)))))</f>
        <v>Muy Baja</v>
      </c>
      <c r="Z127" s="195">
        <f>IF(R127="Preventivo",(J126-(J126*T127)),IF(R127="Detectivo",(J126-(J126*T127)),IF(R127="Correctivo",(J126))))</f>
        <v>0.11</v>
      </c>
      <c r="AA127" s="332"/>
      <c r="AB127" s="332"/>
      <c r="AC127" s="195" t="str">
        <f t="shared" si="66"/>
        <v>Leve</v>
      </c>
      <c r="AD127" s="195">
        <f t="shared" si="61"/>
        <v>0.2</v>
      </c>
      <c r="AE127" s="332"/>
      <c r="AF127" s="332"/>
      <c r="AG127" s="325"/>
      <c r="AH127" s="326"/>
      <c r="AI127" s="324"/>
      <c r="AJ127" s="324"/>
      <c r="AK127" s="324"/>
      <c r="AL127" s="324"/>
      <c r="AM127" s="324"/>
      <c r="AN127" s="324"/>
    </row>
    <row r="128" spans="1:40" ht="72" x14ac:dyDescent="0.3">
      <c r="A128" s="326"/>
      <c r="B128" s="334"/>
      <c r="C128" s="325"/>
      <c r="D128" s="144" t="s">
        <v>495</v>
      </c>
      <c r="E128" s="326"/>
      <c r="F128" s="326"/>
      <c r="G128" s="326"/>
      <c r="H128" s="326"/>
      <c r="I128" s="328"/>
      <c r="J128" s="329"/>
      <c r="K128" s="326"/>
      <c r="L128" s="330"/>
      <c r="M128" s="330"/>
      <c r="N128" s="326"/>
      <c r="O128" s="194">
        <v>3</v>
      </c>
      <c r="P128" s="135" t="s">
        <v>496</v>
      </c>
      <c r="Q128" s="194" t="str">
        <f t="shared" si="65"/>
        <v>Probabilidad</v>
      </c>
      <c r="R128" s="194" t="s">
        <v>204</v>
      </c>
      <c r="S128" s="194" t="s">
        <v>205</v>
      </c>
      <c r="T128" s="195">
        <f>VLOOKUP(R128&amp;S128,Hoja1!$Q$4:$R$9,2,0)</f>
        <v>0.45</v>
      </c>
      <c r="U128" s="194" t="s">
        <v>206</v>
      </c>
      <c r="V128" s="194" t="s">
        <v>207</v>
      </c>
      <c r="W128" s="194" t="s">
        <v>208</v>
      </c>
      <c r="X128" s="195">
        <f t="shared" si="60"/>
        <v>9.0000000000000011E-2</v>
      </c>
      <c r="Y128" s="195" t="str">
        <f>IF(Z128&lt;=20%,'Tabla probabilidad'!$B$5,IF(Z128&lt;=40%,'Tabla probabilidad'!$B$6,IF(Z128&lt;=60%,'Tabla probabilidad'!$B$7,IF(Z128&lt;=80%,'Tabla probabilidad'!$B$8,IF(Z128&lt;=100%,'Tabla probabilidad'!$B$9)))))</f>
        <v>Muy Baja</v>
      </c>
      <c r="Z128" s="195">
        <f>IF(R128="Preventivo",(J126-(J126*T128)),IF(R128="Detectivo",(J126-(J126*T128)),IF(R128="Correctivo",(J126))))</f>
        <v>0.11</v>
      </c>
      <c r="AA128" s="332"/>
      <c r="AB128" s="332"/>
      <c r="AC128" s="195" t="str">
        <f t="shared" si="66"/>
        <v>Leve</v>
      </c>
      <c r="AD128" s="195">
        <f t="shared" si="61"/>
        <v>0.2</v>
      </c>
      <c r="AE128" s="332"/>
      <c r="AF128" s="332"/>
      <c r="AG128" s="325"/>
      <c r="AH128" s="326"/>
      <c r="AI128" s="324"/>
      <c r="AJ128" s="324"/>
      <c r="AK128" s="324"/>
      <c r="AL128" s="324"/>
      <c r="AM128" s="324"/>
      <c r="AN128" s="324"/>
    </row>
    <row r="129" spans="1:40" ht="43.2" x14ac:dyDescent="0.3">
      <c r="A129" s="326"/>
      <c r="B129" s="334"/>
      <c r="C129" s="325"/>
      <c r="D129" s="144" t="s">
        <v>497</v>
      </c>
      <c r="E129" s="326"/>
      <c r="F129" s="326"/>
      <c r="G129" s="326"/>
      <c r="H129" s="326"/>
      <c r="I129" s="328"/>
      <c r="J129" s="329"/>
      <c r="K129" s="326"/>
      <c r="L129" s="330"/>
      <c r="M129" s="330"/>
      <c r="N129" s="326"/>
      <c r="O129" s="194">
        <v>4</v>
      </c>
      <c r="P129" s="135" t="s">
        <v>498</v>
      </c>
      <c r="Q129" s="194" t="str">
        <f t="shared" si="65"/>
        <v>Probabilidad</v>
      </c>
      <c r="R129" s="194" t="s">
        <v>204</v>
      </c>
      <c r="S129" s="194" t="s">
        <v>205</v>
      </c>
      <c r="T129" s="195">
        <f>VLOOKUP(R129&amp;S129,Hoja1!$Q$4:$R$9,2,0)</f>
        <v>0.45</v>
      </c>
      <c r="U129" s="194" t="s">
        <v>206</v>
      </c>
      <c r="V129" s="194" t="s">
        <v>207</v>
      </c>
      <c r="W129" s="194" t="s">
        <v>208</v>
      </c>
      <c r="X129" s="195">
        <f t="shared" si="60"/>
        <v>9.0000000000000011E-2</v>
      </c>
      <c r="Y129" s="195" t="str">
        <f>IF(Z129&lt;=20%,'Tabla probabilidad'!$B$5,IF(Z129&lt;=40%,'Tabla probabilidad'!$B$6,IF(Z129&lt;=60%,'Tabla probabilidad'!$B$7,IF(Z129&lt;=80%,'Tabla probabilidad'!$B$8,IF(Z129&lt;=100%,'Tabla probabilidad'!$B$9)))))</f>
        <v>Muy Baja</v>
      </c>
      <c r="Z129" s="195">
        <f>IF(R129="Preventivo",(J126-(J126*T129)),IF(R129="Detectivo",(J126-(J126*T129)),IF(R129="Correctivo",(J126))))</f>
        <v>0.11</v>
      </c>
      <c r="AA129" s="332"/>
      <c r="AB129" s="332"/>
      <c r="AC129" s="195" t="str">
        <f t="shared" si="66"/>
        <v>Leve</v>
      </c>
      <c r="AD129" s="195">
        <f t="shared" si="61"/>
        <v>0.2</v>
      </c>
      <c r="AE129" s="332"/>
      <c r="AF129" s="332"/>
      <c r="AG129" s="325"/>
      <c r="AH129" s="326"/>
      <c r="AI129" s="324"/>
      <c r="AJ129" s="324"/>
      <c r="AK129" s="324"/>
      <c r="AL129" s="324"/>
      <c r="AM129" s="324"/>
      <c r="AN129" s="324"/>
    </row>
    <row r="130" spans="1:40" ht="43.2" x14ac:dyDescent="0.3">
      <c r="A130" s="326"/>
      <c r="B130" s="334"/>
      <c r="C130" s="325"/>
      <c r="D130" s="144" t="s">
        <v>499</v>
      </c>
      <c r="E130" s="326" t="s">
        <v>500</v>
      </c>
      <c r="F130" s="326" t="s">
        <v>501</v>
      </c>
      <c r="G130" s="326" t="s">
        <v>241</v>
      </c>
      <c r="H130" s="326">
        <v>2</v>
      </c>
      <c r="I130" s="328" t="str">
        <f>IF(H130&lt;=2,'Tabla probabilidad'!$B$5,IF(H130&lt;=24,'Tabla probabilidad'!$B$6,IF(H130&lt;=500,'Tabla probabilidad'!$B$7,IF(H130&lt;=5000,'Tabla probabilidad'!$B$8,IF(H130&gt;5000,'Tabla probabilidad'!$B$9)))))</f>
        <v>Muy Baja</v>
      </c>
      <c r="J130" s="329">
        <f>IF(H130&lt;=2,'Tabla probabilidad'!$D$5,IF(H130&lt;=24,'Tabla probabilidad'!$D$6,IF(H130&lt;=500,'Tabla probabilidad'!$D$7,IF(H130&lt;=5000,'Tabla probabilidad'!$D$8,IF(H130&gt;5000,'Tabla probabilidad'!$D$9)))))</f>
        <v>0.2</v>
      </c>
      <c r="K130" s="326" t="s">
        <v>384</v>
      </c>
      <c r="L130" s="326" t="str">
        <f>IF(K130="El riesgo afecta la imagen de alguna área de la organización","Leve",IF(K130="El riesgo afecta la imagen de la entidad internamente, de conocimiento general, nivel interno, alta dirección, contratista y/o de provedores","Menor",IF(K130="El riesgo afecta la imagen de la entidad con algunos usuarios de relevancia frente al logro de los objetivos","Moderado",IF(K130="El riesgo afecta la imagen de de la entidad con efecto publicitario sostenido a nivel del sector justicia","Mayor",IF(K130="El riesgo afecta la imagen de la entidad a nivel nacional, con efecto publicitarios sostenible a nivel país","Catastrófico",IF(K130="Impacto que afecte la ejecución presupuestal en un valor ≥0,5%.","Leve",IF(K130="Impacto que afecte la ejecución presupuestal en un valor ≥1%.","Menor",IF(K130="Impacto que afecte la ejecución presupuestal en un valor ≥5%.","Moderado",IF(K130="Impacto que afecte la ejecución presupuestal en un valor ≥20%.","Mayor",IF(K130="Impacto que afecte la ejecución presupuestal en un valor ≥50%.","Catastrófico",IF(K130="Incumplimiento máximo del 5% de la meta planeada","Leve",IF(K130="Incumplimiento máximo del 15% de la meta planeada","Menor",IF(K130="Incumplimiento máximo del 20% de la meta planeada","Moderado",IF(K130="Incumplimiento máximo del 50% de la meta planeada","Mayor",IF(K130="Incumplimiento máximo del 80% de la meta planeada","Catastrófico",IF(K130="Cualquier afectación a la violacion de los derechos de los ciudadanos se considera con consecuencias altas","Mayor",IF(K130="Cualquier afectación a la violacion de los derechos de los ciudadanos se considera con consecuencias desastrosas","Catastrófico",IF(K130="Afecta la Prestación del Servicio de Administración de Justicia en 5%","Leve",IF(K130="Afecta la Prestación del Servicio de Administración de Justicia en 10%","Menor",IF(K130="Afecta la Prestación del Servicio de Administración de Justicia en 15%","Moderado",IF(K130="Afecta la Prestación del Servicio de Administración de Justicia en 20%","Mayor",IF(K130="Afecta la Prestación del Servicio de Administración de Justicia en más del 50%","Catastrófico",IF(K130="Cualquier acto indebido de los servidores judiciales genera altas consecuencias para la entidad","Mayor",IF(K130="Cualquier acto indebido de los servidores judiciales genera consecuencias desastrosas para la entidad","Catastrófico",IF(K130="Si el hecho llegara a presentarse, tendría consecuencias o efectos mínimos sobre la entidad","Leve",IF(K130="Si el hecho llegara a presentarse, tendría bajo impacto o efecto sobre la entidad","Menor",IF(K130="Si el hecho llegara a presentarse, tendría medianas consecuencias o efectos sobre la entidad","Moderado",IF(K130="Si el hecho llegara a presentarse, tendría altas consecuencias o efectos sobre la entidad","Mayor",IF(K130="Si el hecho llegara a presentarse, tendría desastrosas consecuencias o efectos sobre la entidad","Catastrófico")))))))))))))))))))))))))))))</f>
        <v>Moderado</v>
      </c>
      <c r="M130" s="326" t="str">
        <f>IF(K130="El riesgo afecta la imagen de alguna área de la organización","20%",IF(K130="El riesgo afecta la imagen de la entidad internamente, de conocimiento general, nivel interno, alta dirección, contratista y/o de provedores","40%",IF(K130="El riesgo afecta la imagen de la entidad con algunos usuarios de relevancia frente al logro de los objetivos","60%",IF(K130="El riesgo afecta la imagen de de la entidad con efecto publicitario sostenido a nivel del sector justicia","80%",IF(K130="El riesgo afecta la imagen de la entidad a nivel nacional, con efecto publicitarios sostenible a nivel país","100%",IF(K130="Impacto que afecte la ejecución presupuestal en un valor ≥0,5%.","20%",IF(K130="Impacto que afecte la ejecución presupuestal en un valor ≥1%.","40%",IF(K130="Impacto que afecte la ejecución presupuestal en un valor ≥5%.","60%",IF(K130="Impacto que afecte la ejecución presupuestal en un valor ≥20%.","80%",IF(K130="Impacto que afecte la ejecución presupuestal en un valor ≥50%.","100%",IF(K130="Incumplimiento máximo del 5% de la meta planeada","20%",IF(K130="Incumplimiento máximo del 15% de la meta planeada","40%",IF(K130="Incumplimiento máximo del 20% de la meta planeada","60%",IF(K130="Incumplimiento máximo del 50% de la meta planeada","80%",IF(K130="Incumplimiento máximo del 80% de la meta planeada","100%",IF(K130="Cualquier afectación a la violacion de los derechos de los ciudadanos se considera con consecuencias altas","80%",IF(K130="Cualquier afectación a la violacion de los derechos de los ciudadanos se considera con consecuencias desastrosas","100%",IF(K130="Afecta la Prestación del Servicio de Administración de Justicia en 5%","20%",IF(K130="Afecta la Prestación del Servicio de Administración de Justicia en 10%","40%",IF(K130="Afecta la Prestación del Servicio de Administración de Justicia en 15%","60%",IF(K130="Afecta la Prestación del Servicio de Administración de Justicia en 20%","80%",IF(K130="Afecta la Prestación del Servicio de Administración de Justicia en más del 50%","100%",IF(K130="Cualquier acto indebido de los servidores judiciales genera altas consecuencias para la entidad","80%",IF(K130="Cualquier acto indebido de los servidores judiciales genera consecuencias desastrosas para la entidad","100%",IF(K130="Si el hecho llegara a presentarse, tendría consecuencias o efectos mínimos sobre la entidad","20%",IF(K130="Si el hecho llegara a presentarse, tendría bajo impacto o efecto sobre la entidad","40%",IF(K130="Si el hecho llegara a presentarse, tendría medianas consecuencias o efectos sobre la entidad","60%",IF(K130="Si el hecho llegara a presentarse, tendría altas consecuencias o efectos sobre la entidad","80%",IF(K130="Si el hecho llegara a presentarse, tendría desastrosas consecuencias o efectos sobre la entidad","100%")))))))))))))))))))))))))))))</f>
        <v>60%</v>
      </c>
      <c r="N130" s="326" t="str">
        <f>VLOOKUP((I130&amp;L130),Hoja1!$B$4:$C$28,2,0)</f>
        <v>Moderado</v>
      </c>
      <c r="O130" s="194">
        <v>1</v>
      </c>
      <c r="P130" s="135" t="s">
        <v>502</v>
      </c>
      <c r="Q130" s="194" t="str">
        <f t="shared" ref="Q130:Q131" si="67">IF(R130="Preventivo","Probabilidad",IF(R130="Detectivo","Probabilidad", IF(R130="Correctivo","Impacto")))</f>
        <v>Probabilidad</v>
      </c>
      <c r="R130" s="194" t="s">
        <v>204</v>
      </c>
      <c r="S130" s="194" t="s">
        <v>205</v>
      </c>
      <c r="T130" s="195">
        <f>VLOOKUP(R130&amp;S130,Hoja1!$Q$4:$R$9,2,0)</f>
        <v>0.45</v>
      </c>
      <c r="U130" s="194" t="s">
        <v>206</v>
      </c>
      <c r="V130" s="194" t="s">
        <v>207</v>
      </c>
      <c r="W130" s="194" t="s">
        <v>208</v>
      </c>
      <c r="X130" s="195">
        <f t="shared" si="60"/>
        <v>9.0000000000000011E-2</v>
      </c>
      <c r="Y130" s="195" t="str">
        <f>IF(Z130&lt;=20%,'Tabla probabilidad'!$B$5,IF(Z130&lt;=40%,'Tabla probabilidad'!$B$6,IF(Z130&lt;=60%,'Tabla probabilidad'!$B$7,IF(Z130&lt;=80%,'Tabla probabilidad'!$B$8,IF(Z130&lt;=100%,'Tabla probabilidad'!$B$9)))))</f>
        <v>Muy Baja</v>
      </c>
      <c r="Z130" s="195">
        <f>IF(R130="Preventivo",(J130-(J130*T130)),IF(R130="Detectivo",(J130-(J130*T130)),IF(R130="Correctivo",(J130))))</f>
        <v>0.11</v>
      </c>
      <c r="AA130" s="331" t="str">
        <f>IF(AB130&lt;=20%,'Tabla probabilidad'!$B$5,IF(AB130&lt;=40%,'Tabla probabilidad'!$B$6,IF(AB130&lt;=60%,'Tabla probabilidad'!$B$7,IF(AB130&lt;=80%,'Tabla probabilidad'!$B$8,IF(AB130&lt;=100%,'Tabla probabilidad'!$B$9)))))</f>
        <v>Muy Baja</v>
      </c>
      <c r="AB130" s="331">
        <f>AVERAGE(Z130:Z132)</f>
        <v>0.11</v>
      </c>
      <c r="AC130" s="195" t="str">
        <f t="shared" si="66"/>
        <v>Leve</v>
      </c>
      <c r="AD130" s="195">
        <f t="shared" si="61"/>
        <v>0.2</v>
      </c>
      <c r="AE130" s="331" t="str">
        <f>IF(AF130&lt;=20%,"Leve",IF(AF130&lt;=40%,"Menor",IF(AF130&lt;=60%,"Moderado",IF(AF130&lt;=80%,"Mayor",IF(AF130&lt;=100%,"Catastrófico")))))</f>
        <v>Leve</v>
      </c>
      <c r="AF130" s="331">
        <f>AVERAGE(AD130:AD132)</f>
        <v>0.2</v>
      </c>
      <c r="AG130" s="319" t="str">
        <f>VLOOKUP(AA130&amp;AE130,Hoja1!$B$4:$C$28,2,0)</f>
        <v>Bajo</v>
      </c>
      <c r="AH130" s="326" t="s">
        <v>209</v>
      </c>
      <c r="AI130" s="323"/>
      <c r="AJ130" s="323"/>
      <c r="AK130" s="323"/>
      <c r="AL130" s="323"/>
      <c r="AM130" s="323"/>
      <c r="AN130" s="323"/>
    </row>
    <row r="131" spans="1:40" ht="43.2" x14ac:dyDescent="0.3">
      <c r="A131" s="326"/>
      <c r="B131" s="334"/>
      <c r="C131" s="325"/>
      <c r="D131" s="144" t="s">
        <v>503</v>
      </c>
      <c r="E131" s="326"/>
      <c r="F131" s="326"/>
      <c r="G131" s="326"/>
      <c r="H131" s="326"/>
      <c r="I131" s="328"/>
      <c r="J131" s="329"/>
      <c r="K131" s="326"/>
      <c r="L131" s="326"/>
      <c r="M131" s="326"/>
      <c r="N131" s="326"/>
      <c r="O131" s="194">
        <v>2</v>
      </c>
      <c r="P131" s="135" t="s">
        <v>504</v>
      </c>
      <c r="Q131" s="194" t="str">
        <f t="shared" si="67"/>
        <v>Probabilidad</v>
      </c>
      <c r="R131" s="194" t="s">
        <v>204</v>
      </c>
      <c r="S131" s="194" t="s">
        <v>205</v>
      </c>
      <c r="T131" s="195">
        <f>VLOOKUP(R131&amp;S131,Hoja1!$Q$4:$R$9,2,0)</f>
        <v>0.45</v>
      </c>
      <c r="U131" s="194" t="s">
        <v>206</v>
      </c>
      <c r="V131" s="194" t="s">
        <v>207</v>
      </c>
      <c r="W131" s="194" t="s">
        <v>208</v>
      </c>
      <c r="X131" s="195"/>
      <c r="Y131" s="195"/>
      <c r="Z131" s="195"/>
      <c r="AA131" s="332"/>
      <c r="AB131" s="332"/>
      <c r="AC131" s="195"/>
      <c r="AD131" s="195"/>
      <c r="AE131" s="332"/>
      <c r="AF131" s="332"/>
      <c r="AG131" s="325"/>
      <c r="AH131" s="326"/>
      <c r="AI131" s="324"/>
      <c r="AJ131" s="324"/>
      <c r="AK131" s="324"/>
      <c r="AL131" s="324"/>
      <c r="AM131" s="324"/>
      <c r="AN131" s="324"/>
    </row>
    <row r="132" spans="1:40" ht="28.8" x14ac:dyDescent="0.3">
      <c r="A132" s="326"/>
      <c r="B132" s="334"/>
      <c r="C132" s="325"/>
      <c r="D132" s="194" t="s">
        <v>505</v>
      </c>
      <c r="E132" s="326"/>
      <c r="F132" s="326"/>
      <c r="G132" s="326"/>
      <c r="H132" s="326"/>
      <c r="I132" s="328"/>
      <c r="J132" s="329"/>
      <c r="K132" s="326"/>
      <c r="L132" s="330"/>
      <c r="M132" s="330"/>
      <c r="N132" s="326"/>
      <c r="O132" s="194">
        <v>3</v>
      </c>
      <c r="P132" s="135"/>
      <c r="Q132" s="194" t="str">
        <f t="shared" ref="Q132:Q135" si="68">IF(R132="Preventivo","Probabilidad",IF(R132="Detectivo","Probabilidad", IF(R132="Correctivo","Impacto")))</f>
        <v>Probabilidad</v>
      </c>
      <c r="R132" s="194" t="s">
        <v>204</v>
      </c>
      <c r="S132" s="194" t="s">
        <v>205</v>
      </c>
      <c r="T132" s="195">
        <f>VLOOKUP(R132&amp;S132,Hoja1!$Q$4:$R$9,2,0)</f>
        <v>0.45</v>
      </c>
      <c r="U132" s="194" t="s">
        <v>206</v>
      </c>
      <c r="V132" s="194" t="s">
        <v>207</v>
      </c>
      <c r="W132" s="194" t="s">
        <v>208</v>
      </c>
      <c r="X132" s="195">
        <f t="shared" ref="X132:X162" si="69">IF(Q132="Probabilidad",($J$40*T132),IF(Q132="Impacto"," "))</f>
        <v>9.0000000000000011E-2</v>
      </c>
      <c r="Y132" s="195" t="str">
        <f>IF(Z132&lt;=20%,'Tabla probabilidad'!$B$5,IF(Z132&lt;=40%,'Tabla probabilidad'!$B$6,IF(Z132&lt;=60%,'Tabla probabilidad'!$B$7,IF(Z132&lt;=80%,'Tabla probabilidad'!$B$8,IF(Z132&lt;=100%,'Tabla probabilidad'!$B$9)))))</f>
        <v>Muy Baja</v>
      </c>
      <c r="Z132" s="195">
        <f>IF(R132="Preventivo",(J130-(J130*T132)),IF(R132="Detectivo",(J130-(J130*T132)),IF(R132="Correctivo",(J130))))</f>
        <v>0.11</v>
      </c>
      <c r="AA132" s="332"/>
      <c r="AB132" s="332"/>
      <c r="AC132" s="195" t="str">
        <f t="shared" si="66"/>
        <v>Leve</v>
      </c>
      <c r="AD132" s="195">
        <f t="shared" ref="AD132:AD162" si="70">IF(Q132="Probabilidad",(($M$40-0)),IF(Q132="Impacto",($M$40-($M$40*T132))))</f>
        <v>0.2</v>
      </c>
      <c r="AE132" s="332"/>
      <c r="AF132" s="332"/>
      <c r="AG132" s="325"/>
      <c r="AH132" s="326"/>
      <c r="AI132" s="324"/>
      <c r="AJ132" s="324"/>
      <c r="AK132" s="324"/>
      <c r="AL132" s="324"/>
      <c r="AM132" s="324"/>
      <c r="AN132" s="324"/>
    </row>
    <row r="133" spans="1:40" ht="28.8" x14ac:dyDescent="0.3">
      <c r="A133" s="326"/>
      <c r="B133" s="334"/>
      <c r="C133" s="325"/>
      <c r="D133" s="144" t="s">
        <v>506</v>
      </c>
      <c r="E133" s="326" t="s">
        <v>459</v>
      </c>
      <c r="F133" s="326" t="s">
        <v>507</v>
      </c>
      <c r="G133" s="326" t="s">
        <v>241</v>
      </c>
      <c r="H133" s="326">
        <v>80</v>
      </c>
      <c r="I133" s="328" t="str">
        <f>IF(H133&lt;=2,'Tabla probabilidad'!$B$5,IF(H133&lt;=24,'Tabla probabilidad'!$B$6,IF(H133&lt;=500,'Tabla probabilidad'!$B$7,IF(H133&lt;=5000,'Tabla probabilidad'!$B$8,IF(H133&gt;5000,'Tabla probabilidad'!$B$9)))))</f>
        <v>Media</v>
      </c>
      <c r="J133" s="329">
        <f>IF(H133&lt;=2,'Tabla probabilidad'!$D$5,IF(H133&lt;=24,'Tabla probabilidad'!$D$6,IF(H133&lt;=500,'Tabla probabilidad'!$D$7,IF(H133&lt;=5000,'Tabla probabilidad'!$D$8,IF(H133&gt;5000,'Tabla probabilidad'!$D$9)))))</f>
        <v>0.6</v>
      </c>
      <c r="K133" s="326" t="s">
        <v>384</v>
      </c>
      <c r="L133" s="326" t="str">
        <f>IF(K133="El riesgo afecta la imagen de alguna área de la organización","Leve",IF(K133="El riesgo afecta la imagen de la entidad internamente, de conocimiento general, nivel interno, alta dirección, contratista y/o de provedores","Menor",IF(K133="El riesgo afecta la imagen de la entidad con algunos usuarios de relevancia frente al logro de los objetivos","Moderado",IF(K133="El riesgo afecta la imagen de de la entidad con efecto publicitario sostenido a nivel del sector justicia","Mayor",IF(K133="El riesgo afecta la imagen de la entidad a nivel nacional, con efecto publicitarios sostenible a nivel país","Catastrófico",IF(K133="Impacto que afecte la ejecución presupuestal en un valor ≥0,5%.","Leve",IF(K133="Impacto que afecte la ejecución presupuestal en un valor ≥1%.","Menor",IF(K133="Impacto que afecte la ejecución presupuestal en un valor ≥5%.","Moderado",IF(K133="Impacto que afecte la ejecución presupuestal en un valor ≥20%.","Mayor",IF(K133="Impacto que afecte la ejecución presupuestal en un valor ≥50%.","Catastrófico",IF(K133="Incumplimiento máximo del 5% de la meta planeada","Leve",IF(K133="Incumplimiento máximo del 15% de la meta planeada","Menor",IF(K133="Incumplimiento máximo del 20% de la meta planeada","Moderado",IF(K133="Incumplimiento máximo del 50% de la meta planeada","Mayor",IF(K133="Incumplimiento máximo del 80% de la meta planeada","Catastrófico",IF(K133="Cualquier afectación a la violacion de los derechos de los ciudadanos se considera con consecuencias altas","Mayor",IF(K133="Cualquier afectación a la violacion de los derechos de los ciudadanos se considera con consecuencias desastrosas","Catastrófico",IF(K133="Afecta la Prestación del Servicio de Administración de Justicia en 5%","Leve",IF(K133="Afecta la Prestación del Servicio de Administración de Justicia en 10%","Menor",IF(K133="Afecta la Prestación del Servicio de Administración de Justicia en 15%","Moderado",IF(K133="Afecta la Prestación del Servicio de Administración de Justicia en 20%","Mayor",IF(K133="Afecta la Prestación del Servicio de Administración de Justicia en más del 50%","Catastrófico",IF(K133="Cualquier acto indebido de los servidores judiciales genera altas consecuencias para la entidad","Mayor",IF(K133="Cualquier acto indebido de los servidores judiciales genera consecuencias desastrosas para la entidad","Catastrófico",IF(K133="Si el hecho llegara a presentarse, tendría consecuencias o efectos mínimos sobre la entidad","Leve",IF(K133="Si el hecho llegara a presentarse, tendría bajo impacto o efecto sobre la entidad","Menor",IF(K133="Si el hecho llegara a presentarse, tendría medianas consecuencias o efectos sobre la entidad","Moderado",IF(K133="Si el hecho llegara a presentarse, tendría altas consecuencias o efectos sobre la entidad","Mayor",IF(K133="Si el hecho llegara a presentarse, tendría desastrosas consecuencias o efectos sobre la entidad","Catastrófico")))))))))))))))))))))))))))))</f>
        <v>Moderado</v>
      </c>
      <c r="M133" s="326" t="str">
        <f>IF(K133="El riesgo afecta la imagen de alguna área de la organización","20%",IF(K133="El riesgo afecta la imagen de la entidad internamente, de conocimiento general, nivel interno, alta dirección, contratista y/o de provedores","40%",IF(K133="El riesgo afecta la imagen de la entidad con algunos usuarios de relevancia frente al logro de los objetivos","60%",IF(K133="El riesgo afecta la imagen de de la entidad con efecto publicitario sostenido a nivel del sector justicia","80%",IF(K133="El riesgo afecta la imagen de la entidad a nivel nacional, con efecto publicitarios sostenible a nivel país","100%",IF(K133="Impacto que afecte la ejecución presupuestal en un valor ≥0,5%.","20%",IF(K133="Impacto que afecte la ejecución presupuestal en un valor ≥1%.","40%",IF(K133="Impacto que afecte la ejecución presupuestal en un valor ≥5%.","60%",IF(K133="Impacto que afecte la ejecución presupuestal en un valor ≥20%.","80%",IF(K133="Impacto que afecte la ejecución presupuestal en un valor ≥50%.","100%",IF(K133="Incumplimiento máximo del 5% de la meta planeada","20%",IF(K133="Incumplimiento máximo del 15% de la meta planeada","40%",IF(K133="Incumplimiento máximo del 20% de la meta planeada","60%",IF(K133="Incumplimiento máximo del 50% de la meta planeada","80%",IF(K133="Incumplimiento máximo del 80% de la meta planeada","100%",IF(K133="Cualquier afectación a la violacion de los derechos de los ciudadanos se considera con consecuencias altas","80%",IF(K133="Cualquier afectación a la violacion de los derechos de los ciudadanos se considera con consecuencias desastrosas","100%",IF(K133="Afecta la Prestación del Servicio de Administración de Justicia en 5%","20%",IF(K133="Afecta la Prestación del Servicio de Administración de Justicia en 10%","40%",IF(K133="Afecta la Prestación del Servicio de Administración de Justicia en 15%","60%",IF(K133="Afecta la Prestación del Servicio de Administración de Justicia en 20%","80%",IF(K133="Afecta la Prestación del Servicio de Administración de Justicia en más del 50%","100%",IF(K133="Cualquier acto indebido de los servidores judiciales genera altas consecuencias para la entidad","80%",IF(K133="Cualquier acto indebido de los servidores judiciales genera consecuencias desastrosas para la entidad","100%",IF(K133="Si el hecho llegara a presentarse, tendría consecuencias o efectos mínimos sobre la entidad","20%",IF(K133="Si el hecho llegara a presentarse, tendría bajo impacto o efecto sobre la entidad","40%",IF(K133="Si el hecho llegara a presentarse, tendría medianas consecuencias o efectos sobre la entidad","60%",IF(K133="Si el hecho llegara a presentarse, tendría altas consecuencias o efectos sobre la entidad","80%",IF(K133="Si el hecho llegara a presentarse, tendría desastrosas consecuencias o efectos sobre la entidad","100%")))))))))))))))))))))))))))))</f>
        <v>60%</v>
      </c>
      <c r="N133" s="326" t="str">
        <f>VLOOKUP((I133&amp;L133),Hoja1!$B$4:$C$28,2,0)</f>
        <v>Moderado</v>
      </c>
      <c r="O133" s="194">
        <v>1</v>
      </c>
      <c r="P133" s="135" t="s">
        <v>508</v>
      </c>
      <c r="Q133" s="194" t="str">
        <f t="shared" si="68"/>
        <v>Probabilidad</v>
      </c>
      <c r="R133" s="194" t="s">
        <v>204</v>
      </c>
      <c r="S133" s="194" t="s">
        <v>205</v>
      </c>
      <c r="T133" s="195">
        <f>VLOOKUP(R133&amp;S133,Hoja1!$Q$4:$R$9,2,0)</f>
        <v>0.45</v>
      </c>
      <c r="U133" s="194" t="s">
        <v>206</v>
      </c>
      <c r="V133" s="194" t="s">
        <v>207</v>
      </c>
      <c r="W133" s="194" t="s">
        <v>208</v>
      </c>
      <c r="X133" s="195">
        <f t="shared" si="69"/>
        <v>9.0000000000000011E-2</v>
      </c>
      <c r="Y133" s="195" t="str">
        <f>IF(Z133&lt;=20%,'Tabla probabilidad'!$B$5,IF(Z133&lt;=40%,'Tabla probabilidad'!$B$6,IF(Z133&lt;=60%,'Tabla probabilidad'!$B$7,IF(Z133&lt;=80%,'Tabla probabilidad'!$B$8,IF(Z133&lt;=100%,'Tabla probabilidad'!$B$9)))))</f>
        <v>Baja</v>
      </c>
      <c r="Z133" s="195">
        <f>IF(R133="Preventivo",(J133-(J133*T133)),IF(R133="Detectivo",(J133-(J133*T133)),IF(R133="Correctivo",(J133))))</f>
        <v>0.32999999999999996</v>
      </c>
      <c r="AA133" s="331" t="str">
        <f>IF(AB133&lt;=20%,'Tabla probabilidad'!$B$5,IF(AB133&lt;=40%,'Tabla probabilidad'!$B$6,IF(AB133&lt;=60%,'Tabla probabilidad'!$B$7,IF(AB133&lt;=80%,'Tabla probabilidad'!$B$8,IF(AB133&lt;=100%,'Tabla probabilidad'!$B$9)))))</f>
        <v>Baja</v>
      </c>
      <c r="AB133" s="331">
        <f>AVERAGE(Z133:Z137)</f>
        <v>0.32999999999999996</v>
      </c>
      <c r="AC133" s="195" t="str">
        <f t="shared" si="66"/>
        <v>Leve</v>
      </c>
      <c r="AD133" s="195">
        <f t="shared" si="70"/>
        <v>0.2</v>
      </c>
      <c r="AE133" s="331" t="str">
        <f>IF(AF133&lt;=20%,"Leve",IF(AF133&lt;=40%,"Menor",IF(AF133&lt;=60%,"Moderado",IF(AF133&lt;=80%,"Mayor",IF(AF133&lt;=100%,"Catastrófico")))))</f>
        <v>Leve</v>
      </c>
      <c r="AF133" s="331">
        <f>AVERAGE(AD133:AD137)</f>
        <v>0.20000000000000004</v>
      </c>
      <c r="AG133" s="319" t="str">
        <f>VLOOKUP(AA133&amp;AE133,Hoja1!$B$4:$C$28,2,0)</f>
        <v>Bajo</v>
      </c>
      <c r="AH133" s="326" t="s">
        <v>209</v>
      </c>
      <c r="AI133" s="323"/>
      <c r="AJ133" s="323"/>
      <c r="AK133" s="323"/>
      <c r="AL133" s="323"/>
      <c r="AM133" s="323"/>
      <c r="AN133" s="323"/>
    </row>
    <row r="134" spans="1:40" ht="28.8" x14ac:dyDescent="0.3">
      <c r="A134" s="326"/>
      <c r="B134" s="334"/>
      <c r="C134" s="325"/>
      <c r="D134" s="144" t="s">
        <v>509</v>
      </c>
      <c r="E134" s="326"/>
      <c r="F134" s="326"/>
      <c r="G134" s="326"/>
      <c r="H134" s="326"/>
      <c r="I134" s="328"/>
      <c r="J134" s="329"/>
      <c r="K134" s="326"/>
      <c r="L134" s="330"/>
      <c r="M134" s="330"/>
      <c r="N134" s="326"/>
      <c r="O134" s="194">
        <v>2</v>
      </c>
      <c r="P134" s="135" t="s">
        <v>510</v>
      </c>
      <c r="Q134" s="194" t="str">
        <f t="shared" si="68"/>
        <v>Probabilidad</v>
      </c>
      <c r="R134" s="194" t="s">
        <v>204</v>
      </c>
      <c r="S134" s="194" t="s">
        <v>205</v>
      </c>
      <c r="T134" s="195">
        <f>VLOOKUP(R134&amp;S134,Hoja1!$Q$4:$R$9,2,0)</f>
        <v>0.45</v>
      </c>
      <c r="U134" s="194" t="s">
        <v>206</v>
      </c>
      <c r="V134" s="194" t="s">
        <v>207</v>
      </c>
      <c r="W134" s="194" t="s">
        <v>208</v>
      </c>
      <c r="X134" s="195">
        <f t="shared" si="69"/>
        <v>9.0000000000000011E-2</v>
      </c>
      <c r="Y134" s="195" t="str">
        <f>IF(Z134&lt;=20%,'Tabla probabilidad'!$B$5,IF(Z134&lt;=40%,'Tabla probabilidad'!$B$6,IF(Z134&lt;=60%,'Tabla probabilidad'!$B$7,IF(Z134&lt;=80%,'Tabla probabilidad'!$B$8,IF(Z134&lt;=100%,'Tabla probabilidad'!$B$9)))))</f>
        <v>Baja</v>
      </c>
      <c r="Z134" s="195">
        <f>IF(R134="Preventivo",(J133-(J133*T134)),IF(R134="Detectivo",(J133-(J133*T134)),IF(R134="Correctivo",(J133))))</f>
        <v>0.32999999999999996</v>
      </c>
      <c r="AA134" s="332"/>
      <c r="AB134" s="332"/>
      <c r="AC134" s="195" t="str">
        <f t="shared" si="66"/>
        <v>Leve</v>
      </c>
      <c r="AD134" s="195">
        <f t="shared" si="70"/>
        <v>0.2</v>
      </c>
      <c r="AE134" s="332"/>
      <c r="AF134" s="332"/>
      <c r="AG134" s="325"/>
      <c r="AH134" s="326"/>
      <c r="AI134" s="324"/>
      <c r="AJ134" s="324"/>
      <c r="AK134" s="324"/>
      <c r="AL134" s="324"/>
      <c r="AM134" s="324"/>
      <c r="AN134" s="324"/>
    </row>
    <row r="135" spans="1:40" ht="57.6" x14ac:dyDescent="0.3">
      <c r="A135" s="326"/>
      <c r="B135" s="334"/>
      <c r="C135" s="325"/>
      <c r="D135" s="144" t="s">
        <v>511</v>
      </c>
      <c r="E135" s="326"/>
      <c r="F135" s="326"/>
      <c r="G135" s="326"/>
      <c r="H135" s="326"/>
      <c r="I135" s="328"/>
      <c r="J135" s="329"/>
      <c r="K135" s="326"/>
      <c r="L135" s="330"/>
      <c r="M135" s="330"/>
      <c r="N135" s="326"/>
      <c r="O135" s="194">
        <v>3</v>
      </c>
      <c r="P135" s="135" t="s">
        <v>512</v>
      </c>
      <c r="Q135" s="194" t="str">
        <f t="shared" si="68"/>
        <v>Probabilidad</v>
      </c>
      <c r="R135" s="194" t="s">
        <v>204</v>
      </c>
      <c r="S135" s="194" t="s">
        <v>205</v>
      </c>
      <c r="T135" s="195">
        <f>VLOOKUP(R135&amp;S135,Hoja1!$Q$4:$R$9,2,0)</f>
        <v>0.45</v>
      </c>
      <c r="U135" s="194" t="s">
        <v>206</v>
      </c>
      <c r="V135" s="194" t="s">
        <v>207</v>
      </c>
      <c r="W135" s="194" t="s">
        <v>208</v>
      </c>
      <c r="X135" s="195">
        <f t="shared" si="69"/>
        <v>9.0000000000000011E-2</v>
      </c>
      <c r="Y135" s="195" t="str">
        <f>IF(Z135&lt;=20%,'Tabla probabilidad'!$B$5,IF(Z135&lt;=40%,'Tabla probabilidad'!$B$6,IF(Z135&lt;=60%,'Tabla probabilidad'!$B$7,IF(Z135&lt;=80%,'Tabla probabilidad'!$B$8,IF(Z135&lt;=100%,'Tabla probabilidad'!$B$9)))))</f>
        <v>Baja</v>
      </c>
      <c r="Z135" s="195">
        <f>IF(R135="Preventivo",(J133-(J133*T135)),IF(R135="Detectivo",(J133-(J133*T135)),IF(R135="Correctivo",(J133))))</f>
        <v>0.32999999999999996</v>
      </c>
      <c r="AA135" s="332"/>
      <c r="AB135" s="332"/>
      <c r="AC135" s="195" t="str">
        <f t="shared" si="66"/>
        <v>Leve</v>
      </c>
      <c r="AD135" s="195">
        <f t="shared" si="70"/>
        <v>0.2</v>
      </c>
      <c r="AE135" s="332"/>
      <c r="AF135" s="332"/>
      <c r="AG135" s="325"/>
      <c r="AH135" s="326"/>
      <c r="AI135" s="324"/>
      <c r="AJ135" s="324"/>
      <c r="AK135" s="324"/>
      <c r="AL135" s="324"/>
      <c r="AM135" s="324"/>
      <c r="AN135" s="324"/>
    </row>
    <row r="136" spans="1:40" ht="28.8" x14ac:dyDescent="0.3">
      <c r="A136" s="326"/>
      <c r="B136" s="334"/>
      <c r="C136" s="325"/>
      <c r="D136" s="144" t="s">
        <v>513</v>
      </c>
      <c r="E136" s="326"/>
      <c r="F136" s="326"/>
      <c r="G136" s="326"/>
      <c r="H136" s="326"/>
      <c r="I136" s="328"/>
      <c r="J136" s="329"/>
      <c r="K136" s="326"/>
      <c r="L136" s="330"/>
      <c r="M136" s="330"/>
      <c r="N136" s="326"/>
      <c r="O136" s="194">
        <v>4</v>
      </c>
      <c r="P136" s="135"/>
      <c r="Q136" s="194" t="b">
        <f t="shared" ref="Q136:Q162" si="71">IF(R136="Preventivo","Probabilidad",IF(R136="Detectivo","Probabilidad", IF(R136="Correctivo","Impacto")))</f>
        <v>0</v>
      </c>
      <c r="R136" s="194"/>
      <c r="S136" s="194"/>
      <c r="T136" s="195" t="e">
        <f>VLOOKUP(R136&amp;S136,Hoja1!$Q$4:$R$9,2,0)</f>
        <v>#N/A</v>
      </c>
      <c r="U136" s="194"/>
      <c r="V136" s="194"/>
      <c r="W136" s="194"/>
      <c r="X136" s="195" t="b">
        <f t="shared" si="69"/>
        <v>0</v>
      </c>
      <c r="Y136" s="195" t="b">
        <f>IF(Z136&lt;=20%,'Tabla probabilidad'!$B$5,IF(Z136&lt;=40%,'Tabla probabilidad'!$B$6,IF(Z136&lt;=60%,'Tabla probabilidad'!$B$7,IF(Z136&lt;=80%,'Tabla probabilidad'!$B$8,IF(Z136&lt;=100%,'Tabla probabilidad'!$B$9)))))</f>
        <v>0</v>
      </c>
      <c r="Z136" s="195" t="b">
        <f>IF(R136="Preventivo",(J133-(J133*T136)),IF(R136="Detectivo",(J133-(J133*T136)),IF(R136="Correctivo",(J133))))</f>
        <v>0</v>
      </c>
      <c r="AA136" s="332"/>
      <c r="AB136" s="332"/>
      <c r="AC136" s="195" t="b">
        <f t="shared" si="66"/>
        <v>0</v>
      </c>
      <c r="AD136" s="195" t="b">
        <f t="shared" si="70"/>
        <v>0</v>
      </c>
      <c r="AE136" s="332"/>
      <c r="AF136" s="332"/>
      <c r="AG136" s="325"/>
      <c r="AH136" s="326"/>
      <c r="AI136" s="324"/>
      <c r="AJ136" s="324"/>
      <c r="AK136" s="324"/>
      <c r="AL136" s="324"/>
      <c r="AM136" s="324"/>
      <c r="AN136" s="324"/>
    </row>
    <row r="137" spans="1:40" x14ac:dyDescent="0.3">
      <c r="A137" s="326"/>
      <c r="B137" s="334"/>
      <c r="C137" s="325"/>
      <c r="D137" s="144" t="s">
        <v>514</v>
      </c>
      <c r="E137" s="326"/>
      <c r="F137" s="326"/>
      <c r="G137" s="326"/>
      <c r="H137" s="326"/>
      <c r="I137" s="328"/>
      <c r="J137" s="329"/>
      <c r="K137" s="326"/>
      <c r="L137" s="330"/>
      <c r="M137" s="330"/>
      <c r="N137" s="326"/>
      <c r="O137" s="194">
        <v>5</v>
      </c>
      <c r="P137" s="144"/>
      <c r="Q137" s="194" t="b">
        <f t="shared" si="71"/>
        <v>0</v>
      </c>
      <c r="R137" s="194"/>
      <c r="S137" s="194"/>
      <c r="T137" s="195" t="e">
        <f>VLOOKUP(R137&amp;S137,Hoja1!$Q$4:$R$9,2,0)</f>
        <v>#N/A</v>
      </c>
      <c r="U137" s="194"/>
      <c r="V137" s="194"/>
      <c r="W137" s="194"/>
      <c r="X137" s="195" t="b">
        <f t="shared" si="69"/>
        <v>0</v>
      </c>
      <c r="Y137" s="195" t="b">
        <f>IF(Z137&lt;=20%,'Tabla probabilidad'!$B$5,IF(Z137&lt;=40%,'Tabla probabilidad'!$B$6,IF(Z137&lt;=60%,'Tabla probabilidad'!$B$7,IF(Z137&lt;=80%,'Tabla probabilidad'!$B$8,IF(Z137&lt;=100%,'Tabla probabilidad'!$B$9)))))</f>
        <v>0</v>
      </c>
      <c r="Z137" s="195" t="b">
        <f>IF(R137="Preventivo",(J133-(J133*T137)),IF(R137="Detectivo",(J133-(J133*T137)),IF(R137="Correctivo",(J133))))</f>
        <v>0</v>
      </c>
      <c r="AA137" s="333"/>
      <c r="AB137" s="333"/>
      <c r="AC137" s="195" t="b">
        <f t="shared" si="66"/>
        <v>0</v>
      </c>
      <c r="AD137" s="195" t="b">
        <f t="shared" si="70"/>
        <v>0</v>
      </c>
      <c r="AE137" s="333"/>
      <c r="AF137" s="333"/>
      <c r="AG137" s="320"/>
      <c r="AH137" s="326"/>
      <c r="AI137" s="327"/>
      <c r="AJ137" s="327"/>
      <c r="AK137" s="327"/>
      <c r="AL137" s="327"/>
      <c r="AM137" s="327"/>
      <c r="AN137" s="327"/>
    </row>
    <row r="138" spans="1:40" ht="57.6" x14ac:dyDescent="0.3">
      <c r="A138" s="326"/>
      <c r="B138" s="334"/>
      <c r="C138" s="325"/>
      <c r="D138" s="144" t="s">
        <v>499</v>
      </c>
      <c r="E138" s="326" t="s">
        <v>500</v>
      </c>
      <c r="F138" s="326" t="s">
        <v>515</v>
      </c>
      <c r="G138" s="326" t="s">
        <v>241</v>
      </c>
      <c r="H138" s="326">
        <v>2</v>
      </c>
      <c r="I138" s="328" t="str">
        <f>IF(H138&lt;=2,'Tabla probabilidad'!$B$5,IF(H138&lt;=24,'Tabla probabilidad'!$B$6,IF(H138&lt;=500,'Tabla probabilidad'!$B$7,IF(H138&lt;=5000,'Tabla probabilidad'!$B$8,IF(H138&gt;5000,'Tabla probabilidad'!$B$9)))))</f>
        <v>Muy Baja</v>
      </c>
      <c r="J138" s="329">
        <f>IF(H138&lt;=2,'Tabla probabilidad'!$D$5,IF(H138&lt;=24,'Tabla probabilidad'!$D$6,IF(H138&lt;=500,'Tabla probabilidad'!$D$7,IF(H138&lt;=5000,'Tabla probabilidad'!$D$8,IF(H138&gt;5000,'Tabla probabilidad'!$D$9)))))</f>
        <v>0.2</v>
      </c>
      <c r="K138" s="326" t="s">
        <v>384</v>
      </c>
      <c r="L138" s="326" t="str">
        <f>IF(K138="El riesgo afecta la imagen de alguna área de la organización","Leve",IF(K138="El riesgo afecta la imagen de la entidad internamente, de conocimiento general, nivel interno, alta dirección, contratista y/o de provedores","Menor",IF(K138="El riesgo afecta la imagen de la entidad con algunos usuarios de relevancia frente al logro de los objetivos","Moderado",IF(K138="El riesgo afecta la imagen de de la entidad con efecto publicitario sostenido a nivel del sector justicia","Mayor",IF(K138="El riesgo afecta la imagen de la entidad a nivel nacional, con efecto publicitarios sostenible a nivel país","Catastrófico",IF(K138="Impacto que afecte la ejecución presupuestal en un valor ≥0,5%.","Leve",IF(K138="Impacto que afecte la ejecución presupuestal en un valor ≥1%.","Menor",IF(K138="Impacto que afecte la ejecución presupuestal en un valor ≥5%.","Moderado",IF(K138="Impacto que afecte la ejecución presupuestal en un valor ≥20%.","Mayor",IF(K138="Impacto que afecte la ejecución presupuestal en un valor ≥50%.","Catastrófico",IF(K138="Incumplimiento máximo del 5% de la meta planeada","Leve",IF(K138="Incumplimiento máximo del 15% de la meta planeada","Menor",IF(K138="Incumplimiento máximo del 20% de la meta planeada","Moderado",IF(K138="Incumplimiento máximo del 50% de la meta planeada","Mayor",IF(K138="Incumplimiento máximo del 80% de la meta planeada","Catastrófico",IF(K138="Cualquier afectación a la violacion de los derechos de los ciudadanos se considera con consecuencias altas","Mayor",IF(K138="Cualquier afectación a la violacion de los derechos de los ciudadanos se considera con consecuencias desastrosas","Catastrófico",IF(K138="Afecta la Prestación del Servicio de Administración de Justicia en 5%","Leve",IF(K138="Afecta la Prestación del Servicio de Administración de Justicia en 10%","Menor",IF(K138="Afecta la Prestación del Servicio de Administración de Justicia en 15%","Moderado",IF(K138="Afecta la Prestación del Servicio de Administración de Justicia en 20%","Mayor",IF(K138="Afecta la Prestación del Servicio de Administración de Justicia en más del 50%","Catastrófico",IF(K138="Cualquier acto indebido de los servidores judiciales genera altas consecuencias para la entidad","Mayor",IF(K138="Cualquier acto indebido de los servidores judiciales genera consecuencias desastrosas para la entidad","Catastrófico",IF(K138="Si el hecho llegara a presentarse, tendría consecuencias o efectos mínimos sobre la entidad","Leve",IF(K138="Si el hecho llegara a presentarse, tendría bajo impacto o efecto sobre la entidad","Menor",IF(K138="Si el hecho llegara a presentarse, tendría medianas consecuencias o efectos sobre la entidad","Moderado",IF(K138="Si el hecho llegara a presentarse, tendría altas consecuencias o efectos sobre la entidad","Mayor",IF(K138="Si el hecho llegara a presentarse, tendría desastrosas consecuencias o efectos sobre la entidad","Catastrófico")))))))))))))))))))))))))))))</f>
        <v>Moderado</v>
      </c>
      <c r="M138" s="326" t="str">
        <f>IF(K138="El riesgo afecta la imagen de alguna área de la organización","20%",IF(K138="El riesgo afecta la imagen de la entidad internamente, de conocimiento general, nivel interno, alta dirección, contratista y/o de provedores","40%",IF(K138="El riesgo afecta la imagen de la entidad con algunos usuarios de relevancia frente al logro de los objetivos","60%",IF(K138="El riesgo afecta la imagen de de la entidad con efecto publicitario sostenido a nivel del sector justicia","80%",IF(K138="El riesgo afecta la imagen de la entidad a nivel nacional, con efecto publicitarios sostenible a nivel país","100%",IF(K138="Impacto que afecte la ejecución presupuestal en un valor ≥0,5%.","20%",IF(K138="Impacto que afecte la ejecución presupuestal en un valor ≥1%.","40%",IF(K138="Impacto que afecte la ejecución presupuestal en un valor ≥5%.","60%",IF(K138="Impacto que afecte la ejecución presupuestal en un valor ≥20%.","80%",IF(K138="Impacto que afecte la ejecución presupuestal en un valor ≥50%.","100%",IF(K138="Incumplimiento máximo del 5% de la meta planeada","20%",IF(K138="Incumplimiento máximo del 15% de la meta planeada","40%",IF(K138="Incumplimiento máximo del 20% de la meta planeada","60%",IF(K138="Incumplimiento máximo del 50% de la meta planeada","80%",IF(K138="Incumplimiento máximo del 80% de la meta planeada","100%",IF(K138="Cualquier afectación a la violacion de los derechos de los ciudadanos se considera con consecuencias altas","80%",IF(K138="Cualquier afectación a la violacion de los derechos de los ciudadanos se considera con consecuencias desastrosas","100%",IF(K138="Afecta la Prestación del Servicio de Administración de Justicia en 5%","20%",IF(K138="Afecta la Prestación del Servicio de Administración de Justicia en 10%","40%",IF(K138="Afecta la Prestación del Servicio de Administración de Justicia en 15%","60%",IF(K138="Afecta la Prestación del Servicio de Administración de Justicia en 20%","80%",IF(K138="Afecta la Prestación del Servicio de Administración de Justicia en más del 50%","100%",IF(K138="Cualquier acto indebido de los servidores judiciales genera altas consecuencias para la entidad","80%",IF(K138="Cualquier acto indebido de los servidores judiciales genera consecuencias desastrosas para la entidad","100%",IF(K138="Si el hecho llegara a presentarse, tendría consecuencias o efectos mínimos sobre la entidad","20%",IF(K138="Si el hecho llegara a presentarse, tendría bajo impacto o efecto sobre la entidad","40%",IF(K138="Si el hecho llegara a presentarse, tendría medianas consecuencias o efectos sobre la entidad","60%",IF(K138="Si el hecho llegara a presentarse, tendría altas consecuencias o efectos sobre la entidad","80%",IF(K138="Si el hecho llegara a presentarse, tendría desastrosas consecuencias o efectos sobre la entidad","100%")))))))))))))))))))))))))))))</f>
        <v>60%</v>
      </c>
      <c r="N138" s="326" t="str">
        <f>VLOOKUP((I138&amp;L138),Hoja1!$B$4:$C$28,2,0)</f>
        <v>Moderado</v>
      </c>
      <c r="O138" s="194">
        <v>1</v>
      </c>
      <c r="P138" s="135" t="s">
        <v>516</v>
      </c>
      <c r="Q138" s="194" t="str">
        <f>IF(R138="Preventivo","Probabilidad",IF(R138="Detectivo","Probabilidad", IF(R138="Correctivo","Impacto")))</f>
        <v>Probabilidad</v>
      </c>
      <c r="R138" s="194" t="s">
        <v>204</v>
      </c>
      <c r="S138" s="194" t="s">
        <v>205</v>
      </c>
      <c r="T138" s="195">
        <f>VLOOKUP(R138&amp;S138,Hoja1!$Q$4:$R$9,2,0)</f>
        <v>0.45</v>
      </c>
      <c r="U138" s="194" t="s">
        <v>206</v>
      </c>
      <c r="V138" s="194" t="s">
        <v>207</v>
      </c>
      <c r="W138" s="194" t="s">
        <v>208</v>
      </c>
      <c r="X138" s="195">
        <f t="shared" si="69"/>
        <v>9.0000000000000011E-2</v>
      </c>
      <c r="Y138" s="195" t="str">
        <f>IF(Z138&lt;=20%,'Tabla probabilidad'!$B$5,IF(Z138&lt;=40%,'Tabla probabilidad'!$B$6,IF(Z138&lt;=60%,'Tabla probabilidad'!$B$7,IF(Z138&lt;=80%,'Tabla probabilidad'!$B$8,IF(Z138&lt;=100%,'Tabla probabilidad'!$B$9)))))</f>
        <v>Muy Baja</v>
      </c>
      <c r="Z138" s="195">
        <f>IF(R138="Preventivo",(J138-(J138*T138)),IF(R138="Detectivo",(J138-(J138*T138)),IF(R138="Correctivo",(J138))))</f>
        <v>0.11</v>
      </c>
      <c r="AA138" s="331" t="str">
        <f>IF(AB138&lt;=20%,'Tabla probabilidad'!$B$5,IF(AB138&lt;=40%,'Tabla probabilidad'!$B$6,IF(AB138&lt;=60%,'Tabla probabilidad'!$B$7,IF(AB138&lt;=80%,'Tabla probabilidad'!$B$8,IF(AB138&lt;=100%,'Tabla probabilidad'!$B$9)))))</f>
        <v>Muy Baja</v>
      </c>
      <c r="AB138" s="331">
        <f>AVERAGE(Z138:Z141)</f>
        <v>0.11</v>
      </c>
      <c r="AC138" s="195" t="str">
        <f t="shared" ref="AC138:AC145" si="72">IF(AD138&lt;=20%,"Leve",IF(AD138&lt;=40%,"Menor",IF(AD138&lt;=60%,"Moderado",IF(AD138&lt;=80%,"Mayor",IF(AD138&lt;=100%,"Catastrófico")))))</f>
        <v>Leve</v>
      </c>
      <c r="AD138" s="195">
        <f t="shared" si="70"/>
        <v>0.2</v>
      </c>
      <c r="AE138" s="331" t="str">
        <f>IF(AF138&lt;=20%,"Leve",IF(AF138&lt;=40%,"Menor",IF(AF138&lt;=60%,"Moderado",IF(AF138&lt;=80%,"Mayor",IF(AF138&lt;=100%,"Catastrófico")))))</f>
        <v>Leve</v>
      </c>
      <c r="AF138" s="331">
        <f>AVERAGE(AD138:AD141)</f>
        <v>0.2</v>
      </c>
      <c r="AG138" s="319" t="str">
        <f>VLOOKUP(AA138&amp;AE138,Hoja1!$B$4:$C$28,2,0)</f>
        <v>Bajo</v>
      </c>
      <c r="AH138" s="326" t="s">
        <v>209</v>
      </c>
      <c r="AI138" s="323"/>
      <c r="AJ138" s="323"/>
      <c r="AK138" s="323"/>
      <c r="AL138" s="323"/>
      <c r="AM138" s="323"/>
      <c r="AN138" s="323"/>
    </row>
    <row r="139" spans="1:40" ht="43.2" x14ac:dyDescent="0.3">
      <c r="A139" s="326"/>
      <c r="B139" s="334"/>
      <c r="C139" s="325"/>
      <c r="D139" s="144" t="s">
        <v>503</v>
      </c>
      <c r="E139" s="326"/>
      <c r="F139" s="326"/>
      <c r="G139" s="326"/>
      <c r="H139" s="326"/>
      <c r="I139" s="328"/>
      <c r="J139" s="329"/>
      <c r="K139" s="326"/>
      <c r="L139" s="330"/>
      <c r="M139" s="330"/>
      <c r="N139" s="326"/>
      <c r="O139" s="194">
        <v>2</v>
      </c>
      <c r="P139" s="135" t="s">
        <v>504</v>
      </c>
      <c r="Q139" s="194" t="str">
        <f>IF(R139="Preventivo","Probabilidad",IF(R139="Detectivo","Probabilidad", IF(R139="Correctivo","Impacto")))</f>
        <v>Probabilidad</v>
      </c>
      <c r="R139" s="194" t="s">
        <v>204</v>
      </c>
      <c r="S139" s="194" t="s">
        <v>205</v>
      </c>
      <c r="T139" s="195">
        <f>VLOOKUP(R139&amp;S139,Hoja1!$Q$4:$R$9,2,0)</f>
        <v>0.45</v>
      </c>
      <c r="U139" s="194" t="s">
        <v>206</v>
      </c>
      <c r="V139" s="194" t="s">
        <v>207</v>
      </c>
      <c r="W139" s="194" t="s">
        <v>208</v>
      </c>
      <c r="X139" s="195">
        <f t="shared" si="69"/>
        <v>9.0000000000000011E-2</v>
      </c>
      <c r="Y139" s="195" t="str">
        <f>IF(Z139&lt;=20%,'Tabla probabilidad'!$B$5,IF(Z139&lt;=40%,'Tabla probabilidad'!$B$6,IF(Z139&lt;=60%,'Tabla probabilidad'!$B$7,IF(Z139&lt;=80%,'Tabla probabilidad'!$B$8,IF(Z139&lt;=100%,'Tabla probabilidad'!$B$9)))))</f>
        <v>Muy Baja</v>
      </c>
      <c r="Z139" s="195">
        <f>IF(R139="Preventivo",(J138-(J138*T139)),IF(R139="Detectivo",(J138-(J138*T139)),IF(R139="Correctivo",(J138))))</f>
        <v>0.11</v>
      </c>
      <c r="AA139" s="332"/>
      <c r="AB139" s="332"/>
      <c r="AC139" s="195" t="str">
        <f t="shared" si="72"/>
        <v>Leve</v>
      </c>
      <c r="AD139" s="195">
        <f t="shared" si="70"/>
        <v>0.2</v>
      </c>
      <c r="AE139" s="332"/>
      <c r="AF139" s="332"/>
      <c r="AG139" s="325"/>
      <c r="AH139" s="326"/>
      <c r="AI139" s="324"/>
      <c r="AJ139" s="324"/>
      <c r="AK139" s="324"/>
      <c r="AL139" s="324"/>
      <c r="AM139" s="324"/>
      <c r="AN139" s="324"/>
    </row>
    <row r="140" spans="1:40" ht="28.8" x14ac:dyDescent="0.3">
      <c r="A140" s="326"/>
      <c r="B140" s="334"/>
      <c r="C140" s="325"/>
      <c r="D140" s="144" t="s">
        <v>505</v>
      </c>
      <c r="E140" s="326"/>
      <c r="F140" s="326"/>
      <c r="G140" s="326"/>
      <c r="H140" s="326"/>
      <c r="I140" s="328"/>
      <c r="J140" s="329"/>
      <c r="K140" s="326"/>
      <c r="L140" s="330"/>
      <c r="M140" s="330"/>
      <c r="N140" s="326"/>
      <c r="O140" s="194">
        <v>3</v>
      </c>
      <c r="P140" s="135"/>
      <c r="Q140" s="194" t="b">
        <f>IF(R140="Preventivo","Probabilidad",IF(R140="Detectivo","Probabilidad", IF(R140="Correctivo","Impacto")))</f>
        <v>0</v>
      </c>
      <c r="R140" s="194"/>
      <c r="S140" s="194"/>
      <c r="T140" s="195" t="e">
        <f>VLOOKUP(R140&amp;S140,Hoja1!$Q$4:$R$9,2,0)</f>
        <v>#N/A</v>
      </c>
      <c r="U140" s="194"/>
      <c r="V140" s="194"/>
      <c r="W140" s="194"/>
      <c r="X140" s="195" t="b">
        <f t="shared" si="69"/>
        <v>0</v>
      </c>
      <c r="Y140" s="195" t="b">
        <f>IF(Z140&lt;=20%,'Tabla probabilidad'!$B$5,IF(Z140&lt;=40%,'Tabla probabilidad'!$B$6,IF(Z140&lt;=60%,'Tabla probabilidad'!$B$7,IF(Z140&lt;=80%,'Tabla probabilidad'!$B$8,IF(Z140&lt;=100%,'Tabla probabilidad'!$B$9)))))</f>
        <v>0</v>
      </c>
      <c r="Z140" s="195" t="b">
        <f>IF(R140="Preventivo",(J138-(J138*T140)),IF(R140="Detectivo",(J138-(J138*T140)),IF(R140="Correctivo",(J138))))</f>
        <v>0</v>
      </c>
      <c r="AA140" s="332"/>
      <c r="AB140" s="332"/>
      <c r="AC140" s="195" t="b">
        <f t="shared" si="72"/>
        <v>0</v>
      </c>
      <c r="AD140" s="195" t="b">
        <f t="shared" si="70"/>
        <v>0</v>
      </c>
      <c r="AE140" s="332"/>
      <c r="AF140" s="332"/>
      <c r="AG140" s="325"/>
      <c r="AH140" s="326"/>
      <c r="AI140" s="324"/>
      <c r="AJ140" s="324"/>
      <c r="AK140" s="324"/>
      <c r="AL140" s="324"/>
      <c r="AM140" s="324"/>
      <c r="AN140" s="324"/>
    </row>
    <row r="141" spans="1:40" x14ac:dyDescent="0.3">
      <c r="A141" s="326"/>
      <c r="B141" s="334"/>
      <c r="C141" s="325"/>
      <c r="D141" s="144" t="s">
        <v>517</v>
      </c>
      <c r="E141" s="326"/>
      <c r="F141" s="326"/>
      <c r="G141" s="326"/>
      <c r="H141" s="326"/>
      <c r="I141" s="328"/>
      <c r="J141" s="329"/>
      <c r="K141" s="326"/>
      <c r="L141" s="330"/>
      <c r="M141" s="330"/>
      <c r="N141" s="326"/>
      <c r="O141" s="194">
        <v>4</v>
      </c>
      <c r="P141" s="135"/>
      <c r="Q141" s="194" t="b">
        <f>IF(R141="Preventivo","Probabilidad",IF(R141="Detectivo","Probabilidad", IF(R141="Correctivo","Impacto")))</f>
        <v>0</v>
      </c>
      <c r="R141" s="194"/>
      <c r="S141" s="194"/>
      <c r="T141" s="195" t="e">
        <f>VLOOKUP(R141&amp;S141,Hoja1!$Q$4:$R$9,2,0)</f>
        <v>#N/A</v>
      </c>
      <c r="U141" s="194"/>
      <c r="V141" s="194"/>
      <c r="W141" s="194"/>
      <c r="X141" s="195" t="b">
        <f t="shared" si="69"/>
        <v>0</v>
      </c>
      <c r="Y141" s="195" t="b">
        <f>IF(Z141&lt;=20%,'Tabla probabilidad'!$B$5,IF(Z141&lt;=40%,'Tabla probabilidad'!$B$6,IF(Z141&lt;=60%,'Tabla probabilidad'!$B$7,IF(Z141&lt;=80%,'Tabla probabilidad'!$B$8,IF(Z141&lt;=100%,'Tabla probabilidad'!$B$9)))))</f>
        <v>0</v>
      </c>
      <c r="Z141" s="195" t="b">
        <f>IF(R141="Preventivo",(J138-(J138*T141)),IF(R141="Detectivo",(J138-(J138*T141)),IF(R141="Correctivo",(J138))))</f>
        <v>0</v>
      </c>
      <c r="AA141" s="332"/>
      <c r="AB141" s="332"/>
      <c r="AC141" s="195" t="b">
        <f t="shared" si="72"/>
        <v>0</v>
      </c>
      <c r="AD141" s="195" t="b">
        <f t="shared" si="70"/>
        <v>0</v>
      </c>
      <c r="AE141" s="332"/>
      <c r="AF141" s="332"/>
      <c r="AG141" s="325"/>
      <c r="AH141" s="326"/>
      <c r="AI141" s="324"/>
      <c r="AJ141" s="324"/>
      <c r="AK141" s="324"/>
      <c r="AL141" s="324"/>
      <c r="AM141" s="324"/>
      <c r="AN141" s="324"/>
    </row>
    <row r="142" spans="1:40" ht="57.6" x14ac:dyDescent="0.3">
      <c r="A142" s="326"/>
      <c r="B142" s="334"/>
      <c r="C142" s="325"/>
      <c r="D142" s="144" t="s">
        <v>489</v>
      </c>
      <c r="E142" s="326" t="s">
        <v>518</v>
      </c>
      <c r="F142" s="326" t="s">
        <v>519</v>
      </c>
      <c r="G142" s="326" t="s">
        <v>241</v>
      </c>
      <c r="H142" s="326">
        <v>2</v>
      </c>
      <c r="I142" s="328" t="str">
        <f>IF(H142&lt;=2,'Tabla probabilidad'!$B$5,IF(H142&lt;=24,'Tabla probabilidad'!$B$6,IF(H142&lt;=500,'Tabla probabilidad'!$B$7,IF(H142&lt;=5000,'Tabla probabilidad'!$B$8,IF(H142&gt;5000,'Tabla probabilidad'!$B$9)))))</f>
        <v>Muy Baja</v>
      </c>
      <c r="J142" s="329">
        <f>IF(H142&lt;=2,'Tabla probabilidad'!$D$5,IF(H142&lt;=24,'Tabla probabilidad'!$D$6,IF(H142&lt;=500,'Tabla probabilidad'!$D$7,IF(H142&lt;=5000,'Tabla probabilidad'!$D$8,IF(H142&gt;5000,'Tabla probabilidad'!$D$9)))))</f>
        <v>0.2</v>
      </c>
      <c r="K142" s="326" t="s">
        <v>520</v>
      </c>
      <c r="L142" s="326" t="str">
        <f>IF(K142="El riesgo afecta la imagen de alguna área de la organización","Leve",IF(K142="El riesgo afecta la imagen de la entidad internamente, de conocimiento general, nivel interno, alta dirección, contratista y/o de provedores","Menor",IF(K142="El riesgo afecta la imagen de la entidad con algunos usuarios de relevancia frente al logro de los objetivos","Moderado",IF(K142="El riesgo afecta la imagen de de la entidad con efecto publicitario sostenido a nivel del sector justicia","Mayor",IF(K142="El riesgo afecta la imagen de la entidad a nivel nacional, con efecto publicitarios sostenible a nivel país","Catastrófico",IF(K142="Impacto que afecte la ejecución presupuestal en un valor ≥0,5%.","Leve",IF(K142="Impacto que afecte la ejecución presupuestal en un valor ≥1%.","Menor",IF(K142="Impacto que afecte la ejecución presupuestal en un valor ≥5%.","Moderado",IF(K142="Impacto que afecte la ejecución presupuestal en un valor ≥20%.","Mayor",IF(K142="Impacto que afecte la ejecución presupuestal en un valor ≥50%.","Catastrófico",IF(K142="Incumplimiento máximo del 5% de la meta planeada","Leve",IF(K142="Incumplimiento máximo del 15% de la meta planeada","Menor",IF(K142="Incumplimiento máximo del 20% de la meta planeada","Moderado",IF(K142="Incumplimiento máximo del 50% de la meta planeada","Mayor",IF(K142="Incumplimiento máximo del 80% de la meta planeada","Catastrófico",IF(K142="Cualquier afectación a la violacion de los derechos de los ciudadanos se considera con consecuencias altas","Mayor",IF(K142="Cualquier afectación a la violacion de los derechos de los ciudadanos se considera con consecuencias desastrosas","Catastrófico",IF(K142="Afecta la Prestación del Servicio de Administración de Justicia en 5%","Leve",IF(K142="Afecta la Prestación del Servicio de Administración de Justicia en 10%","Menor",IF(K142="Afecta la Prestación del Servicio de Administración de Justicia en 15%","Moderado",IF(K142="Afecta la Prestación del Servicio de Administración de Justicia en 20%","Mayor",IF(K142="Afecta la Prestación del Servicio de Administración de Justicia en más del 50%","Catastrófico",IF(K142="Cualquier acto indebido de los servidores judiciales genera altas consecuencias para la entidad","Mayor",IF(K142="Cualquier acto indebido de los servidores judiciales genera consecuencias desastrosas para la entidad","Catastrófico",IF(K142="Si el hecho llegara a presentarse, tendría consecuencias o efectos mínimos sobre la entidad","Leve",IF(K142="Si el hecho llegara a presentarse, tendría bajo impacto o efecto sobre la entidad","Menor",IF(K142="Si el hecho llegara a presentarse, tendría medianas consecuencias o efectos sobre la entidad","Moderado",IF(K142="Si el hecho llegara a presentarse, tendría altas consecuencias o efectos sobre la entidad","Mayor",IF(K142="Si el hecho llegara a presentarse, tendría desastrosas consecuencias o efectos sobre la entidad","Catastrófico")))))))))))))))))))))))))))))</f>
        <v>Mayor</v>
      </c>
      <c r="M142" s="326" t="str">
        <f>IF(K142="El riesgo afecta la imagen de alguna área de la organización","20%",IF(K142="El riesgo afecta la imagen de la entidad internamente, de conocimiento general, nivel interno, alta dirección, contratista y/o de provedores","40%",IF(K142="El riesgo afecta la imagen de la entidad con algunos usuarios de relevancia frente al logro de los objetivos","60%",IF(K142="El riesgo afecta la imagen de de la entidad con efecto publicitario sostenido a nivel del sector justicia","80%",IF(K142="El riesgo afecta la imagen de la entidad a nivel nacional, con efecto publicitarios sostenible a nivel país","100%",IF(K142="Impacto que afecte la ejecución presupuestal en un valor ≥0,5%.","20%",IF(K142="Impacto que afecte la ejecución presupuestal en un valor ≥1%.","40%",IF(K142="Impacto que afecte la ejecución presupuestal en un valor ≥5%.","60%",IF(K142="Impacto que afecte la ejecución presupuestal en un valor ≥20%.","80%",IF(K142="Impacto que afecte la ejecución presupuestal en un valor ≥50%.","100%",IF(K142="Incumplimiento máximo del 5% de la meta planeada","20%",IF(K142="Incumplimiento máximo del 15% de la meta planeada","40%",IF(K142="Incumplimiento máximo del 20% de la meta planeada","60%",IF(K142="Incumplimiento máximo del 50% de la meta planeada","80%",IF(K142="Incumplimiento máximo del 80% de la meta planeada","100%",IF(K142="Cualquier afectación a la violacion de los derechos de los ciudadanos se considera con consecuencias altas","80%",IF(K142="Cualquier afectación a la violacion de los derechos de los ciudadanos se considera con consecuencias desastrosas","100%",IF(K142="Afecta la Prestación del Servicio de Administración de Justicia en 5%","20%",IF(K142="Afecta la Prestación del Servicio de Administración de Justicia en 10%","40%",IF(K142="Afecta la Prestación del Servicio de Administración de Justicia en 15%","60%",IF(K142="Afecta la Prestación del Servicio de Administración de Justicia en 20%","80%",IF(K142="Afecta la Prestación del Servicio de Administración de Justicia en más del 50%","100%",IF(K142="Cualquier acto indebido de los servidores judiciales genera altas consecuencias para la entidad","80%",IF(K142="Cualquier acto indebido de los servidores judiciales genera consecuencias desastrosas para la entidad","100%",IF(K142="Si el hecho llegara a presentarse, tendría consecuencias o efectos mínimos sobre la entidad","20%",IF(K142="Si el hecho llegara a presentarse, tendría bajo impacto o efecto sobre la entidad","40%",IF(K142="Si el hecho llegara a presentarse, tendría medianas consecuencias o efectos sobre la entidad","60%",IF(K142="Si el hecho llegara a presentarse, tendría altas consecuencias o efectos sobre la entidad","80%",IF(K142="Si el hecho llegara a presentarse, tendría desastrosas consecuencias o efectos sobre la entidad","100%")))))))))))))))))))))))))))))</f>
        <v>80%</v>
      </c>
      <c r="N142" s="326" t="str">
        <f>VLOOKUP((I142&amp;L142),Hoja1!$B$4:$C$28,2,0)</f>
        <v xml:space="preserve">Alto </v>
      </c>
      <c r="O142" s="194">
        <v>1</v>
      </c>
      <c r="P142" s="135" t="s">
        <v>521</v>
      </c>
      <c r="Q142" s="194" t="str">
        <f t="shared" ref="Q142:Q145" si="73">IF(R142="Preventivo","Probabilidad",IF(R142="Detectivo","Probabilidad", IF(R142="Correctivo","Impacto")))</f>
        <v>Probabilidad</v>
      </c>
      <c r="R142" s="194" t="s">
        <v>204</v>
      </c>
      <c r="S142" s="194" t="s">
        <v>205</v>
      </c>
      <c r="T142" s="195">
        <f>VLOOKUP(R142&amp;S142,Hoja1!$Q$4:$R$9,2,0)</f>
        <v>0.45</v>
      </c>
      <c r="U142" s="194" t="s">
        <v>206</v>
      </c>
      <c r="V142" s="194" t="s">
        <v>207</v>
      </c>
      <c r="W142" s="194" t="s">
        <v>208</v>
      </c>
      <c r="X142" s="195">
        <f t="shared" si="69"/>
        <v>9.0000000000000011E-2</v>
      </c>
      <c r="Y142" s="195" t="str">
        <f>IF(Z142&lt;=20%,'Tabla probabilidad'!$B$5,IF(Z142&lt;=40%,'Tabla probabilidad'!$B$6,IF(Z142&lt;=60%,'Tabla probabilidad'!$B$7,IF(Z142&lt;=80%,'Tabla probabilidad'!$B$8,IF(Z142&lt;=100%,'Tabla probabilidad'!$B$9)))))</f>
        <v>Muy Baja</v>
      </c>
      <c r="Z142" s="195">
        <f>IF(R142="Preventivo",(J142-(J142*T142)),IF(R142="Detectivo",(J142-(J142*T142)),IF(R142="Correctivo",(J142))))</f>
        <v>0.11</v>
      </c>
      <c r="AA142" s="331" t="str">
        <f>IF(AB142&lt;=20%,'Tabla probabilidad'!$B$5,IF(AB142&lt;=40%,'Tabla probabilidad'!$B$6,IF(AB142&lt;=60%,'Tabla probabilidad'!$B$7,IF(AB142&lt;=80%,'Tabla probabilidad'!$B$8,IF(AB142&lt;=100%,'Tabla probabilidad'!$B$9)))))</f>
        <v>Muy Baja</v>
      </c>
      <c r="AB142" s="331">
        <f>AVERAGE(Z142:Z145)</f>
        <v>0.11</v>
      </c>
      <c r="AC142" s="195" t="str">
        <f t="shared" si="72"/>
        <v>Leve</v>
      </c>
      <c r="AD142" s="195">
        <f t="shared" si="70"/>
        <v>0.2</v>
      </c>
      <c r="AE142" s="331" t="str">
        <f>IF(AF142&lt;=20%,"Leve",IF(AF142&lt;=40%,"Menor",IF(AF142&lt;=60%,"Moderado",IF(AF142&lt;=80%,"Mayor",IF(AF142&lt;=100%,"Catastrófico")))))</f>
        <v>Leve</v>
      </c>
      <c r="AF142" s="331">
        <f>AVERAGE(AD142:AD145)</f>
        <v>0.2</v>
      </c>
      <c r="AG142" s="319" t="str">
        <f>VLOOKUP(AA142&amp;AE142,Hoja1!$B$4:$C$28,2,0)</f>
        <v>Bajo</v>
      </c>
      <c r="AH142" s="326" t="s">
        <v>209</v>
      </c>
      <c r="AI142" s="323"/>
      <c r="AJ142" s="323"/>
      <c r="AK142" s="323"/>
      <c r="AL142" s="323"/>
      <c r="AM142" s="323"/>
      <c r="AN142" s="323"/>
    </row>
    <row r="143" spans="1:40" x14ac:dyDescent="0.3">
      <c r="A143" s="326"/>
      <c r="B143" s="334"/>
      <c r="C143" s="325"/>
      <c r="D143" s="144" t="s">
        <v>493</v>
      </c>
      <c r="E143" s="326"/>
      <c r="F143" s="326"/>
      <c r="G143" s="326"/>
      <c r="H143" s="326"/>
      <c r="I143" s="328"/>
      <c r="J143" s="329"/>
      <c r="K143" s="326"/>
      <c r="L143" s="330"/>
      <c r="M143" s="330"/>
      <c r="N143" s="326"/>
      <c r="O143" s="194">
        <v>2</v>
      </c>
      <c r="P143" s="135" t="s">
        <v>522</v>
      </c>
      <c r="Q143" s="194" t="str">
        <f t="shared" si="73"/>
        <v>Probabilidad</v>
      </c>
      <c r="R143" s="194" t="s">
        <v>204</v>
      </c>
      <c r="S143" s="194" t="s">
        <v>205</v>
      </c>
      <c r="T143" s="195">
        <f>VLOOKUP(R143&amp;S143,Hoja1!$Q$4:$R$9,2,0)</f>
        <v>0.45</v>
      </c>
      <c r="U143" s="194" t="s">
        <v>206</v>
      </c>
      <c r="V143" s="194" t="s">
        <v>207</v>
      </c>
      <c r="W143" s="194" t="s">
        <v>208</v>
      </c>
      <c r="X143" s="195">
        <f t="shared" si="69"/>
        <v>9.0000000000000011E-2</v>
      </c>
      <c r="Y143" s="195" t="str">
        <f>IF(Z143&lt;=20%,'Tabla probabilidad'!$B$5,IF(Z143&lt;=40%,'Tabla probabilidad'!$B$6,IF(Z143&lt;=60%,'Tabla probabilidad'!$B$7,IF(Z143&lt;=80%,'Tabla probabilidad'!$B$8,IF(Z143&lt;=100%,'Tabla probabilidad'!$B$9)))))</f>
        <v>Muy Baja</v>
      </c>
      <c r="Z143" s="195">
        <f>IF(R143="Preventivo",(J142-(J142*T143)),IF(R143="Detectivo",(J142-(J142*T143)),IF(R143="Correctivo",(J142))))</f>
        <v>0.11</v>
      </c>
      <c r="AA143" s="332"/>
      <c r="AB143" s="332"/>
      <c r="AC143" s="195" t="str">
        <f t="shared" si="72"/>
        <v>Leve</v>
      </c>
      <c r="AD143" s="195">
        <f t="shared" si="70"/>
        <v>0.2</v>
      </c>
      <c r="AE143" s="332"/>
      <c r="AF143" s="332"/>
      <c r="AG143" s="325"/>
      <c r="AH143" s="326"/>
      <c r="AI143" s="324"/>
      <c r="AJ143" s="324"/>
      <c r="AK143" s="324"/>
      <c r="AL143" s="324"/>
      <c r="AM143" s="324"/>
      <c r="AN143" s="324"/>
    </row>
    <row r="144" spans="1:40" ht="28.8" x14ac:dyDescent="0.3">
      <c r="A144" s="326"/>
      <c r="B144" s="334"/>
      <c r="C144" s="325"/>
      <c r="D144" s="144" t="s">
        <v>497</v>
      </c>
      <c r="E144" s="326"/>
      <c r="F144" s="326"/>
      <c r="G144" s="326"/>
      <c r="H144" s="326"/>
      <c r="I144" s="328"/>
      <c r="J144" s="329"/>
      <c r="K144" s="326"/>
      <c r="L144" s="330"/>
      <c r="M144" s="330"/>
      <c r="N144" s="326"/>
      <c r="O144" s="194">
        <v>3</v>
      </c>
      <c r="P144" s="135" t="s">
        <v>523</v>
      </c>
      <c r="Q144" s="194" t="str">
        <f t="shared" si="73"/>
        <v>Probabilidad</v>
      </c>
      <c r="R144" s="194" t="s">
        <v>204</v>
      </c>
      <c r="S144" s="194" t="s">
        <v>205</v>
      </c>
      <c r="T144" s="195">
        <f>VLOOKUP(R144&amp;S144,Hoja1!$Q$4:$R$9,2,0)</f>
        <v>0.45</v>
      </c>
      <c r="U144" s="194" t="s">
        <v>206</v>
      </c>
      <c r="V144" s="194" t="s">
        <v>207</v>
      </c>
      <c r="W144" s="194" t="s">
        <v>208</v>
      </c>
      <c r="X144" s="195">
        <f t="shared" si="69"/>
        <v>9.0000000000000011E-2</v>
      </c>
      <c r="Y144" s="195" t="str">
        <f>IF(Z144&lt;=20%,'Tabla probabilidad'!$B$5,IF(Z144&lt;=40%,'Tabla probabilidad'!$B$6,IF(Z144&lt;=60%,'Tabla probabilidad'!$B$7,IF(Z144&lt;=80%,'Tabla probabilidad'!$B$8,IF(Z144&lt;=100%,'Tabla probabilidad'!$B$9)))))</f>
        <v>Muy Baja</v>
      </c>
      <c r="Z144" s="195">
        <f>IF(R144="Preventivo",(J142-(J142*T144)),IF(R144="Detectivo",(J142-(J142*T144)),IF(R144="Correctivo",(J142))))</f>
        <v>0.11</v>
      </c>
      <c r="AA144" s="332"/>
      <c r="AB144" s="332"/>
      <c r="AC144" s="195" t="str">
        <f t="shared" si="72"/>
        <v>Leve</v>
      </c>
      <c r="AD144" s="195">
        <f t="shared" si="70"/>
        <v>0.2</v>
      </c>
      <c r="AE144" s="332"/>
      <c r="AF144" s="332"/>
      <c r="AG144" s="325"/>
      <c r="AH144" s="326"/>
      <c r="AI144" s="324"/>
      <c r="AJ144" s="324"/>
      <c r="AK144" s="324"/>
      <c r="AL144" s="324"/>
      <c r="AM144" s="324"/>
      <c r="AN144" s="324"/>
    </row>
    <row r="145" spans="1:40" ht="28.8" x14ac:dyDescent="0.3">
      <c r="A145" s="326"/>
      <c r="B145" s="334"/>
      <c r="C145" s="325"/>
      <c r="D145" s="144" t="s">
        <v>524</v>
      </c>
      <c r="E145" s="326"/>
      <c r="F145" s="326"/>
      <c r="G145" s="326"/>
      <c r="H145" s="326"/>
      <c r="I145" s="328"/>
      <c r="J145" s="329"/>
      <c r="K145" s="326"/>
      <c r="L145" s="330"/>
      <c r="M145" s="330"/>
      <c r="N145" s="326"/>
      <c r="O145" s="194">
        <v>4</v>
      </c>
      <c r="P145" s="135" t="s">
        <v>496</v>
      </c>
      <c r="Q145" s="194" t="str">
        <f t="shared" si="73"/>
        <v>Probabilidad</v>
      </c>
      <c r="R145" s="194" t="s">
        <v>204</v>
      </c>
      <c r="S145" s="194" t="s">
        <v>205</v>
      </c>
      <c r="T145" s="195">
        <f>VLOOKUP(R145&amp;S145,Hoja1!$Q$4:$R$9,2,0)</f>
        <v>0.45</v>
      </c>
      <c r="U145" s="194" t="s">
        <v>206</v>
      </c>
      <c r="V145" s="194" t="s">
        <v>207</v>
      </c>
      <c r="W145" s="194" t="s">
        <v>208</v>
      </c>
      <c r="X145" s="195">
        <f t="shared" si="69"/>
        <v>9.0000000000000011E-2</v>
      </c>
      <c r="Y145" s="195" t="str">
        <f>IF(Z145&lt;=20%,'Tabla probabilidad'!$B$5,IF(Z145&lt;=40%,'Tabla probabilidad'!$B$6,IF(Z145&lt;=60%,'Tabla probabilidad'!$B$7,IF(Z145&lt;=80%,'Tabla probabilidad'!$B$8,IF(Z145&lt;=100%,'Tabla probabilidad'!$B$9)))))</f>
        <v>Muy Baja</v>
      </c>
      <c r="Z145" s="195">
        <f>IF(R145="Preventivo",(J142-(J142*T145)),IF(R145="Detectivo",(J142-(J142*T145)),IF(R145="Correctivo",(J142))))</f>
        <v>0.11</v>
      </c>
      <c r="AA145" s="332"/>
      <c r="AB145" s="332"/>
      <c r="AC145" s="195" t="str">
        <f t="shared" si="72"/>
        <v>Leve</v>
      </c>
      <c r="AD145" s="195">
        <f t="shared" si="70"/>
        <v>0.2</v>
      </c>
      <c r="AE145" s="332"/>
      <c r="AF145" s="332"/>
      <c r="AG145" s="325"/>
      <c r="AH145" s="326"/>
      <c r="AI145" s="324"/>
      <c r="AJ145" s="324"/>
      <c r="AK145" s="324"/>
      <c r="AL145" s="324"/>
      <c r="AM145" s="324"/>
      <c r="AN145" s="324"/>
    </row>
    <row r="146" spans="1:40" ht="43.2" x14ac:dyDescent="0.3">
      <c r="A146" s="326"/>
      <c r="B146" s="334"/>
      <c r="C146" s="319" t="s">
        <v>237</v>
      </c>
      <c r="D146" s="144" t="s">
        <v>525</v>
      </c>
      <c r="E146" s="326" t="s">
        <v>363</v>
      </c>
      <c r="F146" s="326" t="s">
        <v>526</v>
      </c>
      <c r="G146" s="326" t="s">
        <v>527</v>
      </c>
      <c r="H146" s="326">
        <v>2</v>
      </c>
      <c r="I146" s="328" t="str">
        <f>IF(H146&lt;=2,'Tabla probabilidad'!$B$5,IF(H146&lt;=24,'Tabla probabilidad'!$B$6,IF(H146&lt;=500,'Tabla probabilidad'!$B$7,IF(H146&lt;=5000,'Tabla probabilidad'!$B$8,IF(H146&gt;5000,'Tabla probabilidad'!$B$9)))))</f>
        <v>Muy Baja</v>
      </c>
      <c r="J146" s="329">
        <f>IF(H146&lt;=2,'Tabla probabilidad'!$D$5,IF(H146&lt;=24,'Tabla probabilidad'!$D$6,IF(H146&lt;=500,'Tabla probabilidad'!$D$7,IF(H146&lt;=5000,'Tabla probabilidad'!$D$8,IF(H146&gt;5000,'Tabla probabilidad'!$D$9)))))</f>
        <v>0.2</v>
      </c>
      <c r="K146" s="326" t="s">
        <v>384</v>
      </c>
      <c r="L146" s="326" t="str">
        <f>IF(K146="El riesgo afecta la imagen de alguna área de la organización","Leve",IF(K146="El riesgo afecta la imagen de la entidad internamente, de conocimiento general, nivel interno, alta dirección, contratista y/o de provedores","Menor",IF(K146="El riesgo afecta la imagen de la entidad con algunos usuarios de relevancia frente al logro de los objetivos","Moderado",IF(K146="El riesgo afecta la imagen de de la entidad con efecto publicitario sostenido a nivel del sector justicia","Mayor",IF(K146="El riesgo afecta la imagen de la entidad a nivel nacional, con efecto publicitarios sostenible a nivel país","Catastrófico",IF(K146="Impacto que afecte la ejecución presupuestal en un valor ≥0,5%.","Leve",IF(K146="Impacto que afecte la ejecución presupuestal en un valor ≥1%.","Menor",IF(K146="Impacto que afecte la ejecución presupuestal en un valor ≥5%.","Moderado",IF(K146="Impacto que afecte la ejecución presupuestal en un valor ≥20%.","Mayor",IF(K146="Impacto que afecte la ejecución presupuestal en un valor ≥50%.","Catastrófico",IF(K146="Incumplimiento máximo del 5% de la meta planeada","Leve",IF(K146="Incumplimiento máximo del 15% de la meta planeada","Menor",IF(K146="Incumplimiento máximo del 20% de la meta planeada","Moderado",IF(K146="Incumplimiento máximo del 50% de la meta planeada","Mayor",IF(K146="Incumplimiento máximo del 80% de la meta planeada","Catastrófico",IF(K146="Cualquier afectación a la violacion de los derechos de los ciudadanos se considera con consecuencias altas","Mayor",IF(K146="Cualquier afectación a la violacion de los derechos de los ciudadanos se considera con consecuencias desastrosas","Catastrófico",IF(K146="Afecta la Prestación del Servicio de Administración de Justicia en 5%","Leve",IF(K146="Afecta la Prestación del Servicio de Administración de Justicia en 10%","Menor",IF(K146="Afecta la Prestación del Servicio de Administración de Justicia en 15%","Moderado",IF(K146="Afecta la Prestación del Servicio de Administración de Justicia en 20%","Mayor",IF(K146="Afecta la Prestación del Servicio de Administración de Justicia en más del 50%","Catastrófico",IF(K146="Cualquier acto indebido de los servidores judiciales genera altas consecuencias para la entidad","Mayor",IF(K146="Cualquier acto indebido de los servidores judiciales genera consecuencias desastrosas para la entidad","Catastrófico",IF(K146="Si el hecho llegara a presentarse, tendría consecuencias o efectos mínimos sobre la entidad","Leve",IF(K146="Si el hecho llegara a presentarse, tendría bajo impacto o efecto sobre la entidad","Menor",IF(K146="Si el hecho llegara a presentarse, tendría medianas consecuencias o efectos sobre la entidad","Moderado",IF(K146="Si el hecho llegara a presentarse, tendría altas consecuencias o efectos sobre la entidad","Mayor",IF(K146="Si el hecho llegara a presentarse, tendría desastrosas consecuencias o efectos sobre la entidad","Catastrófico")))))))))))))))))))))))))))))</f>
        <v>Moderado</v>
      </c>
      <c r="M146" s="326" t="str">
        <f>IF(K146="El riesgo afecta la imagen de alguna área de la organización","20%",IF(K146="El riesgo afecta la imagen de la entidad internamente, de conocimiento general, nivel interno, alta dirección, contratista y/o de provedores","40%",IF(K146="El riesgo afecta la imagen de la entidad con algunos usuarios de relevancia frente al logro de los objetivos","60%",IF(K146="El riesgo afecta la imagen de de la entidad con efecto publicitario sostenido a nivel del sector justicia","80%",IF(K146="El riesgo afecta la imagen de la entidad a nivel nacional, con efecto publicitarios sostenible a nivel país","100%",IF(K146="Impacto que afecte la ejecución presupuestal en un valor ≥0,5%.","20%",IF(K146="Impacto que afecte la ejecución presupuestal en un valor ≥1%.","40%",IF(K146="Impacto que afecte la ejecución presupuestal en un valor ≥5%.","60%",IF(K146="Impacto que afecte la ejecución presupuestal en un valor ≥20%.","80%",IF(K146="Impacto que afecte la ejecución presupuestal en un valor ≥50%.","100%",IF(K146="Incumplimiento máximo del 5% de la meta planeada","20%",IF(K146="Incumplimiento máximo del 15% de la meta planeada","40%",IF(K146="Incumplimiento máximo del 20% de la meta planeada","60%",IF(K146="Incumplimiento máximo del 50% de la meta planeada","80%",IF(K146="Incumplimiento máximo del 80% de la meta planeada","100%",IF(K146="Cualquier afectación a la violacion de los derechos de los ciudadanos se considera con consecuencias altas","80%",IF(K146="Cualquier afectación a la violacion de los derechos de los ciudadanos se considera con consecuencias desastrosas","100%",IF(K146="Afecta la Prestación del Servicio de Administración de Justicia en 5%","20%",IF(K146="Afecta la Prestación del Servicio de Administración de Justicia en 10%","40%",IF(K146="Afecta la Prestación del Servicio de Administración de Justicia en 15%","60%",IF(K146="Afecta la Prestación del Servicio de Administración de Justicia en 20%","80%",IF(K146="Afecta la Prestación del Servicio de Administración de Justicia en más del 50%","100%",IF(K146="Cualquier acto indebido de los servidores judiciales genera altas consecuencias para la entidad","80%",IF(K146="Cualquier acto indebido de los servidores judiciales genera consecuencias desastrosas para la entidad","100%",IF(K146="Si el hecho llegara a presentarse, tendría consecuencias o efectos mínimos sobre la entidad","20%",IF(K146="Si el hecho llegara a presentarse, tendría bajo impacto o efecto sobre la entidad","40%",IF(K146="Si el hecho llegara a presentarse, tendría medianas consecuencias o efectos sobre la entidad","60%",IF(K146="Si el hecho llegara a presentarse, tendría altas consecuencias o efectos sobre la entidad","80%",IF(K146="Si el hecho llegara a presentarse, tendría desastrosas consecuencias o efectos sobre la entidad","100%")))))))))))))))))))))))))))))</f>
        <v>60%</v>
      </c>
      <c r="N146" s="326" t="str">
        <f>VLOOKUP((I146&amp;L146),Hoja1!$B$4:$C$28,2,0)</f>
        <v>Moderado</v>
      </c>
      <c r="O146" s="194">
        <v>1</v>
      </c>
      <c r="P146" s="135" t="s">
        <v>469</v>
      </c>
      <c r="Q146" s="194" t="str">
        <f t="shared" si="71"/>
        <v>Probabilidad</v>
      </c>
      <c r="R146" s="194" t="s">
        <v>204</v>
      </c>
      <c r="S146" s="194" t="s">
        <v>205</v>
      </c>
      <c r="T146" s="195">
        <f>VLOOKUP(R146&amp;S146,Hoja1!$Q$4:$R$9,2,0)</f>
        <v>0.45</v>
      </c>
      <c r="U146" s="194" t="s">
        <v>206</v>
      </c>
      <c r="V146" s="194" t="s">
        <v>207</v>
      </c>
      <c r="W146" s="194" t="s">
        <v>208</v>
      </c>
      <c r="X146" s="195">
        <f t="shared" si="69"/>
        <v>9.0000000000000011E-2</v>
      </c>
      <c r="Y146" s="195" t="str">
        <f>IF(Z146&lt;=20%,'Tabla probabilidad'!$B$5,IF(Z146&lt;=40%,'Tabla probabilidad'!$B$6,IF(Z146&lt;=60%,'Tabla probabilidad'!$B$7,IF(Z146&lt;=80%,'Tabla probabilidad'!$B$8,IF(Z146&lt;=100%,'Tabla probabilidad'!$B$9)))))</f>
        <v>Muy Baja</v>
      </c>
      <c r="Z146" s="195">
        <f>IF(R146="Preventivo",(J146-(J146*T146)),IF(R146="Detectivo",(J146-(J146*T146)),IF(R146="Correctivo",(J146))))</f>
        <v>0.11</v>
      </c>
      <c r="AA146" s="331" t="str">
        <f>IF(AB146&lt;=20%,'Tabla probabilidad'!$B$5,IF(AB146&lt;=40%,'Tabla probabilidad'!$B$6,IF(AB146&lt;=60%,'Tabla probabilidad'!$B$7,IF(AB146&lt;=80%,'Tabla probabilidad'!$B$8,IF(AB146&lt;=100%,'Tabla probabilidad'!$B$9)))))</f>
        <v>Muy Baja</v>
      </c>
      <c r="AB146" s="331">
        <f>AVERAGE(Z146:Z150)</f>
        <v>0.11000000000000001</v>
      </c>
      <c r="AC146" s="195" t="str">
        <f t="shared" si="66"/>
        <v>Leve</v>
      </c>
      <c r="AD146" s="195">
        <f t="shared" si="70"/>
        <v>0.2</v>
      </c>
      <c r="AE146" s="331" t="str">
        <f>IF(AF146&lt;=20%,"Leve",IF(AF146&lt;=40%,"Menor",IF(AF146&lt;=60%,"Moderado",IF(AF146&lt;=80%,"Mayor",IF(AF146&lt;=100%,"Catastrófico")))))</f>
        <v>Leve</v>
      </c>
      <c r="AF146" s="331">
        <f>AVERAGE(AD146:AD150)</f>
        <v>0.2</v>
      </c>
      <c r="AG146" s="319" t="str">
        <f>VLOOKUP(AA146&amp;AE146,Hoja1!$B$4:$C$28,2,0)</f>
        <v>Bajo</v>
      </c>
      <c r="AH146" s="326" t="s">
        <v>209</v>
      </c>
      <c r="AI146" s="323"/>
      <c r="AJ146" s="323"/>
      <c r="AK146" s="323"/>
      <c r="AL146" s="323"/>
      <c r="AM146" s="323"/>
      <c r="AN146" s="323"/>
    </row>
    <row r="147" spans="1:40" x14ac:dyDescent="0.3">
      <c r="A147" s="326"/>
      <c r="B147" s="334"/>
      <c r="C147" s="325"/>
      <c r="D147" s="144" t="s">
        <v>528</v>
      </c>
      <c r="E147" s="326"/>
      <c r="F147" s="326"/>
      <c r="G147" s="326"/>
      <c r="H147" s="326"/>
      <c r="I147" s="328"/>
      <c r="J147" s="329"/>
      <c r="K147" s="326"/>
      <c r="L147" s="330"/>
      <c r="M147" s="330"/>
      <c r="N147" s="326"/>
      <c r="O147" s="194">
        <v>2</v>
      </c>
      <c r="P147" s="135" t="s">
        <v>471</v>
      </c>
      <c r="Q147" s="194" t="str">
        <f t="shared" si="71"/>
        <v>Probabilidad</v>
      </c>
      <c r="R147" s="194" t="s">
        <v>204</v>
      </c>
      <c r="S147" s="194" t="s">
        <v>205</v>
      </c>
      <c r="T147" s="195">
        <f>VLOOKUP(R147&amp;S147,Hoja1!$Q$4:$R$9,2,0)</f>
        <v>0.45</v>
      </c>
      <c r="U147" s="194" t="s">
        <v>206</v>
      </c>
      <c r="V147" s="194" t="s">
        <v>207</v>
      </c>
      <c r="W147" s="194" t="s">
        <v>208</v>
      </c>
      <c r="X147" s="195">
        <f t="shared" si="69"/>
        <v>9.0000000000000011E-2</v>
      </c>
      <c r="Y147" s="195" t="str">
        <f>IF(Z147&lt;=20%,'Tabla probabilidad'!$B$5,IF(Z147&lt;=40%,'Tabla probabilidad'!$B$6,IF(Z147&lt;=60%,'Tabla probabilidad'!$B$7,IF(Z147&lt;=80%,'Tabla probabilidad'!$B$8,IF(Z147&lt;=100%,'Tabla probabilidad'!$B$9)))))</f>
        <v>Muy Baja</v>
      </c>
      <c r="Z147" s="195">
        <f>IF(R147="Preventivo",(J146-(J146*T147)),IF(R147="Detectivo",(J146-(J146*T147)),IF(R147="Correctivo",(J146))))</f>
        <v>0.11</v>
      </c>
      <c r="AA147" s="332"/>
      <c r="AB147" s="332"/>
      <c r="AC147" s="195" t="str">
        <f t="shared" si="66"/>
        <v>Leve</v>
      </c>
      <c r="AD147" s="195">
        <f t="shared" si="70"/>
        <v>0.2</v>
      </c>
      <c r="AE147" s="332"/>
      <c r="AF147" s="332"/>
      <c r="AG147" s="325"/>
      <c r="AH147" s="326"/>
      <c r="AI147" s="324"/>
      <c r="AJ147" s="324"/>
      <c r="AK147" s="324"/>
      <c r="AL147" s="324"/>
      <c r="AM147" s="324"/>
      <c r="AN147" s="324"/>
    </row>
    <row r="148" spans="1:40" ht="28.8" x14ac:dyDescent="0.3">
      <c r="A148" s="326"/>
      <c r="B148" s="334"/>
      <c r="C148" s="325"/>
      <c r="D148" s="144" t="s">
        <v>529</v>
      </c>
      <c r="E148" s="326"/>
      <c r="F148" s="326"/>
      <c r="G148" s="326"/>
      <c r="H148" s="326"/>
      <c r="I148" s="328"/>
      <c r="J148" s="329"/>
      <c r="K148" s="326"/>
      <c r="L148" s="330"/>
      <c r="M148" s="330"/>
      <c r="N148" s="326"/>
      <c r="O148" s="194">
        <v>3</v>
      </c>
      <c r="P148" s="135" t="s">
        <v>530</v>
      </c>
      <c r="Q148" s="194" t="str">
        <f t="shared" si="71"/>
        <v>Probabilidad</v>
      </c>
      <c r="R148" s="194" t="s">
        <v>204</v>
      </c>
      <c r="S148" s="194" t="s">
        <v>205</v>
      </c>
      <c r="T148" s="195">
        <f>VLOOKUP(R148&amp;S148,Hoja1!$Q$4:$R$9,2,0)</f>
        <v>0.45</v>
      </c>
      <c r="U148" s="194" t="s">
        <v>206</v>
      </c>
      <c r="V148" s="194" t="s">
        <v>207</v>
      </c>
      <c r="W148" s="194" t="s">
        <v>208</v>
      </c>
      <c r="X148" s="195">
        <f t="shared" si="69"/>
        <v>9.0000000000000011E-2</v>
      </c>
      <c r="Y148" s="195" t="str">
        <f>IF(Z148&lt;=20%,'Tabla probabilidad'!$B$5,IF(Z148&lt;=40%,'Tabla probabilidad'!$B$6,IF(Z148&lt;=60%,'Tabla probabilidad'!$B$7,IF(Z148&lt;=80%,'Tabla probabilidad'!$B$8,IF(Z148&lt;=100%,'Tabla probabilidad'!$B$9)))))</f>
        <v>Muy Baja</v>
      </c>
      <c r="Z148" s="195">
        <f>IF(R148="Preventivo",(J146-(J146*T148)),IF(R148="Detectivo",(J146-(J146*T148)),IF(R148="Correctivo",(J146))))</f>
        <v>0.11</v>
      </c>
      <c r="AA148" s="332"/>
      <c r="AB148" s="332"/>
      <c r="AC148" s="195" t="str">
        <f t="shared" si="66"/>
        <v>Leve</v>
      </c>
      <c r="AD148" s="195">
        <f t="shared" si="70"/>
        <v>0.2</v>
      </c>
      <c r="AE148" s="332"/>
      <c r="AF148" s="332"/>
      <c r="AG148" s="325"/>
      <c r="AH148" s="326"/>
      <c r="AI148" s="324"/>
      <c r="AJ148" s="324"/>
      <c r="AK148" s="324"/>
      <c r="AL148" s="324"/>
      <c r="AM148" s="324"/>
      <c r="AN148" s="324"/>
    </row>
    <row r="149" spans="1:40" ht="28.8" x14ac:dyDescent="0.3">
      <c r="A149" s="326"/>
      <c r="B149" s="334"/>
      <c r="C149" s="325"/>
      <c r="D149" s="144" t="s">
        <v>470</v>
      </c>
      <c r="E149" s="326"/>
      <c r="F149" s="326"/>
      <c r="G149" s="326"/>
      <c r="H149" s="326"/>
      <c r="I149" s="328"/>
      <c r="J149" s="329"/>
      <c r="K149" s="326"/>
      <c r="L149" s="330"/>
      <c r="M149" s="330"/>
      <c r="N149" s="326"/>
      <c r="O149" s="194">
        <v>4</v>
      </c>
      <c r="P149" s="135" t="s">
        <v>531</v>
      </c>
      <c r="Q149" s="194" t="str">
        <f t="shared" si="71"/>
        <v>Probabilidad</v>
      </c>
      <c r="R149" s="194" t="s">
        <v>204</v>
      </c>
      <c r="S149" s="194" t="s">
        <v>205</v>
      </c>
      <c r="T149" s="195">
        <f>VLOOKUP(R149&amp;S149,Hoja1!$Q$4:$R$9,2,0)</f>
        <v>0.45</v>
      </c>
      <c r="U149" s="194" t="s">
        <v>206</v>
      </c>
      <c r="V149" s="194" t="s">
        <v>207</v>
      </c>
      <c r="W149" s="194" t="s">
        <v>208</v>
      </c>
      <c r="X149" s="195">
        <f t="shared" si="69"/>
        <v>9.0000000000000011E-2</v>
      </c>
      <c r="Y149" s="195" t="str">
        <f>IF(Z149&lt;=20%,'Tabla probabilidad'!$B$5,IF(Z149&lt;=40%,'Tabla probabilidad'!$B$6,IF(Z149&lt;=60%,'Tabla probabilidad'!$B$7,IF(Z149&lt;=80%,'Tabla probabilidad'!$B$8,IF(Z149&lt;=100%,'Tabla probabilidad'!$B$9)))))</f>
        <v>Muy Baja</v>
      </c>
      <c r="Z149" s="195">
        <f>IF(R149="Preventivo",(J146-(J146*T149)),IF(R149="Detectivo",(J146-(J146*T149)),IF(R149="Correctivo",(J146))))</f>
        <v>0.11</v>
      </c>
      <c r="AA149" s="332"/>
      <c r="AB149" s="332"/>
      <c r="AC149" s="195" t="str">
        <f t="shared" si="66"/>
        <v>Leve</v>
      </c>
      <c r="AD149" s="195">
        <f t="shared" si="70"/>
        <v>0.2</v>
      </c>
      <c r="AE149" s="332"/>
      <c r="AF149" s="332"/>
      <c r="AG149" s="325"/>
      <c r="AH149" s="326"/>
      <c r="AI149" s="324"/>
      <c r="AJ149" s="324"/>
      <c r="AK149" s="324"/>
      <c r="AL149" s="324"/>
      <c r="AM149" s="324"/>
      <c r="AN149" s="324"/>
    </row>
    <row r="150" spans="1:40" ht="28.8" x14ac:dyDescent="0.3">
      <c r="A150" s="326"/>
      <c r="B150" s="334"/>
      <c r="C150" s="325"/>
      <c r="D150" s="144"/>
      <c r="E150" s="326"/>
      <c r="F150" s="326"/>
      <c r="G150" s="326"/>
      <c r="H150" s="326"/>
      <c r="I150" s="328"/>
      <c r="J150" s="329"/>
      <c r="K150" s="326"/>
      <c r="L150" s="330"/>
      <c r="M150" s="330"/>
      <c r="N150" s="326"/>
      <c r="O150" s="194">
        <v>5</v>
      </c>
      <c r="P150" s="144" t="s">
        <v>532</v>
      </c>
      <c r="Q150" s="194" t="str">
        <f t="shared" si="71"/>
        <v>Probabilidad</v>
      </c>
      <c r="R150" s="194" t="s">
        <v>204</v>
      </c>
      <c r="S150" s="194" t="s">
        <v>205</v>
      </c>
      <c r="T150" s="195">
        <f>VLOOKUP(R150&amp;S150,Hoja1!$Q$4:$R$9,2,0)</f>
        <v>0.45</v>
      </c>
      <c r="U150" s="194" t="s">
        <v>206</v>
      </c>
      <c r="V150" s="194" t="s">
        <v>207</v>
      </c>
      <c r="W150" s="194" t="s">
        <v>208</v>
      </c>
      <c r="X150" s="195">
        <f t="shared" si="69"/>
        <v>9.0000000000000011E-2</v>
      </c>
      <c r="Y150" s="195" t="str">
        <f>IF(Z150&lt;=20%,'Tabla probabilidad'!$B$5,IF(Z150&lt;=40%,'Tabla probabilidad'!$B$6,IF(Z150&lt;=60%,'Tabla probabilidad'!$B$7,IF(Z150&lt;=80%,'Tabla probabilidad'!$B$8,IF(Z150&lt;=100%,'Tabla probabilidad'!$B$9)))))</f>
        <v>Muy Baja</v>
      </c>
      <c r="Z150" s="195">
        <f>IF(R150="Preventivo",(J146-(J146*T150)),IF(R150="Detectivo",(J146-(J146*T150)),IF(R150="Correctivo",(J146))))</f>
        <v>0.11</v>
      </c>
      <c r="AA150" s="333"/>
      <c r="AB150" s="333"/>
      <c r="AC150" s="195" t="str">
        <f t="shared" si="66"/>
        <v>Leve</v>
      </c>
      <c r="AD150" s="195">
        <f t="shared" si="70"/>
        <v>0.2</v>
      </c>
      <c r="AE150" s="333"/>
      <c r="AF150" s="333"/>
      <c r="AG150" s="320"/>
      <c r="AH150" s="326"/>
      <c r="AI150" s="327"/>
      <c r="AJ150" s="327"/>
      <c r="AK150" s="327"/>
      <c r="AL150" s="327"/>
      <c r="AM150" s="327"/>
      <c r="AN150" s="327"/>
    </row>
    <row r="151" spans="1:40" ht="43.2" x14ac:dyDescent="0.3">
      <c r="A151" s="326"/>
      <c r="B151" s="334"/>
      <c r="C151" s="325"/>
      <c r="D151" s="144" t="s">
        <v>533</v>
      </c>
      <c r="E151" s="326" t="s">
        <v>534</v>
      </c>
      <c r="F151" s="326" t="s">
        <v>535</v>
      </c>
      <c r="G151" s="326" t="s">
        <v>241</v>
      </c>
      <c r="H151" s="326">
        <v>2</v>
      </c>
      <c r="I151" s="328" t="str">
        <f>IF(H151&lt;=2,'Tabla probabilidad'!$B$5,IF(H151&lt;=24,'Tabla probabilidad'!$B$6,IF(H151&lt;=500,'Tabla probabilidad'!$B$7,IF(H151&lt;=5000,'Tabla probabilidad'!$B$8,IF(H151&gt;5000,'Tabla probabilidad'!$B$9)))))</f>
        <v>Muy Baja</v>
      </c>
      <c r="J151" s="329">
        <f>IF(H151&lt;=2,'Tabla probabilidad'!$D$5,IF(H151&lt;=24,'Tabla probabilidad'!$D$6,IF(H151&lt;=500,'Tabla probabilidad'!$D$7,IF(H151&lt;=5000,'Tabla probabilidad'!$D$8,IF(H151&gt;5000,'Tabla probabilidad'!$D$9)))))</f>
        <v>0.2</v>
      </c>
      <c r="K151" s="326" t="s">
        <v>328</v>
      </c>
      <c r="L151" s="326" t="str">
        <f>IF(K151="El riesgo afecta la imagen de alguna área de la organización","Leve",IF(K151="El riesgo afecta la imagen de la entidad internamente, de conocimiento general, nivel interno, alta dirección, contratista y/o de provedores","Menor",IF(K151="El riesgo afecta la imagen de la entidad con algunos usuarios de relevancia frente al logro de los objetivos","Moderado",IF(K151="El riesgo afecta la imagen de de la entidad con efecto publicitario sostenido a nivel del sector justicia","Mayor",IF(K151="El riesgo afecta la imagen de la entidad a nivel nacional, con efecto publicitarios sostenible a nivel país","Catastrófico",IF(K151="Impacto que afecte la ejecución presupuestal en un valor ≥0,5%.","Leve",IF(K151="Impacto que afecte la ejecución presupuestal en un valor ≥1%.","Menor",IF(K151="Impacto que afecte la ejecución presupuestal en un valor ≥5%.","Moderado",IF(K151="Impacto que afecte la ejecución presupuestal en un valor ≥20%.","Mayor",IF(K151="Impacto que afecte la ejecución presupuestal en un valor ≥50%.","Catastrófico",IF(K151="Incumplimiento máximo del 5% de la meta planeada","Leve",IF(K151="Incumplimiento máximo del 15% de la meta planeada","Menor",IF(K151="Incumplimiento máximo del 20% de la meta planeada","Moderado",IF(K151="Incumplimiento máximo del 50% de la meta planeada","Mayor",IF(K151="Incumplimiento máximo del 80% de la meta planeada","Catastrófico",IF(K151="Cualquier afectación a la violacion de los derechos de los ciudadanos se considera con consecuencias altas","Mayor",IF(K151="Cualquier afectación a la violacion de los derechos de los ciudadanos se considera con consecuencias desastrosas","Catastrófico",IF(K151="Afecta la Prestación del Servicio de Administración de Justicia en 5%","Leve",IF(K151="Afecta la Prestación del Servicio de Administración de Justicia en 10%","Menor",IF(K151="Afecta la Prestación del Servicio de Administración de Justicia en 15%","Moderado",IF(K151="Afecta la Prestación del Servicio de Administración de Justicia en 20%","Mayor",IF(K151="Afecta la Prestación del Servicio de Administración de Justicia en más del 50%","Catastrófico",IF(K151="Cualquier acto indebido de los servidores judiciales genera altas consecuencias para la entidad","Mayor",IF(K151="Cualquier acto indebido de los servidores judiciales genera consecuencias desastrosas para la entidad","Catastrófico",IF(K151="Si el hecho llegara a presentarse, tendría consecuencias o efectos mínimos sobre la entidad","Leve",IF(K151="Si el hecho llegara a presentarse, tendría bajo impacto o efecto sobre la entidad","Menor",IF(K151="Si el hecho llegara a presentarse, tendría medianas consecuencias o efectos sobre la entidad","Moderado",IF(K151="Si el hecho llegara a presentarse, tendría altas consecuencias o efectos sobre la entidad","Mayor",IF(K151="Si el hecho llegara a presentarse, tendría desastrosas consecuencias o efectos sobre la entidad","Catastrófico")))))))))))))))))))))))))))))</f>
        <v>Menor</v>
      </c>
      <c r="M151" s="326" t="str">
        <f>IF(K151="El riesgo afecta la imagen de alguna área de la organización","20%",IF(K151="El riesgo afecta la imagen de la entidad internamente, de conocimiento general, nivel interno, alta dirección, contratista y/o de provedores","40%",IF(K151="El riesgo afecta la imagen de la entidad con algunos usuarios de relevancia frente al logro de los objetivos","60%",IF(K151="El riesgo afecta la imagen de de la entidad con efecto publicitario sostenido a nivel del sector justicia","80%",IF(K151="El riesgo afecta la imagen de la entidad a nivel nacional, con efecto publicitarios sostenible a nivel país","100%",IF(K151="Impacto que afecte la ejecución presupuestal en un valor ≥0,5%.","20%",IF(K151="Impacto que afecte la ejecución presupuestal en un valor ≥1%.","40%",IF(K151="Impacto que afecte la ejecución presupuestal en un valor ≥5%.","60%",IF(K151="Impacto que afecte la ejecución presupuestal en un valor ≥20%.","80%",IF(K151="Impacto que afecte la ejecución presupuestal en un valor ≥50%.","100%",IF(K151="Incumplimiento máximo del 5% de la meta planeada","20%",IF(K151="Incumplimiento máximo del 15% de la meta planeada","40%",IF(K151="Incumplimiento máximo del 20% de la meta planeada","60%",IF(K151="Incumplimiento máximo del 50% de la meta planeada","80%",IF(K151="Incumplimiento máximo del 80% de la meta planeada","100%",IF(K151="Cualquier afectación a la violacion de los derechos de los ciudadanos se considera con consecuencias altas","80%",IF(K151="Cualquier afectación a la violacion de los derechos de los ciudadanos se considera con consecuencias desastrosas","100%",IF(K151="Afecta la Prestación del Servicio de Administración de Justicia en 5%","20%",IF(K151="Afecta la Prestación del Servicio de Administración de Justicia en 10%","40%",IF(K151="Afecta la Prestación del Servicio de Administración de Justicia en 15%","60%",IF(K151="Afecta la Prestación del Servicio de Administración de Justicia en 20%","80%",IF(K151="Afecta la Prestación del Servicio de Administración de Justicia en más del 50%","100%",IF(K151="Cualquier acto indebido de los servidores judiciales genera altas consecuencias para la entidad","80%",IF(K151="Cualquier acto indebido de los servidores judiciales genera consecuencias desastrosas para la entidad","100%",IF(K151="Si el hecho llegara a presentarse, tendría consecuencias o efectos mínimos sobre la entidad","20%",IF(K151="Si el hecho llegara a presentarse, tendría bajo impacto o efecto sobre la entidad","40%",IF(K151="Si el hecho llegara a presentarse, tendría medianas consecuencias o efectos sobre la entidad","60%",IF(K151="Si el hecho llegara a presentarse, tendría altas consecuencias o efectos sobre la entidad","80%",IF(K151="Si el hecho llegara a presentarse, tendría desastrosas consecuencias o efectos sobre la entidad","100%")))))))))))))))))))))))))))))</f>
        <v>40%</v>
      </c>
      <c r="N151" s="326" t="str">
        <f>VLOOKUP((I151&amp;L151),Hoja1!$B$4:$C$28,2,0)</f>
        <v>Bajo</v>
      </c>
      <c r="O151" s="194">
        <v>1</v>
      </c>
      <c r="P151" s="135" t="s">
        <v>536</v>
      </c>
      <c r="Q151" s="194" t="str">
        <f t="shared" ref="Q151:Q153" si="74">IF(R151="Preventivo","Probabilidad",IF(R151="Detectivo","Probabilidad", IF(R151="Correctivo","Impacto")))</f>
        <v>Probabilidad</v>
      </c>
      <c r="R151" s="194" t="s">
        <v>204</v>
      </c>
      <c r="S151" s="194" t="s">
        <v>205</v>
      </c>
      <c r="T151" s="195">
        <f>VLOOKUP(R151&amp;S151,Hoja1!$Q$4:$R$9,2,0)</f>
        <v>0.45</v>
      </c>
      <c r="U151" s="194" t="s">
        <v>206</v>
      </c>
      <c r="V151" s="194" t="s">
        <v>207</v>
      </c>
      <c r="W151" s="194" t="s">
        <v>208</v>
      </c>
      <c r="X151" s="195">
        <f t="shared" si="69"/>
        <v>9.0000000000000011E-2</v>
      </c>
      <c r="Y151" s="195" t="str">
        <f>IF(Z151&lt;=20%,'Tabla probabilidad'!$B$5,IF(Z151&lt;=40%,'Tabla probabilidad'!$B$6,IF(Z151&lt;=60%,'Tabla probabilidad'!$B$7,IF(Z151&lt;=80%,'Tabla probabilidad'!$B$8,IF(Z151&lt;=100%,'Tabla probabilidad'!$B$9)))))</f>
        <v>Muy Baja</v>
      </c>
      <c r="Z151" s="195">
        <f>IF(R151="Preventivo",(J151-(J151*T151)),IF(R151="Detectivo",(J151-(J151*T151)),IF(R151="Correctivo",(J151))))</f>
        <v>0.11</v>
      </c>
      <c r="AA151" s="331" t="str">
        <f>IF(AB151&lt;=20%,'Tabla probabilidad'!$B$5,IF(AB151&lt;=40%,'Tabla probabilidad'!$B$6,IF(AB151&lt;=60%,'Tabla probabilidad'!$B$7,IF(AB151&lt;=80%,'Tabla probabilidad'!$B$8,IF(AB151&lt;=100%,'Tabla probabilidad'!$B$9)))))</f>
        <v>Muy Baja</v>
      </c>
      <c r="AB151" s="331">
        <f>AVERAGE(Z151:Z153)</f>
        <v>0.11</v>
      </c>
      <c r="AC151" s="195" t="str">
        <f t="shared" si="66"/>
        <v>Leve</v>
      </c>
      <c r="AD151" s="195">
        <f t="shared" si="70"/>
        <v>0.2</v>
      </c>
      <c r="AE151" s="331" t="str">
        <f>IF(AF151&lt;=20%,"Leve",IF(AF151&lt;=40%,"Menor",IF(AF151&lt;=60%,"Moderado",IF(AF151&lt;=80%,"Mayor",IF(AF151&lt;=100%,"Catastrófico")))))</f>
        <v>Leve</v>
      </c>
      <c r="AF151" s="331">
        <f>AVERAGE(AD151:AD153)</f>
        <v>0.20000000000000004</v>
      </c>
      <c r="AG151" s="319" t="str">
        <f>VLOOKUP(AA151&amp;AE151,Hoja1!$B$4:$C$28,2,0)</f>
        <v>Bajo</v>
      </c>
      <c r="AH151" s="326" t="s">
        <v>209</v>
      </c>
      <c r="AI151" s="323"/>
      <c r="AJ151" s="323"/>
      <c r="AK151" s="323"/>
      <c r="AL151" s="323"/>
      <c r="AM151" s="323"/>
      <c r="AN151" s="323"/>
    </row>
    <row r="152" spans="1:40" ht="43.2" x14ac:dyDescent="0.3">
      <c r="A152" s="326"/>
      <c r="B152" s="334"/>
      <c r="C152" s="325"/>
      <c r="D152" s="144" t="s">
        <v>537</v>
      </c>
      <c r="E152" s="326"/>
      <c r="F152" s="326"/>
      <c r="G152" s="326"/>
      <c r="H152" s="326"/>
      <c r="I152" s="328"/>
      <c r="J152" s="329"/>
      <c r="K152" s="326"/>
      <c r="L152" s="330"/>
      <c r="M152" s="330"/>
      <c r="N152" s="326"/>
      <c r="O152" s="194">
        <v>2</v>
      </c>
      <c r="P152" s="135" t="s">
        <v>481</v>
      </c>
      <c r="Q152" s="194" t="str">
        <f t="shared" si="74"/>
        <v>Probabilidad</v>
      </c>
      <c r="R152" s="194" t="s">
        <v>204</v>
      </c>
      <c r="S152" s="194" t="s">
        <v>205</v>
      </c>
      <c r="T152" s="195">
        <f>VLOOKUP(R152&amp;S152,Hoja1!$Q$4:$R$9,2,0)</f>
        <v>0.45</v>
      </c>
      <c r="U152" s="194" t="s">
        <v>206</v>
      </c>
      <c r="V152" s="194" t="s">
        <v>207</v>
      </c>
      <c r="W152" s="194" t="s">
        <v>208</v>
      </c>
      <c r="X152" s="195">
        <f t="shared" si="69"/>
        <v>9.0000000000000011E-2</v>
      </c>
      <c r="Y152" s="195" t="str">
        <f>IF(Z152&lt;=20%,'Tabla probabilidad'!$B$5,IF(Z152&lt;=40%,'Tabla probabilidad'!$B$6,IF(Z152&lt;=60%,'Tabla probabilidad'!$B$7,IF(Z152&lt;=80%,'Tabla probabilidad'!$B$8,IF(Z152&lt;=100%,'Tabla probabilidad'!$B$9)))))</f>
        <v>Muy Baja</v>
      </c>
      <c r="Z152" s="195">
        <f>IF(R152="Preventivo",(J151-(J151*T152)),IF(R152="Detectivo",(J151-(J151*T152)),IF(R152="Correctivo",(J151))))</f>
        <v>0.11</v>
      </c>
      <c r="AA152" s="332"/>
      <c r="AB152" s="332"/>
      <c r="AC152" s="195" t="str">
        <f t="shared" si="66"/>
        <v>Leve</v>
      </c>
      <c r="AD152" s="195">
        <f t="shared" si="70"/>
        <v>0.2</v>
      </c>
      <c r="AE152" s="332"/>
      <c r="AF152" s="332"/>
      <c r="AG152" s="325"/>
      <c r="AH152" s="326"/>
      <c r="AI152" s="324"/>
      <c r="AJ152" s="324"/>
      <c r="AK152" s="324"/>
      <c r="AL152" s="324"/>
      <c r="AM152" s="324"/>
      <c r="AN152" s="324"/>
    </row>
    <row r="153" spans="1:40" ht="28.8" x14ac:dyDescent="0.3">
      <c r="A153" s="326"/>
      <c r="B153" s="334"/>
      <c r="C153" s="325"/>
      <c r="D153" s="144" t="s">
        <v>538</v>
      </c>
      <c r="E153" s="326"/>
      <c r="F153" s="326"/>
      <c r="G153" s="326"/>
      <c r="H153" s="326"/>
      <c r="I153" s="328"/>
      <c r="J153" s="329"/>
      <c r="K153" s="326"/>
      <c r="L153" s="330"/>
      <c r="M153" s="330"/>
      <c r="N153" s="326"/>
      <c r="O153" s="194">
        <v>3</v>
      </c>
      <c r="P153" s="135" t="s">
        <v>471</v>
      </c>
      <c r="Q153" s="194" t="str">
        <f t="shared" si="74"/>
        <v>Probabilidad</v>
      </c>
      <c r="R153" s="194" t="s">
        <v>204</v>
      </c>
      <c r="S153" s="194" t="s">
        <v>205</v>
      </c>
      <c r="T153" s="195">
        <f>VLOOKUP(R153&amp;S153,Hoja1!$Q$4:$R$9,2,0)</f>
        <v>0.45</v>
      </c>
      <c r="U153" s="194" t="s">
        <v>206</v>
      </c>
      <c r="V153" s="194" t="s">
        <v>207</v>
      </c>
      <c r="W153" s="194" t="s">
        <v>208</v>
      </c>
      <c r="X153" s="195">
        <f t="shared" si="69"/>
        <v>9.0000000000000011E-2</v>
      </c>
      <c r="Y153" s="195" t="str">
        <f>IF(Z153&lt;=20%,'Tabla probabilidad'!$B$5,IF(Z153&lt;=40%,'Tabla probabilidad'!$B$6,IF(Z153&lt;=60%,'Tabla probabilidad'!$B$7,IF(Z153&lt;=80%,'Tabla probabilidad'!$B$8,IF(Z153&lt;=100%,'Tabla probabilidad'!$B$9)))))</f>
        <v>Muy Baja</v>
      </c>
      <c r="Z153" s="195">
        <f>IF(R153="Preventivo",(J151-(J151*T153)),IF(R153="Detectivo",(J151-(J151*T153)),IF(R153="Correctivo",(J151))))</f>
        <v>0.11</v>
      </c>
      <c r="AA153" s="332"/>
      <c r="AB153" s="332"/>
      <c r="AC153" s="195" t="str">
        <f t="shared" si="66"/>
        <v>Leve</v>
      </c>
      <c r="AD153" s="195">
        <f t="shared" si="70"/>
        <v>0.2</v>
      </c>
      <c r="AE153" s="332"/>
      <c r="AF153" s="332"/>
      <c r="AG153" s="325"/>
      <c r="AH153" s="326"/>
      <c r="AI153" s="324"/>
      <c r="AJ153" s="324"/>
      <c r="AK153" s="324"/>
      <c r="AL153" s="324"/>
      <c r="AM153" s="324"/>
      <c r="AN153" s="324"/>
    </row>
    <row r="154" spans="1:40" ht="28.8" x14ac:dyDescent="0.3">
      <c r="A154" s="326"/>
      <c r="B154" s="334"/>
      <c r="C154" s="325"/>
      <c r="D154" s="144" t="s">
        <v>539</v>
      </c>
      <c r="E154" s="326" t="s">
        <v>540</v>
      </c>
      <c r="F154" s="326" t="s">
        <v>541</v>
      </c>
      <c r="G154" s="326" t="s">
        <v>527</v>
      </c>
      <c r="H154" s="326">
        <v>2</v>
      </c>
      <c r="I154" s="328" t="str">
        <f>IF(H154&lt;=2,'Tabla probabilidad'!$B$5,IF(H154&lt;=24,'Tabla probabilidad'!$B$6,IF(H154&lt;=500,'Tabla probabilidad'!$B$7,IF(H154&lt;=5000,'Tabla probabilidad'!$B$8,IF(H154&gt;5000,'Tabla probabilidad'!$B$9)))))</f>
        <v>Muy Baja</v>
      </c>
      <c r="J154" s="329">
        <f>IF(H154&lt;=2,'Tabla probabilidad'!$D$5,IF(H154&lt;=24,'Tabla probabilidad'!$D$6,IF(H154&lt;=500,'Tabla probabilidad'!$D$7,IF(H154&lt;=5000,'Tabla probabilidad'!$D$8,IF(H154&gt;5000,'Tabla probabilidad'!$D$9)))))</f>
        <v>0.2</v>
      </c>
      <c r="K154" s="326" t="s">
        <v>320</v>
      </c>
      <c r="L154" s="326" t="str">
        <f>IF(K154="El riesgo afecta la imagen de alguna área de la organización","Leve",IF(K154="El riesgo afecta la imagen de la entidad internamente, de conocimiento general, nivel interno, alta dirección, contratista y/o de provedores","Menor",IF(K154="El riesgo afecta la imagen de la entidad con algunos usuarios de relevancia frente al logro de los objetivos","Moderado",IF(K154="El riesgo afecta la imagen de de la entidad con efecto publicitario sostenido a nivel del sector justicia","Mayor",IF(K154="El riesgo afecta la imagen de la entidad a nivel nacional, con efecto publicitarios sostenible a nivel país","Catastrófico",IF(K154="Impacto que afecte la ejecución presupuestal en un valor ≥0,5%.","Leve",IF(K154="Impacto que afecte la ejecución presupuestal en un valor ≥1%.","Menor",IF(K154="Impacto que afecte la ejecución presupuestal en un valor ≥5%.","Moderado",IF(K154="Impacto que afecte la ejecución presupuestal en un valor ≥20%.","Mayor",IF(K154="Impacto que afecte la ejecución presupuestal en un valor ≥50%.","Catastrófico",IF(K154="Incumplimiento máximo del 5% de la meta planeada","Leve",IF(K154="Incumplimiento máximo del 15% de la meta planeada","Menor",IF(K154="Incumplimiento máximo del 20% de la meta planeada","Moderado",IF(K154="Incumplimiento máximo del 50% de la meta planeada","Mayor",IF(K154="Incumplimiento máximo del 80% de la meta planeada","Catastrófico",IF(K154="Cualquier afectación a la violacion de los derechos de los ciudadanos se considera con consecuencias altas","Mayor",IF(K154="Cualquier afectación a la violacion de los derechos de los ciudadanos se considera con consecuencias desastrosas","Catastrófico",IF(K154="Afecta la Prestación del Servicio de Administración de Justicia en 5%","Leve",IF(K154="Afecta la Prestación del Servicio de Administración de Justicia en 10%","Menor",IF(K154="Afecta la Prestación del Servicio de Administración de Justicia en 15%","Moderado",IF(K154="Afecta la Prestación del Servicio de Administración de Justicia en 20%","Mayor",IF(K154="Afecta la Prestación del Servicio de Administración de Justicia en más del 50%","Catastrófico",IF(K154="Cualquier acto indebido de los servidores judiciales genera altas consecuencias para la entidad","Mayor",IF(K154="Cualquier acto indebido de los servidores judiciales genera consecuencias desastrosas para la entidad","Catastrófico",IF(K154="Si el hecho llegara a presentarse, tendría consecuencias o efectos mínimos sobre la entidad","Leve",IF(K154="Si el hecho llegara a presentarse, tendría bajo impacto o efecto sobre la entidad","Menor",IF(K154="Si el hecho llegara a presentarse, tendría medianas consecuencias o efectos sobre la entidad","Moderado",IF(K154="Si el hecho llegara a presentarse, tendría altas consecuencias o efectos sobre la entidad","Mayor",IF(K154="Si el hecho llegara a presentarse, tendría desastrosas consecuencias o efectos sobre la entidad","Catastrófico")))))))))))))))))))))))))))))</f>
        <v>Mayor</v>
      </c>
      <c r="M154" s="326" t="str">
        <f>IF(K154="El riesgo afecta la imagen de alguna área de la organización","20%",IF(K154="El riesgo afecta la imagen de la entidad internamente, de conocimiento general, nivel interno, alta dirección, contratista y/o de provedores","40%",IF(K154="El riesgo afecta la imagen de la entidad con algunos usuarios de relevancia frente al logro de los objetivos","60%",IF(K154="El riesgo afecta la imagen de de la entidad con efecto publicitario sostenido a nivel del sector justicia","80%",IF(K154="El riesgo afecta la imagen de la entidad a nivel nacional, con efecto publicitarios sostenible a nivel país","100%",IF(K154="Impacto que afecte la ejecución presupuestal en un valor ≥0,5%.","20%",IF(K154="Impacto que afecte la ejecución presupuestal en un valor ≥1%.","40%",IF(K154="Impacto que afecte la ejecución presupuestal en un valor ≥5%.","60%",IF(K154="Impacto que afecte la ejecución presupuestal en un valor ≥20%.","80%",IF(K154="Impacto que afecte la ejecución presupuestal en un valor ≥50%.","100%",IF(K154="Incumplimiento máximo del 5% de la meta planeada","20%",IF(K154="Incumplimiento máximo del 15% de la meta planeada","40%",IF(K154="Incumplimiento máximo del 20% de la meta planeada","60%",IF(K154="Incumplimiento máximo del 50% de la meta planeada","80%",IF(K154="Incumplimiento máximo del 80% de la meta planeada","100%",IF(K154="Cualquier afectación a la violacion de los derechos de los ciudadanos se considera con consecuencias altas","80%",IF(K154="Cualquier afectación a la violacion de los derechos de los ciudadanos se considera con consecuencias desastrosas","100%",IF(K154="Afecta la Prestación del Servicio de Administración de Justicia en 5%","20%",IF(K154="Afecta la Prestación del Servicio de Administración de Justicia en 10%","40%",IF(K154="Afecta la Prestación del Servicio de Administración de Justicia en 15%","60%",IF(K154="Afecta la Prestación del Servicio de Administración de Justicia en 20%","80%",IF(K154="Afecta la Prestación del Servicio de Administración de Justicia en más del 50%","100%",IF(K154="Cualquier acto indebido de los servidores judiciales genera altas consecuencias para la entidad","80%",IF(K154="Cualquier acto indebido de los servidores judiciales genera consecuencias desastrosas para la entidad","100%",IF(K154="Si el hecho llegara a presentarse, tendría consecuencias o efectos mínimos sobre la entidad","20%",IF(K154="Si el hecho llegara a presentarse, tendría bajo impacto o efecto sobre la entidad","40%",IF(K154="Si el hecho llegara a presentarse, tendría medianas consecuencias o efectos sobre la entidad","60%",IF(K154="Si el hecho llegara a presentarse, tendría altas consecuencias o efectos sobre la entidad","80%",IF(K154="Si el hecho llegara a presentarse, tendría desastrosas consecuencias o efectos sobre la entidad","100%")))))))))))))))))))))))))))))</f>
        <v>80%</v>
      </c>
      <c r="N154" s="326" t="str">
        <f>VLOOKUP((I154&amp;L154),Hoja1!$B$4:$C$28,2,0)</f>
        <v xml:space="preserve">Alto </v>
      </c>
      <c r="O154" s="194">
        <v>1</v>
      </c>
      <c r="P154" s="135" t="s">
        <v>542</v>
      </c>
      <c r="Q154" s="194" t="str">
        <f t="shared" ref="Q154:Q157" si="75">IF(R154="Preventivo","Probabilidad",IF(R154="Detectivo","Probabilidad", IF(R154="Correctivo","Impacto")))</f>
        <v>Probabilidad</v>
      </c>
      <c r="R154" s="194" t="s">
        <v>204</v>
      </c>
      <c r="S154" s="194" t="s">
        <v>205</v>
      </c>
      <c r="T154" s="195">
        <f>VLOOKUP(R154&amp;S154,Hoja1!$Q$4:$R$9,2,0)</f>
        <v>0.45</v>
      </c>
      <c r="U154" s="194" t="s">
        <v>206</v>
      </c>
      <c r="V154" s="194" t="s">
        <v>207</v>
      </c>
      <c r="W154" s="194" t="s">
        <v>208</v>
      </c>
      <c r="X154" s="195">
        <f t="shared" si="69"/>
        <v>9.0000000000000011E-2</v>
      </c>
      <c r="Y154" s="195" t="str">
        <f>IF(Z154&lt;=20%,'Tabla probabilidad'!$B$5,IF(Z154&lt;=40%,'Tabla probabilidad'!$B$6,IF(Z154&lt;=60%,'Tabla probabilidad'!$B$7,IF(Z154&lt;=80%,'Tabla probabilidad'!$B$8,IF(Z154&lt;=100%,'Tabla probabilidad'!$B$9)))))</f>
        <v>Muy Baja</v>
      </c>
      <c r="Z154" s="195">
        <f>IF(R154="Preventivo",(J154-(J154*T154)),IF(R154="Detectivo",(J154-(J154*T154)),IF(R154="Correctivo",(J154))))</f>
        <v>0.11</v>
      </c>
      <c r="AA154" s="331" t="str">
        <f>IF(AB154&lt;=20%,'Tabla probabilidad'!$B$5,IF(AB154&lt;=40%,'Tabla probabilidad'!$B$6,IF(AB154&lt;=60%,'Tabla probabilidad'!$B$7,IF(AB154&lt;=80%,'Tabla probabilidad'!$B$8,IF(AB154&lt;=100%,'Tabla probabilidad'!$B$9)))))</f>
        <v>Muy Baja</v>
      </c>
      <c r="AB154" s="331">
        <f>AVERAGE(Z154:Z158)</f>
        <v>0.11</v>
      </c>
      <c r="AC154" s="195" t="str">
        <f t="shared" si="66"/>
        <v>Leve</v>
      </c>
      <c r="AD154" s="195">
        <f t="shared" si="70"/>
        <v>0.2</v>
      </c>
      <c r="AE154" s="331" t="str">
        <f>IF(AF154&lt;=20%,"Leve",IF(AF154&lt;=40%,"Menor",IF(AF154&lt;=60%,"Moderado",IF(AF154&lt;=80%,"Mayor",IF(AF154&lt;=100%,"Catastrófico")))))</f>
        <v>Leve</v>
      </c>
      <c r="AF154" s="331">
        <f>AVERAGE(AD154:AD158)</f>
        <v>0.2</v>
      </c>
      <c r="AG154" s="319" t="str">
        <f>VLOOKUP(AA154&amp;AE154,Hoja1!$B$4:$C$28,2,0)</f>
        <v>Bajo</v>
      </c>
      <c r="AH154" s="326" t="s">
        <v>209</v>
      </c>
      <c r="AI154" s="323"/>
      <c r="AJ154" s="323"/>
      <c r="AK154" s="323"/>
      <c r="AL154" s="323"/>
      <c r="AM154" s="323"/>
      <c r="AN154" s="323"/>
    </row>
    <row r="155" spans="1:40" ht="28.8" x14ac:dyDescent="0.3">
      <c r="A155" s="326"/>
      <c r="B155" s="334"/>
      <c r="C155" s="325"/>
      <c r="D155" s="144" t="s">
        <v>543</v>
      </c>
      <c r="E155" s="326"/>
      <c r="F155" s="326"/>
      <c r="G155" s="326"/>
      <c r="H155" s="326"/>
      <c r="I155" s="328"/>
      <c r="J155" s="329"/>
      <c r="K155" s="326"/>
      <c r="L155" s="330"/>
      <c r="M155" s="330"/>
      <c r="N155" s="326"/>
      <c r="O155" s="194">
        <v>2</v>
      </c>
      <c r="P155" s="135" t="s">
        <v>544</v>
      </c>
      <c r="Q155" s="194" t="str">
        <f t="shared" si="75"/>
        <v>Probabilidad</v>
      </c>
      <c r="R155" s="194" t="s">
        <v>204</v>
      </c>
      <c r="S155" s="194" t="s">
        <v>205</v>
      </c>
      <c r="T155" s="195">
        <f>VLOOKUP(R155&amp;S155,Hoja1!$Q$4:$R$9,2,0)</f>
        <v>0.45</v>
      </c>
      <c r="U155" s="194" t="s">
        <v>206</v>
      </c>
      <c r="V155" s="194" t="s">
        <v>207</v>
      </c>
      <c r="W155" s="194" t="s">
        <v>208</v>
      </c>
      <c r="X155" s="195">
        <f t="shared" si="69"/>
        <v>9.0000000000000011E-2</v>
      </c>
      <c r="Y155" s="195" t="str">
        <f>IF(Z155&lt;=20%,'Tabla probabilidad'!$B$5,IF(Z155&lt;=40%,'Tabla probabilidad'!$B$6,IF(Z155&lt;=60%,'Tabla probabilidad'!$B$7,IF(Z155&lt;=80%,'Tabla probabilidad'!$B$8,IF(Z155&lt;=100%,'Tabla probabilidad'!$B$9)))))</f>
        <v>Muy Baja</v>
      </c>
      <c r="Z155" s="195">
        <f>IF(R155="Preventivo",(J154-(J154*T155)),IF(R155="Detectivo",(J154-(J154*T155)),IF(R155="Correctivo",(J154))))</f>
        <v>0.11</v>
      </c>
      <c r="AA155" s="332"/>
      <c r="AB155" s="332"/>
      <c r="AC155" s="195" t="str">
        <f t="shared" si="66"/>
        <v>Leve</v>
      </c>
      <c r="AD155" s="195">
        <f t="shared" si="70"/>
        <v>0.2</v>
      </c>
      <c r="AE155" s="332"/>
      <c r="AF155" s="332"/>
      <c r="AG155" s="325"/>
      <c r="AH155" s="326"/>
      <c r="AI155" s="324"/>
      <c r="AJ155" s="324"/>
      <c r="AK155" s="324"/>
      <c r="AL155" s="324"/>
      <c r="AM155" s="324"/>
      <c r="AN155" s="324"/>
    </row>
    <row r="156" spans="1:40" ht="43.2" x14ac:dyDescent="0.3">
      <c r="A156" s="326"/>
      <c r="B156" s="334"/>
      <c r="C156" s="325"/>
      <c r="D156" s="144" t="s">
        <v>545</v>
      </c>
      <c r="E156" s="326"/>
      <c r="F156" s="326"/>
      <c r="G156" s="326"/>
      <c r="H156" s="326"/>
      <c r="I156" s="328"/>
      <c r="J156" s="329"/>
      <c r="K156" s="326"/>
      <c r="L156" s="330"/>
      <c r="M156" s="330"/>
      <c r="N156" s="326"/>
      <c r="O156" s="194">
        <v>3</v>
      </c>
      <c r="P156" s="135" t="s">
        <v>546</v>
      </c>
      <c r="Q156" s="194" t="str">
        <f t="shared" si="75"/>
        <v>Probabilidad</v>
      </c>
      <c r="R156" s="194" t="s">
        <v>204</v>
      </c>
      <c r="S156" s="194" t="s">
        <v>205</v>
      </c>
      <c r="T156" s="195">
        <f>VLOOKUP(R156&amp;S156,Hoja1!$Q$4:$R$9,2,0)</f>
        <v>0.45</v>
      </c>
      <c r="U156" s="194" t="s">
        <v>206</v>
      </c>
      <c r="V156" s="194" t="s">
        <v>207</v>
      </c>
      <c r="W156" s="194" t="s">
        <v>208</v>
      </c>
      <c r="X156" s="195">
        <f t="shared" si="69"/>
        <v>9.0000000000000011E-2</v>
      </c>
      <c r="Y156" s="195" t="str">
        <f>IF(Z156&lt;=20%,'Tabla probabilidad'!$B$5,IF(Z156&lt;=40%,'Tabla probabilidad'!$B$6,IF(Z156&lt;=60%,'Tabla probabilidad'!$B$7,IF(Z156&lt;=80%,'Tabla probabilidad'!$B$8,IF(Z156&lt;=100%,'Tabla probabilidad'!$B$9)))))</f>
        <v>Muy Baja</v>
      </c>
      <c r="Z156" s="195">
        <f>IF(R156="Preventivo",(J154-(J154*T156)),IF(R156="Detectivo",(J154-(J154*T156)),IF(R156="Correctivo",(J154))))</f>
        <v>0.11</v>
      </c>
      <c r="AA156" s="332"/>
      <c r="AB156" s="332"/>
      <c r="AC156" s="195" t="str">
        <f t="shared" si="66"/>
        <v>Leve</v>
      </c>
      <c r="AD156" s="195">
        <f t="shared" si="70"/>
        <v>0.2</v>
      </c>
      <c r="AE156" s="332"/>
      <c r="AF156" s="332"/>
      <c r="AG156" s="325"/>
      <c r="AH156" s="326"/>
      <c r="AI156" s="324"/>
      <c r="AJ156" s="324"/>
      <c r="AK156" s="324"/>
      <c r="AL156" s="324"/>
      <c r="AM156" s="324"/>
      <c r="AN156" s="324"/>
    </row>
    <row r="157" spans="1:40" ht="57.6" x14ac:dyDescent="0.3">
      <c r="A157" s="326"/>
      <c r="B157" s="334"/>
      <c r="C157" s="325"/>
      <c r="D157" s="144" t="s">
        <v>547</v>
      </c>
      <c r="E157" s="326"/>
      <c r="F157" s="326"/>
      <c r="G157" s="326"/>
      <c r="H157" s="326"/>
      <c r="I157" s="328"/>
      <c r="J157" s="329"/>
      <c r="K157" s="326"/>
      <c r="L157" s="330"/>
      <c r="M157" s="330"/>
      <c r="N157" s="326"/>
      <c r="O157" s="194">
        <v>4</v>
      </c>
      <c r="P157" s="135" t="s">
        <v>548</v>
      </c>
      <c r="Q157" s="194" t="str">
        <f t="shared" si="75"/>
        <v>Probabilidad</v>
      </c>
      <c r="R157" s="194" t="s">
        <v>204</v>
      </c>
      <c r="S157" s="194" t="s">
        <v>205</v>
      </c>
      <c r="T157" s="195">
        <f>VLOOKUP(R157&amp;S157,Hoja1!$Q$4:$R$9,2,0)</f>
        <v>0.45</v>
      </c>
      <c r="U157" s="194" t="s">
        <v>206</v>
      </c>
      <c r="V157" s="194" t="s">
        <v>207</v>
      </c>
      <c r="W157" s="194" t="s">
        <v>208</v>
      </c>
      <c r="X157" s="195">
        <f t="shared" si="69"/>
        <v>9.0000000000000011E-2</v>
      </c>
      <c r="Y157" s="195" t="str">
        <f>IF(Z157&lt;=20%,'Tabla probabilidad'!$B$5,IF(Z157&lt;=40%,'Tabla probabilidad'!$B$6,IF(Z157&lt;=60%,'Tabla probabilidad'!$B$7,IF(Z157&lt;=80%,'Tabla probabilidad'!$B$8,IF(Z157&lt;=100%,'Tabla probabilidad'!$B$9)))))</f>
        <v>Muy Baja</v>
      </c>
      <c r="Z157" s="195">
        <f>IF(R157="Preventivo",(J154-(J154*T157)),IF(R157="Detectivo",(J154-(J154*T157)),IF(R157="Correctivo",(J154))))</f>
        <v>0.11</v>
      </c>
      <c r="AA157" s="332"/>
      <c r="AB157" s="332"/>
      <c r="AC157" s="195" t="str">
        <f t="shared" si="66"/>
        <v>Leve</v>
      </c>
      <c r="AD157" s="195">
        <f t="shared" si="70"/>
        <v>0.2</v>
      </c>
      <c r="AE157" s="332"/>
      <c r="AF157" s="332"/>
      <c r="AG157" s="325"/>
      <c r="AH157" s="326"/>
      <c r="AI157" s="324"/>
      <c r="AJ157" s="324"/>
      <c r="AK157" s="324"/>
      <c r="AL157" s="324"/>
      <c r="AM157" s="324"/>
      <c r="AN157" s="324"/>
    </row>
    <row r="158" spans="1:40" ht="28.8" x14ac:dyDescent="0.3">
      <c r="A158" s="326"/>
      <c r="B158" s="334"/>
      <c r="C158" s="325"/>
      <c r="D158" s="144" t="s">
        <v>549</v>
      </c>
      <c r="E158" s="326"/>
      <c r="F158" s="326"/>
      <c r="G158" s="326"/>
      <c r="H158" s="326"/>
      <c r="I158" s="328"/>
      <c r="J158" s="329"/>
      <c r="K158" s="326"/>
      <c r="L158" s="330"/>
      <c r="M158" s="330"/>
      <c r="N158" s="326"/>
      <c r="O158" s="194">
        <v>5</v>
      </c>
      <c r="P158" s="144"/>
      <c r="Q158" s="194" t="b">
        <f t="shared" si="71"/>
        <v>0</v>
      </c>
      <c r="R158" s="194"/>
      <c r="S158" s="194"/>
      <c r="T158" s="195" t="e">
        <f>VLOOKUP(R158&amp;S158,Hoja1!$Q$4:$R$9,2,0)</f>
        <v>#N/A</v>
      </c>
      <c r="U158" s="194"/>
      <c r="V158" s="194"/>
      <c r="W158" s="194"/>
      <c r="X158" s="195" t="b">
        <f t="shared" si="69"/>
        <v>0</v>
      </c>
      <c r="Y158" s="195" t="b">
        <f>IF(Z158&lt;=20%,'Tabla probabilidad'!$B$5,IF(Z158&lt;=40%,'Tabla probabilidad'!$B$6,IF(Z158&lt;=60%,'Tabla probabilidad'!$B$7,IF(Z158&lt;=80%,'Tabla probabilidad'!$B$8,IF(Z158&lt;=100%,'Tabla probabilidad'!$B$9)))))</f>
        <v>0</v>
      </c>
      <c r="Z158" s="195" t="b">
        <f>IF(R158="Preventivo",(J154-(J154*T158)),IF(R158="Detectivo",(J154-(J154*T158)),IF(R158="Correctivo",(J154))))</f>
        <v>0</v>
      </c>
      <c r="AA158" s="333"/>
      <c r="AB158" s="333"/>
      <c r="AC158" s="195" t="b">
        <f t="shared" si="66"/>
        <v>0</v>
      </c>
      <c r="AD158" s="195" t="b">
        <f t="shared" si="70"/>
        <v>0</v>
      </c>
      <c r="AE158" s="333"/>
      <c r="AF158" s="333"/>
      <c r="AG158" s="320"/>
      <c r="AH158" s="326"/>
      <c r="AI158" s="327"/>
      <c r="AJ158" s="327"/>
      <c r="AK158" s="327"/>
      <c r="AL158" s="327"/>
      <c r="AM158" s="327"/>
      <c r="AN158" s="327"/>
    </row>
    <row r="159" spans="1:40" ht="43.2" x14ac:dyDescent="0.3">
      <c r="A159" s="326"/>
      <c r="B159" s="334"/>
      <c r="C159" s="325"/>
      <c r="D159" s="144" t="s">
        <v>550</v>
      </c>
      <c r="E159" s="326" t="s">
        <v>551</v>
      </c>
      <c r="F159" s="326" t="s">
        <v>552</v>
      </c>
      <c r="G159" s="326" t="s">
        <v>527</v>
      </c>
      <c r="H159" s="326">
        <v>2</v>
      </c>
      <c r="I159" s="328" t="str">
        <f>IF(H159&lt;=2,'Tabla probabilidad'!$B$5,IF(H159&lt;=24,'Tabla probabilidad'!$B$6,IF(H159&lt;=500,'Tabla probabilidad'!$B$7,IF(H159&lt;=5000,'Tabla probabilidad'!$B$8,IF(H159&gt;5000,'Tabla probabilidad'!$B$9)))))</f>
        <v>Muy Baja</v>
      </c>
      <c r="J159" s="329">
        <f>IF(H159&lt;=2,'Tabla probabilidad'!$D$5,IF(H159&lt;=24,'Tabla probabilidad'!$D$6,IF(H159&lt;=500,'Tabla probabilidad'!$D$7,IF(H159&lt;=5000,'Tabla probabilidad'!$D$8,IF(H159&gt;5000,'Tabla probabilidad'!$D$9)))))</f>
        <v>0.2</v>
      </c>
      <c r="K159" s="326" t="s">
        <v>384</v>
      </c>
      <c r="L159" s="326" t="str">
        <f>IF(K159="El riesgo afecta la imagen de alguna área de la organización","Leve",IF(K159="El riesgo afecta la imagen de la entidad internamente, de conocimiento general, nivel interno, alta dirección, contratista y/o de provedores","Menor",IF(K159="El riesgo afecta la imagen de la entidad con algunos usuarios de relevancia frente al logro de los objetivos","Moderado",IF(K159="El riesgo afecta la imagen de de la entidad con efecto publicitario sostenido a nivel del sector justicia","Mayor",IF(K159="El riesgo afecta la imagen de la entidad a nivel nacional, con efecto publicitarios sostenible a nivel país","Catastrófico",IF(K159="Impacto que afecte la ejecución presupuestal en un valor ≥0,5%.","Leve",IF(K159="Impacto que afecte la ejecución presupuestal en un valor ≥1%.","Menor",IF(K159="Impacto que afecte la ejecución presupuestal en un valor ≥5%.","Moderado",IF(K159="Impacto que afecte la ejecución presupuestal en un valor ≥20%.","Mayor",IF(K159="Impacto que afecte la ejecución presupuestal en un valor ≥50%.","Catastrófico",IF(K159="Incumplimiento máximo del 5% de la meta planeada","Leve",IF(K159="Incumplimiento máximo del 15% de la meta planeada","Menor",IF(K159="Incumplimiento máximo del 20% de la meta planeada","Moderado",IF(K159="Incumplimiento máximo del 50% de la meta planeada","Mayor",IF(K159="Incumplimiento máximo del 80% de la meta planeada","Catastrófico",IF(K159="Cualquier afectación a la violacion de los derechos de los ciudadanos se considera con consecuencias altas","Mayor",IF(K159="Cualquier afectación a la violacion de los derechos de los ciudadanos se considera con consecuencias desastrosas","Catastrófico",IF(K159="Afecta la Prestación del Servicio de Administración de Justicia en 5%","Leve",IF(K159="Afecta la Prestación del Servicio de Administración de Justicia en 10%","Menor",IF(K159="Afecta la Prestación del Servicio de Administración de Justicia en 15%","Moderado",IF(K159="Afecta la Prestación del Servicio de Administración de Justicia en 20%","Mayor",IF(K159="Afecta la Prestación del Servicio de Administración de Justicia en más del 50%","Catastrófico",IF(K159="Cualquier acto indebido de los servidores judiciales genera altas consecuencias para la entidad","Mayor",IF(K159="Cualquier acto indebido de los servidores judiciales genera consecuencias desastrosas para la entidad","Catastrófico",IF(K159="Si el hecho llegara a presentarse, tendría consecuencias o efectos mínimos sobre la entidad","Leve",IF(K159="Si el hecho llegara a presentarse, tendría bajo impacto o efecto sobre la entidad","Menor",IF(K159="Si el hecho llegara a presentarse, tendría medianas consecuencias o efectos sobre la entidad","Moderado",IF(K159="Si el hecho llegara a presentarse, tendría altas consecuencias o efectos sobre la entidad","Mayor",IF(K159="Si el hecho llegara a presentarse, tendría desastrosas consecuencias o efectos sobre la entidad","Catastrófico")))))))))))))))))))))))))))))</f>
        <v>Moderado</v>
      </c>
      <c r="M159" s="326" t="str">
        <f>IF(K159="El riesgo afecta la imagen de alguna área de la organización","20%",IF(K159="El riesgo afecta la imagen de la entidad internamente, de conocimiento general, nivel interno, alta dirección, contratista y/o de provedores","40%",IF(K159="El riesgo afecta la imagen de la entidad con algunos usuarios de relevancia frente al logro de los objetivos","60%",IF(K159="El riesgo afecta la imagen de de la entidad con efecto publicitario sostenido a nivel del sector justicia","80%",IF(K159="El riesgo afecta la imagen de la entidad a nivel nacional, con efecto publicitarios sostenible a nivel país","100%",IF(K159="Impacto que afecte la ejecución presupuestal en un valor ≥0,5%.","20%",IF(K159="Impacto que afecte la ejecución presupuestal en un valor ≥1%.","40%",IF(K159="Impacto que afecte la ejecución presupuestal en un valor ≥5%.","60%",IF(K159="Impacto que afecte la ejecución presupuestal en un valor ≥20%.","80%",IF(K159="Impacto que afecte la ejecución presupuestal en un valor ≥50%.","100%",IF(K159="Incumplimiento máximo del 5% de la meta planeada","20%",IF(K159="Incumplimiento máximo del 15% de la meta planeada","40%",IF(K159="Incumplimiento máximo del 20% de la meta planeada","60%",IF(K159="Incumplimiento máximo del 50% de la meta planeada","80%",IF(K159="Incumplimiento máximo del 80% de la meta planeada","100%",IF(K159="Cualquier afectación a la violacion de los derechos de los ciudadanos se considera con consecuencias altas","80%",IF(K159="Cualquier afectación a la violacion de los derechos de los ciudadanos se considera con consecuencias desastrosas","100%",IF(K159="Afecta la Prestación del Servicio de Administración de Justicia en 5%","20%",IF(K159="Afecta la Prestación del Servicio de Administración de Justicia en 10%","40%",IF(K159="Afecta la Prestación del Servicio de Administración de Justicia en 15%","60%",IF(K159="Afecta la Prestación del Servicio de Administración de Justicia en 20%","80%",IF(K159="Afecta la Prestación del Servicio de Administración de Justicia en más del 50%","100%",IF(K159="Cualquier acto indebido de los servidores judiciales genera altas consecuencias para la entidad","80%",IF(K159="Cualquier acto indebido de los servidores judiciales genera consecuencias desastrosas para la entidad","100%",IF(K159="Si el hecho llegara a presentarse, tendría consecuencias o efectos mínimos sobre la entidad","20%",IF(K159="Si el hecho llegara a presentarse, tendría bajo impacto o efecto sobre la entidad","40%",IF(K159="Si el hecho llegara a presentarse, tendría medianas consecuencias o efectos sobre la entidad","60%",IF(K159="Si el hecho llegara a presentarse, tendría altas consecuencias o efectos sobre la entidad","80%",IF(K159="Si el hecho llegara a presentarse, tendría desastrosas consecuencias o efectos sobre la entidad","100%")))))))))))))))))))))))))))))</f>
        <v>60%</v>
      </c>
      <c r="N159" s="326" t="str">
        <f>VLOOKUP((I159&amp;L159),Hoja1!$B$4:$C$28,2,0)</f>
        <v>Moderado</v>
      </c>
      <c r="O159" s="194">
        <v>1</v>
      </c>
      <c r="P159" s="135" t="s">
        <v>553</v>
      </c>
      <c r="Q159" s="194" t="str">
        <f t="shared" si="71"/>
        <v>Probabilidad</v>
      </c>
      <c r="R159" s="194" t="s">
        <v>204</v>
      </c>
      <c r="S159" s="194" t="s">
        <v>205</v>
      </c>
      <c r="T159" s="195">
        <f>VLOOKUP(R159&amp;S159,Hoja1!$Q$4:$R$9,2,0)</f>
        <v>0.45</v>
      </c>
      <c r="U159" s="194" t="s">
        <v>206</v>
      </c>
      <c r="V159" s="194" t="s">
        <v>207</v>
      </c>
      <c r="W159" s="194" t="s">
        <v>208</v>
      </c>
      <c r="X159" s="195">
        <f t="shared" si="69"/>
        <v>9.0000000000000011E-2</v>
      </c>
      <c r="Y159" s="195" t="str">
        <f>IF(Z159&lt;=20%,'Tabla probabilidad'!$B$5,IF(Z159&lt;=40%,'Tabla probabilidad'!$B$6,IF(Z159&lt;=60%,'Tabla probabilidad'!$B$7,IF(Z159&lt;=80%,'Tabla probabilidad'!$B$8,IF(Z159&lt;=100%,'Tabla probabilidad'!$B$9)))))</f>
        <v>Muy Baja</v>
      </c>
      <c r="Z159" s="195">
        <f>IF(R159="Preventivo",(J159-(J159*T159)),IF(R159="Detectivo",(J159-(J159*T159)),IF(R159="Correctivo",(J159))))</f>
        <v>0.11</v>
      </c>
      <c r="AA159" s="331" t="str">
        <f>IF(AB159&lt;=20%,'Tabla probabilidad'!$B$5,IF(AB159&lt;=40%,'Tabla probabilidad'!$B$6,IF(AB159&lt;=60%,'Tabla probabilidad'!$B$7,IF(AB159&lt;=80%,'Tabla probabilidad'!$B$8,IF(AB159&lt;=100%,'Tabla probabilidad'!$B$9)))))</f>
        <v>Muy Baja</v>
      </c>
      <c r="AB159" s="331">
        <f>AVERAGE(Z159:Z162)</f>
        <v>0.11</v>
      </c>
      <c r="AC159" s="195" t="str">
        <f t="shared" si="66"/>
        <v>Leve</v>
      </c>
      <c r="AD159" s="195">
        <f t="shared" si="70"/>
        <v>0.2</v>
      </c>
      <c r="AE159" s="331" t="str">
        <f>IF(AF159&lt;=20%,"Leve",IF(AF159&lt;=40%,"Menor",IF(AF159&lt;=60%,"Moderado",IF(AF159&lt;=80%,"Mayor",IF(AF159&lt;=100%,"Catastrófico")))))</f>
        <v>Leve</v>
      </c>
      <c r="AF159" s="331">
        <f>AVERAGE(AD159:AD162)</f>
        <v>0.2</v>
      </c>
      <c r="AG159" s="319" t="str">
        <f>VLOOKUP(AA159&amp;AE159,Hoja1!$B$4:$C$28,2,0)</f>
        <v>Bajo</v>
      </c>
      <c r="AH159" s="326" t="s">
        <v>209</v>
      </c>
      <c r="AI159" s="323"/>
      <c r="AJ159" s="323"/>
      <c r="AK159" s="323"/>
      <c r="AL159" s="323"/>
      <c r="AM159" s="323"/>
      <c r="AN159" s="323"/>
    </row>
    <row r="160" spans="1:40" ht="28.8" x14ac:dyDescent="0.3">
      <c r="A160" s="326"/>
      <c r="B160" s="334"/>
      <c r="C160" s="325"/>
      <c r="D160" s="144" t="s">
        <v>554</v>
      </c>
      <c r="E160" s="326"/>
      <c r="F160" s="326"/>
      <c r="G160" s="326"/>
      <c r="H160" s="326"/>
      <c r="I160" s="328"/>
      <c r="J160" s="329"/>
      <c r="K160" s="326"/>
      <c r="L160" s="330"/>
      <c r="M160" s="330"/>
      <c r="N160" s="326"/>
      <c r="O160" s="194">
        <v>2</v>
      </c>
      <c r="P160" s="135" t="s">
        <v>555</v>
      </c>
      <c r="Q160" s="194" t="str">
        <f t="shared" si="71"/>
        <v>Probabilidad</v>
      </c>
      <c r="R160" s="194" t="s">
        <v>204</v>
      </c>
      <c r="S160" s="194" t="s">
        <v>205</v>
      </c>
      <c r="T160" s="195">
        <f>VLOOKUP(R160&amp;S160,Hoja1!$Q$4:$R$9,2,0)</f>
        <v>0.45</v>
      </c>
      <c r="U160" s="194" t="s">
        <v>206</v>
      </c>
      <c r="V160" s="194" t="s">
        <v>207</v>
      </c>
      <c r="W160" s="194" t="s">
        <v>208</v>
      </c>
      <c r="X160" s="195">
        <f t="shared" si="69"/>
        <v>9.0000000000000011E-2</v>
      </c>
      <c r="Y160" s="195" t="str">
        <f>IF(Z160&lt;=20%,'Tabla probabilidad'!$B$5,IF(Z160&lt;=40%,'Tabla probabilidad'!$B$6,IF(Z160&lt;=60%,'Tabla probabilidad'!$B$7,IF(Z160&lt;=80%,'Tabla probabilidad'!$B$8,IF(Z160&lt;=100%,'Tabla probabilidad'!$B$9)))))</f>
        <v>Muy Baja</v>
      </c>
      <c r="Z160" s="195">
        <f>IF(R160="Preventivo",(J159-(J159*T160)),IF(R160="Detectivo",(J159-(J159*T160)),IF(R160="Correctivo",(J159))))</f>
        <v>0.11</v>
      </c>
      <c r="AA160" s="332"/>
      <c r="AB160" s="332"/>
      <c r="AC160" s="195" t="str">
        <f t="shared" si="66"/>
        <v>Leve</v>
      </c>
      <c r="AD160" s="195">
        <f t="shared" si="70"/>
        <v>0.2</v>
      </c>
      <c r="AE160" s="332"/>
      <c r="AF160" s="332"/>
      <c r="AG160" s="325"/>
      <c r="AH160" s="326"/>
      <c r="AI160" s="324"/>
      <c r="AJ160" s="324"/>
      <c r="AK160" s="324"/>
      <c r="AL160" s="324"/>
      <c r="AM160" s="324"/>
      <c r="AN160" s="324"/>
    </row>
    <row r="161" spans="1:40" x14ac:dyDescent="0.3">
      <c r="A161" s="326"/>
      <c r="B161" s="334"/>
      <c r="C161" s="325"/>
      <c r="D161" s="144" t="s">
        <v>556</v>
      </c>
      <c r="E161" s="326"/>
      <c r="F161" s="326"/>
      <c r="G161" s="326"/>
      <c r="H161" s="326"/>
      <c r="I161" s="328"/>
      <c r="J161" s="329"/>
      <c r="K161" s="326"/>
      <c r="L161" s="330"/>
      <c r="M161" s="330"/>
      <c r="N161" s="326"/>
      <c r="O161" s="194">
        <v>3</v>
      </c>
      <c r="P161" s="135"/>
      <c r="Q161" s="194" t="b">
        <f t="shared" si="71"/>
        <v>0</v>
      </c>
      <c r="R161" s="194"/>
      <c r="S161" s="194"/>
      <c r="T161" s="195" t="e">
        <f>VLOOKUP(R161&amp;S161,Hoja1!$Q$4:$R$9,2,0)</f>
        <v>#N/A</v>
      </c>
      <c r="U161" s="194"/>
      <c r="V161" s="194"/>
      <c r="W161" s="194"/>
      <c r="X161" s="195" t="b">
        <f t="shared" si="69"/>
        <v>0</v>
      </c>
      <c r="Y161" s="195" t="b">
        <f>IF(Z161&lt;=20%,'Tabla probabilidad'!$B$5,IF(Z161&lt;=40%,'Tabla probabilidad'!$B$6,IF(Z161&lt;=60%,'Tabla probabilidad'!$B$7,IF(Z161&lt;=80%,'Tabla probabilidad'!$B$8,IF(Z161&lt;=100%,'Tabla probabilidad'!$B$9)))))</f>
        <v>0</v>
      </c>
      <c r="Z161" s="195" t="b">
        <f>IF(R161="Preventivo",(J159-(J159*T161)),IF(R161="Detectivo",(J159-(J159*T161)),IF(R161="Correctivo",(J159))))</f>
        <v>0</v>
      </c>
      <c r="AA161" s="332"/>
      <c r="AB161" s="332"/>
      <c r="AC161" s="195" t="b">
        <f t="shared" si="66"/>
        <v>0</v>
      </c>
      <c r="AD161" s="195" t="b">
        <f t="shared" si="70"/>
        <v>0</v>
      </c>
      <c r="AE161" s="332"/>
      <c r="AF161" s="332"/>
      <c r="AG161" s="325"/>
      <c r="AH161" s="326"/>
      <c r="AI161" s="324"/>
      <c r="AJ161" s="324"/>
      <c r="AK161" s="324"/>
      <c r="AL161" s="324"/>
      <c r="AM161" s="324"/>
      <c r="AN161" s="324"/>
    </row>
    <row r="162" spans="1:40" x14ac:dyDescent="0.3">
      <c r="A162" s="326"/>
      <c r="B162" s="334"/>
      <c r="C162" s="320"/>
      <c r="D162" s="144" t="s">
        <v>557</v>
      </c>
      <c r="E162" s="326"/>
      <c r="F162" s="326"/>
      <c r="G162" s="326"/>
      <c r="H162" s="326"/>
      <c r="I162" s="328"/>
      <c r="J162" s="329"/>
      <c r="K162" s="326"/>
      <c r="L162" s="330"/>
      <c r="M162" s="330"/>
      <c r="N162" s="326"/>
      <c r="O162" s="194">
        <v>4</v>
      </c>
      <c r="P162" s="135"/>
      <c r="Q162" s="194" t="b">
        <f t="shared" si="71"/>
        <v>0</v>
      </c>
      <c r="R162" s="194"/>
      <c r="S162" s="194"/>
      <c r="T162" s="195" t="e">
        <f>VLOOKUP(R162&amp;S162,Hoja1!$Q$4:$R$9,2,0)</f>
        <v>#N/A</v>
      </c>
      <c r="U162" s="194"/>
      <c r="V162" s="194"/>
      <c r="W162" s="194"/>
      <c r="X162" s="195" t="b">
        <f t="shared" si="69"/>
        <v>0</v>
      </c>
      <c r="Y162" s="195" t="b">
        <f>IF(Z162&lt;=20%,'Tabla probabilidad'!$B$5,IF(Z162&lt;=40%,'Tabla probabilidad'!$B$6,IF(Z162&lt;=60%,'Tabla probabilidad'!$B$7,IF(Z162&lt;=80%,'Tabla probabilidad'!$B$8,IF(Z162&lt;=100%,'Tabla probabilidad'!$B$9)))))</f>
        <v>0</v>
      </c>
      <c r="Z162" s="195" t="b">
        <f>IF(R162="Preventivo",(J159-(J159*T162)),IF(R162="Detectivo",(J159-(J159*T162)),IF(R162="Correctivo",(J159))))</f>
        <v>0</v>
      </c>
      <c r="AA162" s="332"/>
      <c r="AB162" s="332"/>
      <c r="AC162" s="195" t="b">
        <f t="shared" si="66"/>
        <v>0</v>
      </c>
      <c r="AD162" s="195" t="b">
        <f t="shared" si="70"/>
        <v>0</v>
      </c>
      <c r="AE162" s="332"/>
      <c r="AF162" s="332"/>
      <c r="AG162" s="325"/>
      <c r="AH162" s="326"/>
      <c r="AI162" s="324"/>
      <c r="AJ162" s="324"/>
      <c r="AK162" s="324"/>
      <c r="AL162" s="324"/>
      <c r="AM162" s="324"/>
      <c r="AN162" s="324"/>
    </row>
    <row r="163" spans="1:40" ht="43.2" x14ac:dyDescent="0.3">
      <c r="A163" s="326">
        <v>4</v>
      </c>
      <c r="B163" s="334" t="s">
        <v>132</v>
      </c>
      <c r="C163" s="326" t="s">
        <v>558</v>
      </c>
      <c r="D163" s="144" t="s">
        <v>559</v>
      </c>
      <c r="E163" s="326" t="s">
        <v>560</v>
      </c>
      <c r="F163" s="334" t="s">
        <v>561</v>
      </c>
      <c r="G163" s="326" t="s">
        <v>562</v>
      </c>
      <c r="H163" s="326">
        <v>80</v>
      </c>
      <c r="I163" s="328" t="str">
        <f>IF(H163&lt;=2,'Tabla probabilidad'!$B$5,IF(H163&lt;=24,'Tabla probabilidad'!$B$6,IF(H163&lt;=500,'Tabla probabilidad'!$B$7,IF(H163&lt;=5000,'Tabla probabilidad'!$B$8,IF(H163&gt;5000,'Tabla probabilidad'!$B$9)))))</f>
        <v>Media</v>
      </c>
      <c r="J163" s="329">
        <f>IF(H163&lt;=2,'Tabla probabilidad'!$D$5,IF(H163&lt;=24,'Tabla probabilidad'!$D$6,IF(H163&lt;=500,'Tabla probabilidad'!$D$7,IF(H163&lt;=5000,'Tabla probabilidad'!$D$8,IF(H163&gt;5000,'Tabla probabilidad'!$D$9)))))</f>
        <v>0.6</v>
      </c>
      <c r="K163" s="326" t="s">
        <v>384</v>
      </c>
      <c r="L163" s="326" t="str">
        <f>IF(K163="El riesgo afecta la imagen de alguna área de la organización","Leve",IF(K163="El riesgo afecta la imagen de la entidad internamente, de conocimiento general, nivel interno, alta dirección, contratista y/o de provedores","Menor",IF(K163="El riesgo afecta la imagen de la entidad con algunos usuarios de relevancia frente al logro de los objetivos","Moderado",IF(K163="El riesgo afecta la imagen de de la entidad con efecto publicitario sostenido a nivel del sector justicia","Mayor",IF(K163="El riesgo afecta la imagen de la entidad a nivel nacional, con efecto publicitarios sostenible a nivel país","Catastrófico",IF(K163="Impacto que afecte la ejecución presupuestal en un valor ≥0,5%.","Leve",IF(K163="Impacto que afecte la ejecución presupuestal en un valor ≥1%.","Menor",IF(K163="Impacto que afecte la ejecución presupuestal en un valor ≥5%.","Moderado",IF(K163="Impacto que afecte la ejecución presupuestal en un valor ≥20%.","Mayor",IF(K163="Impacto que afecte la ejecución presupuestal en un valor ≥50%.","Catastrófico",IF(K163="Incumplimiento máximo del 5% de la meta planeada","Leve",IF(K163="Incumplimiento máximo del 15% de la meta planeada","Menor",IF(K163="Incumplimiento máximo del 20% de la meta planeada","Moderado",IF(K163="Incumplimiento máximo del 50% de la meta planeada","Mayor",IF(K163="Incumplimiento máximo del 80% de la meta planeada","Catastrófico",IF(K163="Cualquier afectación a la violacion de los derechos de los ciudadanos se considera con consecuencias altas","Mayor",IF(K163="Cualquier afectación a la violacion de los derechos de los ciudadanos se considera con consecuencias desastrosas","Catastrófico",IF(K163="Afecta la Prestación del Servicio de Administración de Justicia en 5%","Leve",IF(K163="Afecta la Prestación del Servicio de Administración de Justicia en 10%","Menor",IF(K163="Afecta la Prestación del Servicio de Administración de Justicia en 15%","Moderado",IF(K163="Afecta la Prestación del Servicio de Administración de Justicia en 20%","Mayor",IF(K163="Afecta la Prestación del Servicio de Administración de Justicia en más del 50%","Catastrófico",IF(K163="Cualquier acto indebido de los servidores judiciales genera altas consecuencias para la entidad","Mayor",IF(K163="Cualquier acto indebido de los servidores judiciales genera consecuencias desastrosas para la entidad","Catastrófico",IF(K163="Si el hecho llegara a presentarse, tendría consecuencias o efectos mínimos sobre la entidad","Leve",IF(K163="Si el hecho llegara a presentarse, tendría bajo impacto o efecto sobre la entidad","Menor",IF(K163="Si el hecho llegara a presentarse, tendría medianas consecuencias o efectos sobre la entidad","Moderado",IF(K163="Si el hecho llegara a presentarse, tendría altas consecuencias o efectos sobre la entidad","Mayor",IF(K163="Si el hecho llegara a presentarse, tendría desastrosas consecuencias o efectos sobre la entidad","Catastrófico")))))))))))))))))))))))))))))</f>
        <v>Moderado</v>
      </c>
      <c r="M163" s="326" t="str">
        <f>IF(K163="El riesgo afecta la imagen de alguna área de la organización","20%",IF(K163="El riesgo afecta la imagen de la entidad internamente, de conocimiento general, nivel interno, alta dirección, contratista y/o de provedores","40%",IF(K163="El riesgo afecta la imagen de la entidad con algunos usuarios de relevancia frente al logro de los objetivos","60%",IF(K163="El riesgo afecta la imagen de de la entidad con efecto publicitario sostenido a nivel del sector justicia","80%",IF(K163="El riesgo afecta la imagen de la entidad a nivel nacional, con efecto publicitarios sostenible a nivel país","100%",IF(K163="Impacto que afecte la ejecución presupuestal en un valor ≥0,5%.","20%",IF(K163="Impacto que afecte la ejecución presupuestal en un valor ≥1%.","40%",IF(K163="Impacto que afecte la ejecución presupuestal en un valor ≥5%.","60%",IF(K163="Impacto que afecte la ejecución presupuestal en un valor ≥20%.","80%",IF(K163="Impacto que afecte la ejecución presupuestal en un valor ≥50%.","100%",IF(K163="Incumplimiento máximo del 5% de la meta planeada","20%",IF(K163="Incumplimiento máximo del 15% de la meta planeada","40%",IF(K163="Incumplimiento máximo del 20% de la meta planeada","60%",IF(K163="Incumplimiento máximo del 50% de la meta planeada","80%",IF(K163="Incumplimiento máximo del 80% de la meta planeada","100%",IF(K163="Cualquier afectación a la violacion de los derechos de los ciudadanos se considera con consecuencias altas","80%",IF(K163="Cualquier afectación a la violacion de los derechos de los ciudadanos se considera con consecuencias desastrosas","100%",IF(K163="Afecta la Prestación del Servicio de Administración de Justicia en 5%","20%",IF(K163="Afecta la Prestación del Servicio de Administración de Justicia en 10%","40%",IF(K163="Afecta la Prestación del Servicio de Administración de Justicia en 15%","60%",IF(K163="Afecta la Prestación del Servicio de Administración de Justicia en 20%","80%",IF(K163="Afecta la Prestación del Servicio de Administración de Justicia en más del 50%","100%",IF(K163="Cualquier acto indebido de los servidores judiciales genera altas consecuencias para la entidad","80%",IF(K163="Cualquier acto indebido de los servidores judiciales genera consecuencias desastrosas para la entidad","100%",IF(K163="Si el hecho llegara a presentarse, tendría consecuencias o efectos mínimos sobre la entidad","20%",IF(K163="Si el hecho llegara a presentarse, tendría bajo impacto o efecto sobre la entidad","40%",IF(K163="Si el hecho llegara a presentarse, tendría medianas consecuencias o efectos sobre la entidad","60%",IF(K163="Si el hecho llegara a presentarse, tendría altas consecuencias o efectos sobre la entidad","80%",IF(K163="Si el hecho llegara a presentarse, tendría desastrosas consecuencias o efectos sobre la entidad","100%")))))))))))))))))))))))))))))</f>
        <v>60%</v>
      </c>
      <c r="N163" s="326" t="str">
        <f>VLOOKUP((I163&amp;L163),Hoja1!$B$4:$C$28,2,0)</f>
        <v>Moderado</v>
      </c>
      <c r="O163" s="194">
        <v>1</v>
      </c>
      <c r="P163" s="180" t="s">
        <v>563</v>
      </c>
      <c r="Q163" s="194" t="str">
        <f t="shared" si="0"/>
        <v>Probabilidad</v>
      </c>
      <c r="R163" s="194" t="s">
        <v>204</v>
      </c>
      <c r="S163" s="194" t="s">
        <v>205</v>
      </c>
      <c r="T163" s="195">
        <f>VLOOKUP(R163&amp;S163,Hoja1!$Q$4:$R$9,2,0)</f>
        <v>0.45</v>
      </c>
      <c r="U163" s="194" t="s">
        <v>206</v>
      </c>
      <c r="V163" s="194" t="s">
        <v>207</v>
      </c>
      <c r="W163" s="194" t="s">
        <v>208</v>
      </c>
      <c r="X163" s="195">
        <f>IF(Q163="Probabilidad",($J$163*T163),IF(Q163="Impacto"," "))</f>
        <v>0.27</v>
      </c>
      <c r="Y163" s="195" t="str">
        <f>IF(Z163&lt;=20%,'Tabla probabilidad'!$B$5,IF(Z163&lt;=40%,'Tabla probabilidad'!$B$6,IF(Z163&lt;=60%,'Tabla probabilidad'!$B$7,IF(Z163&lt;=80%,'Tabla probabilidad'!$B$8,IF(Z163&lt;=100%,'Tabla probabilidad'!$B$9)))))</f>
        <v>Baja</v>
      </c>
      <c r="Z163" s="195">
        <f>IF(R163="Preventivo",(J163-(J163*T163)),IF(R163="Detectivo",(J163-(J163*T163)),IF(R163="Correctivo",(J163))))</f>
        <v>0.32999999999999996</v>
      </c>
      <c r="AA163" s="331" t="str">
        <f>IF(AB163&lt;=20%,'Tabla probabilidad'!$B$5,IF(AB163&lt;=40%,'Tabla probabilidad'!$B$6,IF(AB163&lt;=60%,'Tabla probabilidad'!$B$7,IF(AB163&lt;=80%,'Tabla probabilidad'!$B$8,IF(AB163&lt;=100%,'Tabla probabilidad'!$B$9)))))</f>
        <v>Baja</v>
      </c>
      <c r="AB163" s="331">
        <f>AVERAGE(Z163:Z166)</f>
        <v>0.39749999999999996</v>
      </c>
      <c r="AC163" s="195" t="str">
        <f t="shared" si="1"/>
        <v>Moderado</v>
      </c>
      <c r="AD163" s="195">
        <f>IF(Q163="Probabilidad",(($M$163-0)),IF(Q163="Impacto",($M$163-($M$163*T163))))</f>
        <v>0.6</v>
      </c>
      <c r="AE163" s="331" t="str">
        <f>IF(AF163&lt;=20%,"Leve",IF(AF163&lt;=40%,"Menor",IF(AF163&lt;=60%,"Moderado",IF(AF163&lt;=80%,"Mayor",IF(AF163&lt;=100%,"Catastrófico")))))</f>
        <v>Moderado</v>
      </c>
      <c r="AF163" s="331">
        <f>AVERAGE(AD163:AD166)</f>
        <v>0.55499999999999994</v>
      </c>
      <c r="AG163" s="319" t="str">
        <f>VLOOKUP(AA163&amp;AE163,Hoja1!$B$4:$C$28,2,0)</f>
        <v>Moderado</v>
      </c>
      <c r="AH163" s="319" t="s">
        <v>209</v>
      </c>
      <c r="AI163" s="319"/>
      <c r="AJ163" s="319"/>
      <c r="AK163" s="319"/>
      <c r="AL163" s="319"/>
      <c r="AM163" s="339"/>
      <c r="AN163" s="326"/>
    </row>
    <row r="164" spans="1:40" ht="72" x14ac:dyDescent="0.3">
      <c r="A164" s="326"/>
      <c r="B164" s="334"/>
      <c r="C164" s="326"/>
      <c r="D164" s="144" t="s">
        <v>564</v>
      </c>
      <c r="E164" s="326"/>
      <c r="F164" s="334"/>
      <c r="G164" s="326"/>
      <c r="H164" s="326"/>
      <c r="I164" s="328"/>
      <c r="J164" s="329"/>
      <c r="K164" s="326"/>
      <c r="L164" s="330"/>
      <c r="M164" s="330"/>
      <c r="N164" s="326"/>
      <c r="O164" s="194">
        <v>2</v>
      </c>
      <c r="P164" s="176" t="s">
        <v>565</v>
      </c>
      <c r="Q164" s="194" t="str">
        <f t="shared" si="0"/>
        <v>Probabilidad</v>
      </c>
      <c r="R164" s="194" t="s">
        <v>204</v>
      </c>
      <c r="S164" s="194" t="s">
        <v>205</v>
      </c>
      <c r="T164" s="195">
        <f>VLOOKUP(R164&amp;S164,Hoja1!$Q$4:$R$9,2,0)</f>
        <v>0.45</v>
      </c>
      <c r="U164" s="194" t="s">
        <v>206</v>
      </c>
      <c r="V164" s="194" t="s">
        <v>207</v>
      </c>
      <c r="W164" s="194" t="s">
        <v>208</v>
      </c>
      <c r="X164" s="195">
        <f t="shared" ref="X164:X166" si="76">IF(Q164="Probabilidad",($J$163*T164),IF(Q164="Impacto"," "))</f>
        <v>0.27</v>
      </c>
      <c r="Y164" s="195" t="str">
        <f>IF(Z164&lt;=20%,'Tabla probabilidad'!$B$5,IF(Z164&lt;=40%,'Tabla probabilidad'!$B$6,IF(Z164&lt;=60%,'Tabla probabilidad'!$B$7,IF(Z164&lt;=80%,'Tabla probabilidad'!$B$8,IF(Z164&lt;=100%,'Tabla probabilidad'!$B$9)))))</f>
        <v>Baja</v>
      </c>
      <c r="Z164" s="195">
        <f>IF(R164="Preventivo",(J163-(J163*T164)),IF(R164="Detectivo",(J163-(J163*T164)),IF(R164="Correctivo",(J163))))</f>
        <v>0.32999999999999996</v>
      </c>
      <c r="AA164" s="332"/>
      <c r="AB164" s="332"/>
      <c r="AC164" s="195" t="str">
        <f t="shared" si="1"/>
        <v>Moderado</v>
      </c>
      <c r="AD164" s="195">
        <f t="shared" ref="AD164:AD166" si="77">IF(Q164="Probabilidad",(($M$163-0)),IF(Q164="Impacto",($M$163-($M$163*T164))))</f>
        <v>0.6</v>
      </c>
      <c r="AE164" s="332"/>
      <c r="AF164" s="332"/>
      <c r="AG164" s="325"/>
      <c r="AH164" s="325"/>
      <c r="AI164" s="325"/>
      <c r="AJ164" s="325"/>
      <c r="AK164" s="325"/>
      <c r="AL164" s="325"/>
      <c r="AM164" s="340"/>
      <c r="AN164" s="326"/>
    </row>
    <row r="165" spans="1:40" x14ac:dyDescent="0.3">
      <c r="A165" s="326"/>
      <c r="B165" s="334"/>
      <c r="C165" s="326"/>
      <c r="D165" s="326" t="s">
        <v>566</v>
      </c>
      <c r="E165" s="326"/>
      <c r="F165" s="334"/>
      <c r="G165" s="326"/>
      <c r="H165" s="326"/>
      <c r="I165" s="328"/>
      <c r="J165" s="329"/>
      <c r="K165" s="326"/>
      <c r="L165" s="330"/>
      <c r="M165" s="330"/>
      <c r="N165" s="326"/>
      <c r="O165" s="194">
        <v>3</v>
      </c>
      <c r="P165" s="180" t="s">
        <v>567</v>
      </c>
      <c r="Q165" s="194" t="str">
        <f t="shared" si="0"/>
        <v>Probabilidad</v>
      </c>
      <c r="R165" s="194" t="s">
        <v>204</v>
      </c>
      <c r="S165" s="194" t="s">
        <v>205</v>
      </c>
      <c r="T165" s="195">
        <f>VLOOKUP(R165&amp;S165,Hoja1!$Q$4:$R$9,2,0)</f>
        <v>0.45</v>
      </c>
      <c r="U165" s="194" t="s">
        <v>206</v>
      </c>
      <c r="V165" s="194" t="s">
        <v>339</v>
      </c>
      <c r="W165" s="194" t="s">
        <v>208</v>
      </c>
      <c r="X165" s="195">
        <f t="shared" si="76"/>
        <v>0.27</v>
      </c>
      <c r="Y165" s="195" t="str">
        <f>IF(Z165&lt;=20%,'Tabla probabilidad'!$B$5,IF(Z165&lt;=40%,'Tabla probabilidad'!$B$6,IF(Z165&lt;=60%,'Tabla probabilidad'!$B$7,IF(Z165&lt;=80%,'Tabla probabilidad'!$B$8,IF(Z165&lt;=100%,'Tabla probabilidad'!$B$9)))))</f>
        <v>Baja</v>
      </c>
      <c r="Z165" s="195">
        <f>IF(R165="Preventivo",(J163-(J163*T165)),IF(R165="Detectivo",(J163-(J163*T165)),IF(R165="Correctivo",(J163))))</f>
        <v>0.32999999999999996</v>
      </c>
      <c r="AA165" s="332"/>
      <c r="AB165" s="332"/>
      <c r="AC165" s="195" t="str">
        <f t="shared" si="1"/>
        <v>Moderado</v>
      </c>
      <c r="AD165" s="195">
        <f t="shared" si="77"/>
        <v>0.6</v>
      </c>
      <c r="AE165" s="332"/>
      <c r="AF165" s="332"/>
      <c r="AG165" s="325"/>
      <c r="AH165" s="325"/>
      <c r="AI165" s="325"/>
      <c r="AJ165" s="325"/>
      <c r="AK165" s="325"/>
      <c r="AL165" s="325"/>
      <c r="AM165" s="340"/>
      <c r="AN165" s="326"/>
    </row>
    <row r="166" spans="1:40" ht="43.2" x14ac:dyDescent="0.3">
      <c r="A166" s="326"/>
      <c r="B166" s="334"/>
      <c r="C166" s="326"/>
      <c r="D166" s="326"/>
      <c r="E166" s="326"/>
      <c r="F166" s="334"/>
      <c r="G166" s="326"/>
      <c r="H166" s="326"/>
      <c r="I166" s="328"/>
      <c r="J166" s="329"/>
      <c r="K166" s="326"/>
      <c r="L166" s="330"/>
      <c r="M166" s="330"/>
      <c r="N166" s="326"/>
      <c r="O166" s="194">
        <v>4</v>
      </c>
      <c r="P166" s="181" t="s">
        <v>568</v>
      </c>
      <c r="Q166" s="194" t="str">
        <f t="shared" si="0"/>
        <v>Impacto</v>
      </c>
      <c r="R166" s="194" t="s">
        <v>306</v>
      </c>
      <c r="S166" s="194" t="s">
        <v>205</v>
      </c>
      <c r="T166" s="195">
        <f>VLOOKUP(R166&amp;S166,Hoja1!$Q$4:$R$9,2,0)</f>
        <v>0.3</v>
      </c>
      <c r="U166" s="194" t="s">
        <v>206</v>
      </c>
      <c r="V166" s="194" t="s">
        <v>207</v>
      </c>
      <c r="W166" s="194" t="s">
        <v>208</v>
      </c>
      <c r="X166" s="195" t="str">
        <f t="shared" si="76"/>
        <v xml:space="preserve"> </v>
      </c>
      <c r="Y166" s="195" t="str">
        <f>IF(Z166&lt;=20%,'Tabla probabilidad'!$B$5,IF(Z166&lt;=40%,'Tabla probabilidad'!$B$6,IF(Z166&lt;=60%,'Tabla probabilidad'!$B$7,IF(Z166&lt;=80%,'Tabla probabilidad'!$B$8,IF(Z166&lt;=100%,'Tabla probabilidad'!$B$9)))))</f>
        <v>Media</v>
      </c>
      <c r="Z166" s="195">
        <f>IF(R166="Preventivo",(J163-(J163*T166)),IF(R166="Detectivo",(J163-(J163*T166)),IF(R166="Correctivo",(J163))))</f>
        <v>0.6</v>
      </c>
      <c r="AA166" s="332"/>
      <c r="AB166" s="332"/>
      <c r="AC166" s="195" t="str">
        <f t="shared" si="1"/>
        <v>Moderado</v>
      </c>
      <c r="AD166" s="195">
        <f t="shared" si="77"/>
        <v>0.42</v>
      </c>
      <c r="AE166" s="332"/>
      <c r="AF166" s="332"/>
      <c r="AG166" s="325"/>
      <c r="AH166" s="325"/>
      <c r="AI166" s="325"/>
      <c r="AJ166" s="325"/>
      <c r="AK166" s="325"/>
      <c r="AL166" s="325"/>
      <c r="AM166" s="340"/>
      <c r="AN166" s="326"/>
    </row>
    <row r="167" spans="1:40" ht="41.4" x14ac:dyDescent="0.3">
      <c r="A167" s="326">
        <v>5</v>
      </c>
      <c r="B167" s="325" t="s">
        <v>569</v>
      </c>
      <c r="C167" s="326" t="s">
        <v>558</v>
      </c>
      <c r="D167" s="144" t="s">
        <v>247</v>
      </c>
      <c r="E167" s="326" t="s">
        <v>570</v>
      </c>
      <c r="F167" s="334" t="s">
        <v>571</v>
      </c>
      <c r="G167" s="326" t="s">
        <v>241</v>
      </c>
      <c r="H167" s="326">
        <v>80</v>
      </c>
      <c r="I167" s="328" t="str">
        <f>IF(H167&lt;=2,'Tabla probabilidad'!$B$5,IF(H167&lt;=24,'Tabla probabilidad'!$B$6,IF(H167&lt;=500,'Tabla probabilidad'!$B$7,IF(H167&lt;=5000,'Tabla probabilidad'!$B$8,IF(H167&gt;5000,'Tabla probabilidad'!$B$9)))))</f>
        <v>Media</v>
      </c>
      <c r="J167" s="329">
        <f>IF(H167&lt;=2,'Tabla probabilidad'!$D$5,IF(H167&lt;=24,'Tabla probabilidad'!$D$6,IF(H167&lt;=500,'Tabla probabilidad'!$D$7,IF(H167&lt;=5000,'Tabla probabilidad'!$D$8,IF(H167&gt;5000,'Tabla probabilidad'!$D$9)))))</f>
        <v>0.6</v>
      </c>
      <c r="K167" s="326" t="s">
        <v>384</v>
      </c>
      <c r="L167" s="326" t="str">
        <f>IF(K167="El riesgo afecta la imagen de alguna área de la organización","Leve",IF(K167="El riesgo afecta la imagen de la entidad internamente, de conocimiento general, nivel interno, alta dirección, contratista y/o de provedores","Menor",IF(K167="El riesgo afecta la imagen de la entidad con algunos usuarios de relevancia frente al logro de los objetivos","Moderado",IF(K167="El riesgo afecta la imagen de de la entidad con efecto publicitario sostenido a nivel del sector justicia","Mayor",IF(K167="El riesgo afecta la imagen de la entidad a nivel nacional, con efecto publicitarios sostenible a nivel país","Catastrófico",IF(K167="Impacto que afecte la ejecución presupuestal en un valor ≥0,5%.","Leve",IF(K167="Impacto que afecte la ejecución presupuestal en un valor ≥1%.","Menor",IF(K167="Impacto que afecte la ejecución presupuestal en un valor ≥5%.","Moderado",IF(K167="Impacto que afecte la ejecución presupuestal en un valor ≥20%.","Mayor",IF(K167="Impacto que afecte la ejecución presupuestal en un valor ≥50%.","Catastrófico",IF(K167="Incumplimiento máximo del 5% de la meta planeada","Leve",IF(K167="Incumplimiento máximo del 15% de la meta planeada","Menor",IF(K167="Incumplimiento máximo del 20% de la meta planeada","Moderado",IF(K167="Incumplimiento máximo del 50% de la meta planeada","Mayor",IF(K167="Incumplimiento máximo del 80% de la meta planeada","Catastrófico",IF(K167="Cualquier afectación a la violacion de los derechos de los ciudadanos se considera con consecuencias altas","Mayor",IF(K167="Cualquier afectación a la violacion de los derechos de los ciudadanos se considera con consecuencias desastrosas","Catastrófico",IF(K167="Afecta la Prestación del Servicio de Administración de Justicia en 5%","Leve",IF(K167="Afecta la Prestación del Servicio de Administración de Justicia en 10%","Menor",IF(K167="Afecta la Prestación del Servicio de Administración de Justicia en 15%","Moderado",IF(K167="Afecta la Prestación del Servicio de Administración de Justicia en 20%","Mayor",IF(K167="Afecta la Prestación del Servicio de Administración de Justicia en más del 50%","Catastrófico",IF(K167="Cualquier acto indebido de los servidores judiciales genera altas consecuencias para la entidad","Mayor",IF(K167="Cualquier acto indebido de los servidores judiciales genera consecuencias desastrosas para la entidad","Catastrófico",IF(K167="Si el hecho llegara a presentarse, tendría consecuencias o efectos mínimos sobre la entidad","Leve",IF(K167="Si el hecho llegara a presentarse, tendría bajo impacto o efecto sobre la entidad","Menor",IF(K167="Si el hecho llegara a presentarse, tendría medianas consecuencias o efectos sobre la entidad","Moderado",IF(K167="Si el hecho llegara a presentarse, tendría altas consecuencias o efectos sobre la entidad","Mayor",IF(K167="Si el hecho llegara a presentarse, tendría desastrosas consecuencias o efectos sobre la entidad","Catastrófico")))))))))))))))))))))))))))))</f>
        <v>Moderado</v>
      </c>
      <c r="M167" s="326" t="str">
        <f>IF(K167="El riesgo afecta la imagen de alguna área de la organización","20%",IF(K167="El riesgo afecta la imagen de la entidad internamente, de conocimiento general, nivel interno, alta dirección, contratista y/o de provedores","40%",IF(K167="El riesgo afecta la imagen de la entidad con algunos usuarios de relevancia frente al logro de los objetivos","60%",IF(K167="El riesgo afecta la imagen de de la entidad con efecto publicitario sostenido a nivel del sector justicia","80%",IF(K167="El riesgo afecta la imagen de la entidad a nivel nacional, con efecto publicitarios sostenible a nivel país","100%",IF(K167="Impacto que afecte la ejecución presupuestal en un valor ≥0,5%.","20%",IF(K167="Impacto que afecte la ejecución presupuestal en un valor ≥1%.","40%",IF(K167="Impacto que afecte la ejecución presupuestal en un valor ≥5%.","60%",IF(K167="Impacto que afecte la ejecución presupuestal en un valor ≥20%.","80%",IF(K167="Impacto que afecte la ejecución presupuestal en un valor ≥50%.","100%",IF(K167="Incumplimiento máximo del 5% de la meta planeada","20%",IF(K167="Incumplimiento máximo del 15% de la meta planeada","40%",IF(K167="Incumplimiento máximo del 20% de la meta planeada","60%",IF(K167="Incumplimiento máximo del 50% de la meta planeada","80%",IF(K167="Incumplimiento máximo del 80% de la meta planeada","100%",IF(K167="Cualquier afectación a la violacion de los derechos de los ciudadanos se considera con consecuencias altas","80%",IF(K167="Cualquier afectación a la violacion de los derechos de los ciudadanos se considera con consecuencias desastrosas","100%",IF(K167="Afecta la Prestación del Servicio de Administración de Justicia en 5%","20%",IF(K167="Afecta la Prestación del Servicio de Administración de Justicia en 10%","40%",IF(K167="Afecta la Prestación del Servicio de Administración de Justicia en 15%","60%",IF(K167="Afecta la Prestación del Servicio de Administración de Justicia en 20%","80%",IF(K167="Afecta la Prestación del Servicio de Administración de Justicia en más del 50%","100%",IF(K167="Cualquier acto indebido de los servidores judiciales genera altas consecuencias para la entidad","80%",IF(K167="Cualquier acto indebido de los servidores judiciales genera consecuencias desastrosas para la entidad","100%",IF(K167="Si el hecho llegara a presentarse, tendría consecuencias o efectos mínimos sobre la entidad","20%",IF(K167="Si el hecho llegara a presentarse, tendría bajo impacto o efecto sobre la entidad","40%",IF(K167="Si el hecho llegara a presentarse, tendría medianas consecuencias o efectos sobre la entidad","60%",IF(K167="Si el hecho llegara a presentarse, tendría altas consecuencias o efectos sobre la entidad","80%",IF(K167="Si el hecho llegara a presentarse, tendría desastrosas consecuencias o efectos sobre la entidad","100%")))))))))))))))))))))))))))))</f>
        <v>60%</v>
      </c>
      <c r="N167" s="326" t="str">
        <f>VLOOKUP((I167&amp;L167),Hoja1!$B$4:$C$28,2,0)</f>
        <v>Moderado</v>
      </c>
      <c r="O167" s="194">
        <v>1</v>
      </c>
      <c r="P167" s="139" t="s">
        <v>572</v>
      </c>
      <c r="Q167" s="194" t="str">
        <f t="shared" si="0"/>
        <v>Probabilidad</v>
      </c>
      <c r="R167" s="194" t="s">
        <v>204</v>
      </c>
      <c r="S167" s="194" t="s">
        <v>205</v>
      </c>
      <c r="T167" s="195">
        <f>VLOOKUP(R167&amp;S167,Hoja1!$Q$4:$R$9,2,0)</f>
        <v>0.45</v>
      </c>
      <c r="U167" s="194" t="s">
        <v>206</v>
      </c>
      <c r="V167" s="194" t="s">
        <v>207</v>
      </c>
      <c r="W167" s="194" t="s">
        <v>208</v>
      </c>
      <c r="X167" s="195">
        <f>IF(Q167="Probabilidad",($J$167*T167),IF(Q167="Impacto"," "))</f>
        <v>0.27</v>
      </c>
      <c r="Y167" s="195" t="str">
        <f>IF(Z167&lt;=20%,'Tabla probabilidad'!$B$5,IF(Z167&lt;=40%,'Tabla probabilidad'!$B$6,IF(Z167&lt;=60%,'Tabla probabilidad'!$B$7,IF(Z167&lt;=80%,'Tabla probabilidad'!$B$8,IF(Z167&lt;=100%,'Tabla probabilidad'!$B$9)))))</f>
        <v>Baja</v>
      </c>
      <c r="Z167" s="195">
        <f>IF(R167="Preventivo",(J167-(J167*T167)),IF(R167="Detectivo",(J167-(J167*T167)),IF(R167="Correctivo",(J167))))</f>
        <v>0.32999999999999996</v>
      </c>
      <c r="AA167" s="331" t="str">
        <f>IF(AB167&lt;=20%,'Tabla probabilidad'!$B$5,IF(AB167&lt;=40%,'Tabla probabilidad'!$B$6,IF(AB167&lt;=60%,'Tabla probabilidad'!$B$7,IF(AB167&lt;=80%,'Tabla probabilidad'!$B$8,IF(AB167&lt;=100%,'Tabla probabilidad'!$B$9)))))</f>
        <v>Baja</v>
      </c>
      <c r="AB167" s="331">
        <f>AVERAGE(Z167:Z170)</f>
        <v>0.32999999999999996</v>
      </c>
      <c r="AC167" s="195" t="str">
        <f t="shared" si="1"/>
        <v>Moderado</v>
      </c>
      <c r="AD167" s="195">
        <f>IF(Q167="Probabilidad",(($M$167-0)),IF(Q167="Impacto",($M$167-($M$167*T167))))</f>
        <v>0.6</v>
      </c>
      <c r="AE167" s="331" t="str">
        <f>IF(AF167&lt;=20%,"Leve",IF(AF167&lt;=40%,"Menor",IF(AF167&lt;=60%,"Moderado",IF(AF167&lt;=80%,"Mayor",IF(AF167&lt;=100%,"Catastrófico")))))</f>
        <v>Moderado</v>
      </c>
      <c r="AF167" s="331">
        <f>AVERAGE(AD167:AD170)</f>
        <v>0.6</v>
      </c>
      <c r="AG167" s="319" t="str">
        <f>VLOOKUP(AA167&amp;AE167,Hoja1!$B$4:$C$28,2,0)</f>
        <v>Moderado</v>
      </c>
      <c r="AH167" s="319" t="s">
        <v>209</v>
      </c>
      <c r="AI167" s="319"/>
      <c r="AJ167" s="319"/>
      <c r="AK167" s="319"/>
      <c r="AL167" s="319"/>
      <c r="AM167" s="339"/>
      <c r="AN167" s="326"/>
    </row>
    <row r="168" spans="1:40" ht="28.8" x14ac:dyDescent="0.3">
      <c r="A168" s="326"/>
      <c r="B168" s="325"/>
      <c r="C168" s="326"/>
      <c r="D168" s="144" t="s">
        <v>573</v>
      </c>
      <c r="E168" s="326"/>
      <c r="F168" s="334"/>
      <c r="G168" s="326"/>
      <c r="H168" s="326"/>
      <c r="I168" s="328"/>
      <c r="J168" s="329"/>
      <c r="K168" s="326"/>
      <c r="L168" s="330"/>
      <c r="M168" s="330"/>
      <c r="N168" s="326"/>
      <c r="O168" s="194">
        <v>2</v>
      </c>
      <c r="P168" s="139" t="s">
        <v>574</v>
      </c>
      <c r="Q168" s="194" t="str">
        <f t="shared" si="0"/>
        <v>Probabilidad</v>
      </c>
      <c r="R168" s="194" t="s">
        <v>204</v>
      </c>
      <c r="S168" s="194" t="s">
        <v>205</v>
      </c>
      <c r="T168" s="195">
        <f>VLOOKUP(R168&amp;S168,Hoja1!$Q$4:$R$9,2,0)</f>
        <v>0.45</v>
      </c>
      <c r="U168" s="194" t="s">
        <v>206</v>
      </c>
      <c r="V168" s="194" t="s">
        <v>207</v>
      </c>
      <c r="W168" s="194" t="s">
        <v>208</v>
      </c>
      <c r="X168" s="195">
        <f>IF(Q168="Probabilidad",($J$167*T168),IF(Q168="Impacto"," "))</f>
        <v>0.27</v>
      </c>
      <c r="Y168" s="195" t="str">
        <f>IF(Z168&lt;=20%,'Tabla probabilidad'!$B$5,IF(Z168&lt;=40%,'Tabla probabilidad'!$B$6,IF(Z168&lt;=60%,'Tabla probabilidad'!$B$7,IF(Z168&lt;=80%,'Tabla probabilidad'!$B$8,IF(Z168&lt;=100%,'Tabla probabilidad'!$B$9)))))</f>
        <v>Baja</v>
      </c>
      <c r="Z168" s="195">
        <f>IF(R168="Preventivo",(J167-(J167*T168)),IF(R168="Detectivo",(J167-(J167*T168)),IF(R168="Correctivo",(J167))))</f>
        <v>0.32999999999999996</v>
      </c>
      <c r="AA168" s="332"/>
      <c r="AB168" s="332"/>
      <c r="AC168" s="195" t="str">
        <f t="shared" si="1"/>
        <v>Moderado</v>
      </c>
      <c r="AD168" s="195">
        <f>IF(Q168="Probabilidad",(($M$167-0)),IF(Q168="Impacto",($M$167-($M$167*T168))))</f>
        <v>0.6</v>
      </c>
      <c r="AE168" s="332"/>
      <c r="AF168" s="332"/>
      <c r="AG168" s="325"/>
      <c r="AH168" s="325"/>
      <c r="AI168" s="325"/>
      <c r="AJ168" s="325"/>
      <c r="AK168" s="325"/>
      <c r="AL168" s="325"/>
      <c r="AM168" s="340"/>
      <c r="AN168" s="326"/>
    </row>
    <row r="169" spans="1:40" ht="96.6" x14ac:dyDescent="0.3">
      <c r="A169" s="326"/>
      <c r="B169" s="325"/>
      <c r="C169" s="326"/>
      <c r="D169" s="144" t="s">
        <v>575</v>
      </c>
      <c r="E169" s="326"/>
      <c r="F169" s="334"/>
      <c r="G169" s="326"/>
      <c r="H169" s="326"/>
      <c r="I169" s="328"/>
      <c r="J169" s="329"/>
      <c r="K169" s="326"/>
      <c r="L169" s="330"/>
      <c r="M169" s="330"/>
      <c r="N169" s="326"/>
      <c r="O169" s="194">
        <v>3</v>
      </c>
      <c r="P169" s="139" t="s">
        <v>576</v>
      </c>
      <c r="Q169" s="194" t="str">
        <f t="shared" si="0"/>
        <v>Probabilidad</v>
      </c>
      <c r="R169" s="194" t="s">
        <v>204</v>
      </c>
      <c r="S169" s="194" t="s">
        <v>205</v>
      </c>
      <c r="T169" s="195">
        <f>VLOOKUP(R169&amp;S169,Hoja1!$Q$4:$R$9,2,0)</f>
        <v>0.45</v>
      </c>
      <c r="U169" s="194" t="s">
        <v>206</v>
      </c>
      <c r="V169" s="194" t="s">
        <v>207</v>
      </c>
      <c r="W169" s="194" t="s">
        <v>208</v>
      </c>
      <c r="X169" s="195">
        <f>IF(Q169="Probabilidad",($J$167*T169),IF(Q169="Impacto"," "))</f>
        <v>0.27</v>
      </c>
      <c r="Y169" s="195" t="str">
        <f>IF(Z169&lt;=20%,'Tabla probabilidad'!$B$5,IF(Z169&lt;=40%,'Tabla probabilidad'!$B$6,IF(Z169&lt;=60%,'Tabla probabilidad'!$B$7,IF(Z169&lt;=80%,'Tabla probabilidad'!$B$8,IF(Z169&lt;=100%,'Tabla probabilidad'!$B$9)))))</f>
        <v>Baja</v>
      </c>
      <c r="Z169" s="195">
        <f>IF(R169="Preventivo",(J167-(J167*T169)),IF(R169="Detectivo",(J167-(J167*T169)),IF(R169="Correctivo",(J167))))</f>
        <v>0.32999999999999996</v>
      </c>
      <c r="AA169" s="332"/>
      <c r="AB169" s="332"/>
      <c r="AC169" s="195" t="str">
        <f t="shared" si="1"/>
        <v>Moderado</v>
      </c>
      <c r="AD169" s="195">
        <f>IF(Q169="Probabilidad",(($M$167-0)),IF(Q169="Impacto",($M$167-($M$167*T169))))</f>
        <v>0.6</v>
      </c>
      <c r="AE169" s="332"/>
      <c r="AF169" s="332"/>
      <c r="AG169" s="325"/>
      <c r="AH169" s="325"/>
      <c r="AI169" s="325"/>
      <c r="AJ169" s="325"/>
      <c r="AK169" s="325"/>
      <c r="AL169" s="325"/>
      <c r="AM169" s="340"/>
      <c r="AN169" s="326"/>
    </row>
    <row r="170" spans="1:40" ht="28.8" x14ac:dyDescent="0.3">
      <c r="A170" s="326"/>
      <c r="B170" s="325"/>
      <c r="C170" s="326"/>
      <c r="D170" s="144" t="s">
        <v>577</v>
      </c>
      <c r="E170" s="326"/>
      <c r="F170" s="334"/>
      <c r="G170" s="326"/>
      <c r="H170" s="326"/>
      <c r="I170" s="328"/>
      <c r="J170" s="329"/>
      <c r="K170" s="326"/>
      <c r="L170" s="330"/>
      <c r="M170" s="330"/>
      <c r="N170" s="326"/>
      <c r="O170" s="194">
        <v>4</v>
      </c>
      <c r="P170" s="140" t="s">
        <v>578</v>
      </c>
      <c r="Q170" s="194" t="s">
        <v>216</v>
      </c>
      <c r="R170" s="194" t="s">
        <v>204</v>
      </c>
      <c r="S170" s="194" t="s">
        <v>205</v>
      </c>
      <c r="T170" s="195">
        <f>VLOOKUP(R170&amp;S170,Hoja1!$Q$4:$R$9,2,0)</f>
        <v>0.45</v>
      </c>
      <c r="U170" s="194" t="s">
        <v>206</v>
      </c>
      <c r="V170" s="194" t="s">
        <v>207</v>
      </c>
      <c r="W170" s="194" t="s">
        <v>208</v>
      </c>
      <c r="X170" s="195">
        <f>IF(Q170="Probabilidad",($J$167*T170),IF(Q170="Impacto"," "))</f>
        <v>0.27</v>
      </c>
      <c r="Y170" s="195" t="str">
        <f>IF(Z170&lt;=20%,'Tabla probabilidad'!$B$5,IF(Z170&lt;=40%,'Tabla probabilidad'!$B$6,IF(Z170&lt;=60%,'Tabla probabilidad'!$B$7,IF(Z170&lt;=80%,'Tabla probabilidad'!$B$8,IF(Z170&lt;=100%,'Tabla probabilidad'!$B$9)))))</f>
        <v>Baja</v>
      </c>
      <c r="Z170" s="195">
        <f>IF(R170="Preventivo",(J167-(J167*T170)),IF(R170="Detectivo",(J167-(J167*T170)),IF(R170="Correctivo",(J167))))</f>
        <v>0.32999999999999996</v>
      </c>
      <c r="AA170" s="332"/>
      <c r="AB170" s="332"/>
      <c r="AC170" s="195" t="str">
        <f t="shared" si="1"/>
        <v>Moderado</v>
      </c>
      <c r="AD170" s="195">
        <f>IF(Q170="Probabilidad",(($M$167-0)),IF(Q170="Impacto",($M$167-($M$167*T170))))</f>
        <v>0.6</v>
      </c>
      <c r="AE170" s="332"/>
      <c r="AF170" s="332"/>
      <c r="AG170" s="325"/>
      <c r="AH170" s="325"/>
      <c r="AI170" s="325"/>
      <c r="AJ170" s="325"/>
      <c r="AK170" s="325"/>
      <c r="AL170" s="325"/>
      <c r="AM170" s="340"/>
      <c r="AN170" s="326"/>
    </row>
    <row r="171" spans="1:40" ht="28.8" x14ac:dyDescent="0.3">
      <c r="A171" s="326">
        <v>6</v>
      </c>
      <c r="B171" s="319" t="s">
        <v>579</v>
      </c>
      <c r="C171" s="326" t="s">
        <v>197</v>
      </c>
      <c r="D171" s="144" t="s">
        <v>580</v>
      </c>
      <c r="E171" s="326" t="s">
        <v>581</v>
      </c>
      <c r="F171" s="320" t="s">
        <v>582</v>
      </c>
      <c r="G171" s="326" t="s">
        <v>220</v>
      </c>
      <c r="H171" s="326">
        <v>80</v>
      </c>
      <c r="I171" s="328" t="str">
        <f>IF(H171&lt;=2,'Tabla probabilidad'!$B$5,IF(H171&lt;=24,'Tabla probabilidad'!$B$6,IF(H171&lt;=500,'Tabla probabilidad'!$B$7,IF(H171&lt;=5000,'Tabla probabilidad'!$B$8,IF(H171&gt;5000,'Tabla probabilidad'!$B$9)))))</f>
        <v>Media</v>
      </c>
      <c r="J171" s="329">
        <f>IF(H171&lt;=2,'Tabla probabilidad'!$D$5,IF(H171&lt;=24,'Tabla probabilidad'!$D$6,IF(H171&lt;=500,'Tabla probabilidad'!$D$7,IF(H171&lt;=5000,'Tabla probabilidad'!$D$8,IF(H171&gt;5000,'Tabla probabilidad'!$D$9)))))</f>
        <v>0.6</v>
      </c>
      <c r="K171" s="326" t="s">
        <v>583</v>
      </c>
      <c r="L171" s="326" t="str">
        <f>IF(K171="El riesgo afecta la imagen de alguna área de la organización","Leve",IF(K171="El riesgo afecta la imagen de la entidad internamente, de conocimiento general, nivel interno, alta dirección, contratista y/o de provedores","Menor",IF(K171="El riesgo afecta la imagen de la entidad con algunos usuarios de relevancia frente al logro de los objetivos","Moderado",IF(K171="El riesgo afecta la imagen de de la entidad con efecto publicitario sostenido a nivel del sector justicia","Mayor",IF(K171="El riesgo afecta la imagen de la entidad a nivel nacional, con efecto publicitarios sostenible a nivel país","Catastrófico",IF(K171="Impacto que afecte la ejecución presupuestal en un valor ≥0,5%.","Leve",IF(K171="Impacto que afecte la ejecución presupuestal en un valor ≥1%.","Menor",IF(K171="Impacto que afecte la ejecución presupuestal en un valor ≥5%.","Moderado",IF(K171="Impacto que afecte la ejecución presupuestal en un valor ≥20%.","Mayor",IF(K171="Impacto que afecte la ejecución presupuestal en un valor ≥50%.","Catastrófico",IF(K171="Incumplimiento máximo del 5% de la meta planeada","Leve",IF(K171="Incumplimiento máximo del 15% de la meta planeada","Menor",IF(K171="Incumplimiento máximo del 20% de la meta planeada","Moderado",IF(K171="Incumplimiento máximo del 50% de la meta planeada","Mayor",IF(K171="Incumplimiento máximo del 80% de la meta planeada","Catastrófico",IF(K171="Cualquier afectación a la violacion de los derechos de los ciudadanos se considera con consecuencias altas","Mayor",IF(K171="Cualquier afectación a la violacion de los derechos de los ciudadanos se considera con consecuencias desastrosas","Catastrófico",IF(K171="Afecta la Prestación del Servicio de Administración de Justicia en 5%","Leve",IF(K171="Afecta la Prestación del Servicio de Administración de Justicia en 10%","Menor",IF(K171="Afecta la Prestación del Servicio de Administración de Justicia en 15%","Moderado",IF(K171="Afecta la Prestación del Servicio de Administración de Justicia en 20%","Mayor",IF(K171="Afecta la Prestación del Servicio de Administración de Justicia en más del 50%","Catastrófico",IF(K171="Cualquier acto indebido de los servidores judiciales genera altas consecuencias para la entidad","Mayor",IF(K171="Cualquier acto indebido de los servidores judiciales genera consecuencias desastrosas para la entidad","Catastrófico",IF(K171="Si el hecho llegara a presentarse, tendría consecuencias o efectos mínimos sobre la entidad","Leve",IF(K171="Si el hecho llegara a presentarse, tendría bajo impacto o efecto sobre la entidad","Menor",IF(K171="Si el hecho llegara a presentarse, tendría medianas consecuencias o efectos sobre la entidad","Moderado",IF(K171="Si el hecho llegara a presentarse, tendría altas consecuencias o efectos sobre la entidad","Mayor",IF(K171="Si el hecho llegara a presentarse, tendría desastrosas consecuencias o efectos sobre la entidad","Catastrófico")))))))))))))))))))))))))))))</f>
        <v>Leve</v>
      </c>
      <c r="M171" s="326" t="str">
        <f>IF(K171="El riesgo afecta la imagen de alguna área de la organización","20%",IF(K171="El riesgo afecta la imagen de la entidad internamente, de conocimiento general, nivel interno, alta dirección, contratista y/o de provedores","40%",IF(K171="El riesgo afecta la imagen de la entidad con algunos usuarios de relevancia frente al logro de los objetivos","60%",IF(K171="El riesgo afecta la imagen de de la entidad con efecto publicitario sostenido a nivel del sector justicia","80%",IF(K171="El riesgo afecta la imagen de la entidad a nivel nacional, con efecto publicitarios sostenible a nivel país","100%",IF(K171="Impacto que afecte la ejecución presupuestal en un valor ≥0,5%.","20%",IF(K171="Impacto que afecte la ejecución presupuestal en un valor ≥1%.","40%",IF(K171="Impacto que afecte la ejecución presupuestal en un valor ≥5%.","60%",IF(K171="Impacto que afecte la ejecución presupuestal en un valor ≥20%.","80%",IF(K171="Impacto que afecte la ejecución presupuestal en un valor ≥50%.","100%",IF(K171="Incumplimiento máximo del 5% de la meta planeada","20%",IF(K171="Incumplimiento máximo del 15% de la meta planeada","40%",IF(K171="Incumplimiento máximo del 20% de la meta planeada","60%",IF(K171="Incumplimiento máximo del 50% de la meta planeada","80%",IF(K171="Incumplimiento máximo del 80% de la meta planeada","100%",IF(K171="Cualquier afectación a la violacion de los derechos de los ciudadanos se considera con consecuencias altas","80%",IF(K171="Cualquier afectación a la violacion de los derechos de los ciudadanos se considera con consecuencias desastrosas","100%",IF(K171="Afecta la Prestación del Servicio de Administración de Justicia en 5%","20%",IF(K171="Afecta la Prestación del Servicio de Administración de Justicia en 10%","40%",IF(K171="Afecta la Prestación del Servicio de Administración de Justicia en 15%","60%",IF(K171="Afecta la Prestación del Servicio de Administración de Justicia en 20%","80%",IF(K171="Afecta la Prestación del Servicio de Administración de Justicia en más del 50%","100%",IF(K171="Cualquier acto indebido de los servidores judiciales genera altas consecuencias para la entidad","80%",IF(K171="Cualquier acto indebido de los servidores judiciales genera consecuencias desastrosas para la entidad","100%",IF(K171="Si el hecho llegara a presentarse, tendría consecuencias o efectos mínimos sobre la entidad","20%",IF(K171="Si el hecho llegara a presentarse, tendría bajo impacto o efecto sobre la entidad","40%",IF(K171="Si el hecho llegara a presentarse, tendría medianas consecuencias o efectos sobre la entidad","60%",IF(K171="Si el hecho llegara a presentarse, tendría altas consecuencias o efectos sobre la entidad","80%",IF(K171="Si el hecho llegara a presentarse, tendría desastrosas consecuencias o efectos sobre la entidad","100%")))))))))))))))))))))))))))))</f>
        <v>20%</v>
      </c>
      <c r="N171" s="326" t="str">
        <f>VLOOKUP((I171&amp;L171),Hoja1!$B$4:$C$28,2,0)</f>
        <v>Moderado</v>
      </c>
      <c r="O171" s="194">
        <v>1</v>
      </c>
      <c r="P171" s="144" t="s">
        <v>930</v>
      </c>
      <c r="Q171" s="194" t="str">
        <f t="shared" ref="Q171:Q172" si="78">IF(R171="Preventivo","Probabilidad",IF(R171="Detectivo","Probabilidad", IF(R171="Correctivo","Impacto")))</f>
        <v>Probabilidad</v>
      </c>
      <c r="R171" s="194" t="s">
        <v>204</v>
      </c>
      <c r="S171" s="194" t="s">
        <v>205</v>
      </c>
      <c r="T171" s="195">
        <f>VLOOKUP(R171&amp;S171,Hoja1!$Q$4:$R$9,2,0)</f>
        <v>0.45</v>
      </c>
      <c r="U171" s="194" t="s">
        <v>206</v>
      </c>
      <c r="V171" s="194" t="s">
        <v>207</v>
      </c>
      <c r="W171" s="194" t="s">
        <v>208</v>
      </c>
      <c r="X171" s="195">
        <f>IF(Q171="Probabilidad",($J$171*T171),IF(Q171="Impacto"," "))</f>
        <v>0.27</v>
      </c>
      <c r="Y171" s="195" t="str">
        <f>IF(Z171&lt;=20%,'Tabla probabilidad'!$B$5,IF(Z171&lt;=40%,'Tabla probabilidad'!$B$6,IF(Z171&lt;=60%,'Tabla probabilidad'!$B$7,IF(Z171&lt;=80%,'Tabla probabilidad'!$B$8,IF(Z171&lt;=100%,'Tabla probabilidad'!$B$9)))))</f>
        <v>Baja</v>
      </c>
      <c r="Z171" s="195">
        <f>IF(R171="Preventivo",(J171-(J171*T171)),IF(R171="Detectivo",(J171-(J171*T171)),IF(R171="Correctivo",(J171))))</f>
        <v>0.32999999999999996</v>
      </c>
      <c r="AA171" s="331" t="str">
        <f>IF(AB171&lt;=20%,'Tabla probabilidad'!$B$5,IF(AB171&lt;=40%,'Tabla probabilidad'!$B$6,IF(AB171&lt;=60%,'Tabla probabilidad'!$B$7,IF(AB171&lt;=80%,'Tabla probabilidad'!$B$8,IF(AB171&lt;=100%,'Tabla probabilidad'!$B$9)))))</f>
        <v>Baja</v>
      </c>
      <c r="AB171" s="331">
        <f>AVERAGE(Z171:Z172)</f>
        <v>0.32999999999999996</v>
      </c>
      <c r="AC171" s="195" t="str">
        <f t="shared" ref="AC171:AC172" si="79">IF(AD171&lt;=20%,"Leve",IF(AD171&lt;=40%,"Menor",IF(AD171&lt;=60%,"Moderado",IF(AD171&lt;=80%,"Mayor",IF(AD171&lt;=100%,"Catastrófico")))))</f>
        <v>Leve</v>
      </c>
      <c r="AD171" s="195">
        <f>IF(Q171="Probabilidad",(($M$171-0)),IF(Q171="Impacto",($M$171-($M$171*T171))))</f>
        <v>0.2</v>
      </c>
      <c r="AE171" s="331" t="str">
        <f>IF(AF171&lt;=20%,"Leve",IF(AF171&lt;=40%,"Menor",IF(AF171&lt;=60%,"Moderado",IF(AF171&lt;=80%,"Mayor",IF(AF171&lt;=100%,"Catastrófico")))))</f>
        <v>Leve</v>
      </c>
      <c r="AF171" s="331">
        <f>AVERAGE(AD171:AD172)</f>
        <v>0.2</v>
      </c>
      <c r="AG171" s="319" t="str">
        <f>VLOOKUP(AA171&amp;AE171,Hoja1!$B$4:$C$28,2,0)</f>
        <v>Bajo</v>
      </c>
      <c r="AH171" s="319" t="s">
        <v>209</v>
      </c>
      <c r="AI171" s="323"/>
      <c r="AJ171" s="323"/>
      <c r="AK171" s="323"/>
      <c r="AL171" s="323"/>
      <c r="AM171" s="323"/>
      <c r="AN171" s="326"/>
    </row>
    <row r="172" spans="1:40" ht="28.8" x14ac:dyDescent="0.3">
      <c r="A172" s="326"/>
      <c r="B172" s="325"/>
      <c r="C172" s="326"/>
      <c r="D172" s="144" t="s">
        <v>584</v>
      </c>
      <c r="E172" s="326"/>
      <c r="F172" s="326"/>
      <c r="G172" s="326"/>
      <c r="H172" s="326"/>
      <c r="I172" s="328"/>
      <c r="J172" s="329"/>
      <c r="K172" s="326"/>
      <c r="L172" s="330"/>
      <c r="M172" s="330"/>
      <c r="N172" s="326"/>
      <c r="O172" s="194">
        <v>2</v>
      </c>
      <c r="P172" s="144" t="s">
        <v>585</v>
      </c>
      <c r="Q172" s="194" t="str">
        <f t="shared" si="78"/>
        <v>Probabilidad</v>
      </c>
      <c r="R172" s="194" t="s">
        <v>204</v>
      </c>
      <c r="S172" s="194" t="s">
        <v>205</v>
      </c>
      <c r="T172" s="195">
        <f>VLOOKUP(R172&amp;S172,Hoja1!$Q$4:$R$9,2,0)</f>
        <v>0.45</v>
      </c>
      <c r="U172" s="194" t="s">
        <v>206</v>
      </c>
      <c r="V172" s="194" t="s">
        <v>207</v>
      </c>
      <c r="W172" s="194" t="s">
        <v>208</v>
      </c>
      <c r="X172" s="195">
        <f t="shared" ref="X172" si="80">IF(Q172="Probabilidad",($J$171*T172),IF(Q172="Impacto"," "))</f>
        <v>0.27</v>
      </c>
      <c r="Y172" s="195" t="str">
        <f>IF(Z172&lt;=20%,'Tabla probabilidad'!$B$5,IF(Z172&lt;=40%,'Tabla probabilidad'!$B$6,IF(Z172&lt;=60%,'Tabla probabilidad'!$B$7,IF(Z172&lt;=80%,'Tabla probabilidad'!$B$8,IF(Z172&lt;=100%,'Tabla probabilidad'!$B$9)))))</f>
        <v>Baja</v>
      </c>
      <c r="Z172" s="195">
        <f>IF(R172="Preventivo",(J171-(J171*T172)),IF(R172="Detectivo",(J171-(J171*T172)),IF(R172="Correctivo",(J171))))</f>
        <v>0.32999999999999996</v>
      </c>
      <c r="AA172" s="332"/>
      <c r="AB172" s="332"/>
      <c r="AC172" s="195" t="str">
        <f t="shared" si="79"/>
        <v>Leve</v>
      </c>
      <c r="AD172" s="195">
        <f t="shared" ref="AD172" si="81">IF(Q172="Probabilidad",(($M$171-0)),IF(Q172="Impacto",($M$171-($M$171*T172))))</f>
        <v>0.2</v>
      </c>
      <c r="AE172" s="332"/>
      <c r="AF172" s="332"/>
      <c r="AG172" s="325"/>
      <c r="AH172" s="325"/>
      <c r="AI172" s="324"/>
      <c r="AJ172" s="324"/>
      <c r="AK172" s="324"/>
      <c r="AL172" s="324"/>
      <c r="AM172" s="324"/>
      <c r="AN172" s="326"/>
    </row>
    <row r="173" spans="1:40" ht="28.8" x14ac:dyDescent="0.3">
      <c r="A173" s="326">
        <v>7</v>
      </c>
      <c r="B173" s="319" t="s">
        <v>586</v>
      </c>
      <c r="C173" s="326" t="s">
        <v>197</v>
      </c>
      <c r="D173" s="144" t="s">
        <v>587</v>
      </c>
      <c r="E173" s="326" t="s">
        <v>588</v>
      </c>
      <c r="F173" s="326" t="s">
        <v>589</v>
      </c>
      <c r="G173" s="326" t="s">
        <v>220</v>
      </c>
      <c r="H173" s="326">
        <v>80</v>
      </c>
      <c r="I173" s="328" t="str">
        <f>IF(H173&lt;=2,'Tabla probabilidad'!$B$5,IF(H173&lt;=24,'Tabla probabilidad'!$B$6,IF(H173&lt;=500,'Tabla probabilidad'!$B$7,IF(H173&lt;=5000,'Tabla probabilidad'!$B$8,IF(H173&gt;5000,'Tabla probabilidad'!$B$9)))))</f>
        <v>Media</v>
      </c>
      <c r="J173" s="329">
        <f>IF(H173&lt;=2,'Tabla probabilidad'!$D$5,IF(H173&lt;=24,'Tabla probabilidad'!$D$6,IF(H173&lt;=500,'Tabla probabilidad'!$D$7,IF(H173&lt;=5000,'Tabla probabilidad'!$D$8,IF(H173&gt;5000,'Tabla probabilidad'!$D$9)))))</f>
        <v>0.6</v>
      </c>
      <c r="K173" s="326" t="s">
        <v>230</v>
      </c>
      <c r="L173" s="326" t="str">
        <f>IF(K173="El riesgo afecta la imagen de alguna área de la organización","Leve",IF(K173="El riesgo afecta la imagen de la entidad internamente, de conocimiento general, nivel interno, alta dirección, contratista y/o de provedores","Menor",IF(K173="El riesgo afecta la imagen de la entidad con algunos usuarios de relevancia frente al logro de los objetivos","Moderado",IF(K173="El riesgo afecta la imagen de de la entidad con efecto publicitario sostenido a nivel del sector justicia","Mayor",IF(K173="El riesgo afecta la imagen de la entidad a nivel nacional, con efecto publicitarios sostenible a nivel país","Catastrófico",IF(K173="Impacto que afecte la ejecución presupuestal en un valor ≥0,5%.","Leve",IF(K173="Impacto que afecte la ejecución presupuestal en un valor ≥1%.","Menor",IF(K173="Impacto que afecte la ejecución presupuestal en un valor ≥5%.","Moderado",IF(K173="Impacto que afecte la ejecución presupuestal en un valor ≥20%.","Mayor",IF(K173="Impacto que afecte la ejecución presupuestal en un valor ≥50%.","Catastrófico",IF(K173="Incumplimiento máximo del 5% de la meta planeada","Leve",IF(K173="Incumplimiento máximo del 15% de la meta planeada","Menor",IF(K173="Incumplimiento máximo del 20% de la meta planeada","Moderado",IF(K173="Incumplimiento máximo del 50% de la meta planeada","Mayor",IF(K173="Incumplimiento máximo del 80% de la meta planeada","Catastrófico",IF(K173="Cualquier afectación a la violacion de los derechos de los ciudadanos se considera con consecuencias altas","Mayor",IF(K173="Cualquier afectación a la violacion de los derechos de los ciudadanos se considera con consecuencias desastrosas","Catastrófico",IF(K173="Afecta la Prestación del Servicio de Administración de Justicia en 5%","Leve",IF(K173="Afecta la Prestación del Servicio de Administración de Justicia en 10%","Menor",IF(K173="Afecta la Prestación del Servicio de Administración de Justicia en 15%","Moderado",IF(K173="Afecta la Prestación del Servicio de Administración de Justicia en 20%","Mayor",IF(K173="Afecta la Prestación del Servicio de Administración de Justicia en más del 50%","Catastrófico",IF(K173="Cualquier acto indebido de los servidores judiciales genera altas consecuencias para la entidad","Mayor",IF(K173="Cualquier acto indebido de los servidores judiciales genera consecuencias desastrosas para la entidad","Catastrófico",IF(K173="Si el hecho llegara a presentarse, tendría consecuencias o efectos mínimos sobre la entidad","Leve",IF(K173="Si el hecho llegara a presentarse, tendría bajo impacto o efecto sobre la entidad","Menor",IF(K173="Si el hecho llegara a presentarse, tendría medianas consecuencias o efectos sobre la entidad","Moderado",IF(K173="Si el hecho llegara a presentarse, tendría altas consecuencias o efectos sobre la entidad","Mayor",IF(K173="Si el hecho llegara a presentarse, tendría desastrosas consecuencias o efectos sobre la entidad","Catastrófico")))))))))))))))))))))))))))))</f>
        <v>Leve</v>
      </c>
      <c r="M173" s="326" t="str">
        <f>IF(K173="El riesgo afecta la imagen de alguna área de la organización","20%",IF(K173="El riesgo afecta la imagen de la entidad internamente, de conocimiento general, nivel interno, alta dirección, contratista y/o de provedores","40%",IF(K173="El riesgo afecta la imagen de la entidad con algunos usuarios de relevancia frente al logro de los objetivos","60%",IF(K173="El riesgo afecta la imagen de de la entidad con efecto publicitario sostenido a nivel del sector justicia","80%",IF(K173="El riesgo afecta la imagen de la entidad a nivel nacional, con efecto publicitarios sostenible a nivel país","100%",IF(K173="Impacto que afecte la ejecución presupuestal en un valor ≥0,5%.","20%",IF(K173="Impacto que afecte la ejecución presupuestal en un valor ≥1%.","40%",IF(K173="Impacto que afecte la ejecución presupuestal en un valor ≥5%.","60%",IF(K173="Impacto que afecte la ejecución presupuestal en un valor ≥20%.","80%",IF(K173="Impacto que afecte la ejecución presupuestal en un valor ≥50%.","100%",IF(K173="Incumplimiento máximo del 5% de la meta planeada","20%",IF(K173="Incumplimiento máximo del 15% de la meta planeada","40%",IF(K173="Incumplimiento máximo del 20% de la meta planeada","60%",IF(K173="Incumplimiento máximo del 50% de la meta planeada","80%",IF(K173="Incumplimiento máximo del 80% de la meta planeada","100%",IF(K173="Cualquier afectación a la violacion de los derechos de los ciudadanos se considera con consecuencias altas","80%",IF(K173="Cualquier afectación a la violacion de los derechos de los ciudadanos se considera con consecuencias desastrosas","100%",IF(K173="Afecta la Prestación del Servicio de Administración de Justicia en 5%","20%",IF(K173="Afecta la Prestación del Servicio de Administración de Justicia en 10%","40%",IF(K173="Afecta la Prestación del Servicio de Administración de Justicia en 15%","60%",IF(K173="Afecta la Prestación del Servicio de Administración de Justicia en 20%","80%",IF(K173="Afecta la Prestación del Servicio de Administración de Justicia en más del 50%","100%",IF(K173="Cualquier acto indebido de los servidores judiciales genera altas consecuencias para la entidad","80%",IF(K173="Cualquier acto indebido de los servidores judiciales genera consecuencias desastrosas para la entidad","100%",IF(K173="Si el hecho llegara a presentarse, tendría consecuencias o efectos mínimos sobre la entidad","20%",IF(K173="Si el hecho llegara a presentarse, tendría bajo impacto o efecto sobre la entidad","40%",IF(K173="Si el hecho llegara a presentarse, tendría medianas consecuencias o efectos sobre la entidad","60%",IF(K173="Si el hecho llegara a presentarse, tendría altas consecuencias o efectos sobre la entidad","80%",IF(K173="Si el hecho llegara a presentarse, tendría desastrosas consecuencias o efectos sobre la entidad","100%")))))))))))))))))))))))))))))</f>
        <v>20%</v>
      </c>
      <c r="N173" s="326" t="str">
        <f>VLOOKUP((I173&amp;L173),Hoja1!$B$4:$C$28,2,0)</f>
        <v>Moderado</v>
      </c>
      <c r="O173" s="194">
        <v>1</v>
      </c>
      <c r="P173" s="135" t="s">
        <v>590</v>
      </c>
      <c r="Q173" s="194" t="str">
        <f t="shared" ref="Q173" si="82">IF(R173="Preventivo","Probabilidad",IF(R173="Detectivo","Probabilidad", IF(R173="Correctivo","Impacto")))</f>
        <v>Probabilidad</v>
      </c>
      <c r="R173" s="194" t="s">
        <v>204</v>
      </c>
      <c r="S173" s="194" t="s">
        <v>205</v>
      </c>
      <c r="T173" s="195">
        <f>VLOOKUP(R173&amp;S173,Hoja1!$Q$4:$R$9,2,0)</f>
        <v>0.45</v>
      </c>
      <c r="U173" s="194" t="s">
        <v>206</v>
      </c>
      <c r="V173" s="194" t="s">
        <v>207</v>
      </c>
      <c r="W173" s="194" t="s">
        <v>208</v>
      </c>
      <c r="X173" s="195">
        <f t="shared" ref="X173:X193" si="83">IF(Q173="Probabilidad",($J$40*T173),IF(Q173="Impacto"," "))</f>
        <v>9.0000000000000011E-2</v>
      </c>
      <c r="Y173" s="195" t="str">
        <f>IF(Z173&lt;=20%,'Tabla probabilidad'!$B$5,IF(Z173&lt;=40%,'Tabla probabilidad'!$B$6,IF(Z173&lt;=60%,'Tabla probabilidad'!$B$7,IF(Z173&lt;=80%,'Tabla probabilidad'!$B$8,IF(Z173&lt;=100%,'Tabla probabilidad'!$B$9)))))</f>
        <v>Baja</v>
      </c>
      <c r="Z173" s="195">
        <f>IF(R173="Preventivo",(J173-(J173*T173)),IF(R173="Detectivo",(J173-(J173*T173)),IF(R173="Correctivo",(J173))))</f>
        <v>0.32999999999999996</v>
      </c>
      <c r="AA173" s="331" t="str">
        <f>IF(AB173&lt;=20%,'Tabla probabilidad'!$B$5,IF(AB173&lt;=40%,'Tabla probabilidad'!$B$6,IF(AB173&lt;=60%,'Tabla probabilidad'!$B$7,IF(AB173&lt;=80%,'Tabla probabilidad'!$B$8,IF(AB173&lt;=100%,'Tabla probabilidad'!$B$9)))))</f>
        <v>Baja</v>
      </c>
      <c r="AB173" s="331">
        <f>AVERAGE(Z173:Z175)</f>
        <v>0.32999999999999996</v>
      </c>
      <c r="AC173" s="195" t="str">
        <f t="shared" ref="AC173:AC175" si="84">IF(AD173&lt;=20%,"Leve",IF(AD173&lt;=40%,"Menor",IF(AD173&lt;=60%,"Moderado",IF(AD173&lt;=80%,"Mayor",IF(AD173&lt;=100%,"Catastrófico")))))</f>
        <v>Leve</v>
      </c>
      <c r="AD173" s="195">
        <f t="shared" ref="AD173:AD193" si="85">IF(Q173="Probabilidad",(($M$40-0)),IF(Q173="Impacto",($M$40-($M$40*T173))))</f>
        <v>0.2</v>
      </c>
      <c r="AE173" s="331" t="str">
        <f>IF(AF173&lt;=20%,"Leve",IF(AF173&lt;=40%,"Menor",IF(AF173&lt;=60%,"Moderado",IF(AF173&lt;=80%,"Mayor",IF(AF173&lt;=100%,"Catastrófico")))))</f>
        <v>Leve</v>
      </c>
      <c r="AF173" s="331">
        <f>AVERAGE(AD173:AD175)</f>
        <v>0.20000000000000004</v>
      </c>
      <c r="AG173" s="319" t="str">
        <f>VLOOKUP(AA173&amp;AE173,Hoja1!$B$4:$C$28,2,0)</f>
        <v>Bajo</v>
      </c>
      <c r="AH173" s="326" t="s">
        <v>209</v>
      </c>
      <c r="AI173" s="323"/>
      <c r="AJ173" s="323"/>
      <c r="AK173" s="323"/>
      <c r="AL173" s="323"/>
      <c r="AM173" s="323"/>
      <c r="AN173" s="323"/>
    </row>
    <row r="174" spans="1:40" ht="28.8" x14ac:dyDescent="0.3">
      <c r="A174" s="326"/>
      <c r="B174" s="325"/>
      <c r="C174" s="326"/>
      <c r="D174" s="144" t="s">
        <v>591</v>
      </c>
      <c r="E174" s="326"/>
      <c r="F174" s="326"/>
      <c r="G174" s="326"/>
      <c r="H174" s="326"/>
      <c r="I174" s="328"/>
      <c r="J174" s="329"/>
      <c r="K174" s="326"/>
      <c r="L174" s="330"/>
      <c r="M174" s="330"/>
      <c r="N174" s="326"/>
      <c r="O174" s="194">
        <v>2</v>
      </c>
      <c r="P174" s="135" t="s">
        <v>592</v>
      </c>
      <c r="Q174" s="194" t="str">
        <f t="shared" ref="Q174:Q175" si="86">IF(R174="Preventivo","Probabilidad",IF(R174="Detectivo","Probabilidad", IF(R174="Correctivo","Impacto")))</f>
        <v>Probabilidad</v>
      </c>
      <c r="R174" s="194" t="s">
        <v>204</v>
      </c>
      <c r="S174" s="194" t="s">
        <v>205</v>
      </c>
      <c r="T174" s="195">
        <f>VLOOKUP(R174&amp;S174,Hoja1!$Q$4:$R$9,2,0)</f>
        <v>0.45</v>
      </c>
      <c r="U174" s="194" t="s">
        <v>206</v>
      </c>
      <c r="V174" s="194" t="s">
        <v>207</v>
      </c>
      <c r="W174" s="194" t="s">
        <v>208</v>
      </c>
      <c r="X174" s="195">
        <f t="shared" si="83"/>
        <v>9.0000000000000011E-2</v>
      </c>
      <c r="Y174" s="195" t="str">
        <f>IF(Z174&lt;=20%,'Tabla probabilidad'!$B$5,IF(Z174&lt;=40%,'Tabla probabilidad'!$B$6,IF(Z174&lt;=60%,'Tabla probabilidad'!$B$7,IF(Z174&lt;=80%,'Tabla probabilidad'!$B$8,IF(Z174&lt;=100%,'Tabla probabilidad'!$B$9)))))</f>
        <v>Baja</v>
      </c>
      <c r="Z174" s="195">
        <f>IF(R174="Preventivo",(J173-(J173*T174)),IF(R174="Detectivo",(J173-(J173*T174)),IF(R174="Correctivo",(J173))))</f>
        <v>0.32999999999999996</v>
      </c>
      <c r="AA174" s="332"/>
      <c r="AB174" s="332"/>
      <c r="AC174" s="195" t="str">
        <f t="shared" si="84"/>
        <v>Leve</v>
      </c>
      <c r="AD174" s="195">
        <f t="shared" si="85"/>
        <v>0.2</v>
      </c>
      <c r="AE174" s="332"/>
      <c r="AF174" s="332"/>
      <c r="AG174" s="325"/>
      <c r="AH174" s="326"/>
      <c r="AI174" s="324"/>
      <c r="AJ174" s="324"/>
      <c r="AK174" s="324"/>
      <c r="AL174" s="324"/>
      <c r="AM174" s="324"/>
      <c r="AN174" s="324"/>
    </row>
    <row r="175" spans="1:40" ht="43.2" x14ac:dyDescent="0.3">
      <c r="A175" s="326"/>
      <c r="B175" s="325"/>
      <c r="C175" s="326"/>
      <c r="D175" s="144" t="s">
        <v>593</v>
      </c>
      <c r="E175" s="326"/>
      <c r="F175" s="326"/>
      <c r="G175" s="326"/>
      <c r="H175" s="326"/>
      <c r="I175" s="328"/>
      <c r="J175" s="329"/>
      <c r="K175" s="326"/>
      <c r="L175" s="330"/>
      <c r="M175" s="330"/>
      <c r="N175" s="326"/>
      <c r="O175" s="194">
        <v>3</v>
      </c>
      <c r="P175" s="135" t="s">
        <v>594</v>
      </c>
      <c r="Q175" s="194" t="str">
        <f t="shared" si="86"/>
        <v>Probabilidad</v>
      </c>
      <c r="R175" s="194" t="s">
        <v>204</v>
      </c>
      <c r="S175" s="194" t="s">
        <v>205</v>
      </c>
      <c r="T175" s="195">
        <f>VLOOKUP(R175&amp;S175,Hoja1!$Q$4:$R$9,2,0)</f>
        <v>0.45</v>
      </c>
      <c r="U175" s="194" t="s">
        <v>206</v>
      </c>
      <c r="V175" s="194" t="s">
        <v>207</v>
      </c>
      <c r="W175" s="194" t="s">
        <v>208</v>
      </c>
      <c r="X175" s="195">
        <f t="shared" si="83"/>
        <v>9.0000000000000011E-2</v>
      </c>
      <c r="Y175" s="195" t="str">
        <f>IF(Z175&lt;=20%,'Tabla probabilidad'!$B$5,IF(Z175&lt;=40%,'Tabla probabilidad'!$B$6,IF(Z175&lt;=60%,'Tabla probabilidad'!$B$7,IF(Z175&lt;=80%,'Tabla probabilidad'!$B$8,IF(Z175&lt;=100%,'Tabla probabilidad'!$B$9)))))</f>
        <v>Baja</v>
      </c>
      <c r="Z175" s="195">
        <f>IF(R175="Preventivo",(J173-(J173*T175)),IF(R175="Detectivo",(J173-(J173*T175)),IF(R175="Correctivo",(J173))))</f>
        <v>0.32999999999999996</v>
      </c>
      <c r="AA175" s="332"/>
      <c r="AB175" s="332"/>
      <c r="AC175" s="195" t="str">
        <f t="shared" si="84"/>
        <v>Leve</v>
      </c>
      <c r="AD175" s="195">
        <f t="shared" si="85"/>
        <v>0.2</v>
      </c>
      <c r="AE175" s="332"/>
      <c r="AF175" s="332"/>
      <c r="AG175" s="325"/>
      <c r="AH175" s="326"/>
      <c r="AI175" s="324"/>
      <c r="AJ175" s="324"/>
      <c r="AK175" s="324"/>
      <c r="AL175" s="324"/>
      <c r="AM175" s="324"/>
      <c r="AN175" s="324"/>
    </row>
    <row r="176" spans="1:40" ht="43.2" x14ac:dyDescent="0.3">
      <c r="A176" s="326">
        <v>8</v>
      </c>
      <c r="B176" s="319" t="s">
        <v>595</v>
      </c>
      <c r="C176" s="326" t="s">
        <v>197</v>
      </c>
      <c r="D176" s="144" t="s">
        <v>596</v>
      </c>
      <c r="E176" s="326" t="s">
        <v>597</v>
      </c>
      <c r="F176" s="335" t="s">
        <v>598</v>
      </c>
      <c r="G176" s="326" t="s">
        <v>220</v>
      </c>
      <c r="H176" s="326">
        <v>2</v>
      </c>
      <c r="I176" s="328" t="str">
        <f>IF(H176&lt;=2,'Tabla probabilidad'!$B$5,IF(H176&lt;=24,'Tabla probabilidad'!$B$6,IF(H176&lt;=500,'Tabla probabilidad'!$B$7,IF(H176&lt;=5000,'Tabla probabilidad'!$B$8,IF(H176&gt;5000,'Tabla probabilidad'!$B$9)))))</f>
        <v>Muy Baja</v>
      </c>
      <c r="J176" s="329">
        <f>IF(H176&lt;=2,'Tabla probabilidad'!$D$5,IF(H176&lt;=24,'Tabla probabilidad'!$D$6,IF(H176&lt;=500,'Tabla probabilidad'!$D$7,IF(H176&lt;=5000,'Tabla probabilidad'!$D$8,IF(H176&gt;5000,'Tabla probabilidad'!$D$9)))))</f>
        <v>0.2</v>
      </c>
      <c r="K176" s="326" t="s">
        <v>202</v>
      </c>
      <c r="L176" s="326" t="str">
        <f>IF(K176="El riesgo afecta la imagen de alguna área de la organización","Leve",IF(K176="El riesgo afecta la imagen de la entidad internamente, de conocimiento general, nivel interno, alta dirección, contratista y/o de provedores","Menor",IF(K176="El riesgo afecta la imagen de la entidad con algunos usuarios de relevancia frente al logro de los objetivos","Moderado",IF(K176="El riesgo afecta la imagen de de la entidad con efecto publicitario sostenido a nivel del sector justicia","Mayor",IF(K176="El riesgo afecta la imagen de la entidad a nivel nacional, con efecto publicitarios sostenible a nivel país","Catastrófico",IF(K176="Impacto que afecte la ejecución presupuestal en un valor ≥0,5%.","Leve",IF(K176="Impacto que afecte la ejecución presupuestal en un valor ≥1%.","Menor",IF(K176="Impacto que afecte la ejecución presupuestal en un valor ≥5%.","Moderado",IF(K176="Impacto que afecte la ejecución presupuestal en un valor ≥20%.","Mayor",IF(K176="Impacto que afecte la ejecución presupuestal en un valor ≥50%.","Catastrófico",IF(K176="Incumplimiento máximo del 5% de la meta planeada","Leve",IF(K176="Incumplimiento máximo del 15% de la meta planeada","Menor",IF(K176="Incumplimiento máximo del 20% de la meta planeada","Moderado",IF(K176="Incumplimiento máximo del 50% de la meta planeada","Mayor",IF(K176="Incumplimiento máximo del 80% de la meta planeada","Catastrófico",IF(K176="Cualquier afectación a la violacion de los derechos de los ciudadanos se considera con consecuencias altas","Mayor",IF(K176="Cualquier afectación a la violacion de los derechos de los ciudadanos se considera con consecuencias desastrosas","Catastrófico",IF(K176="Afecta la Prestación del Servicio de Administración de Justicia en 5%","Leve",IF(K176="Afecta la Prestación del Servicio de Administración de Justicia en 10%","Menor",IF(K176="Afecta la Prestación del Servicio de Administración de Justicia en 15%","Moderado",IF(K176="Afecta la Prestación del Servicio de Administración de Justicia en 20%","Mayor",IF(K176="Afecta la Prestación del Servicio de Administración de Justicia en más del 50%","Catastrófico",IF(K176="Cualquier acto indebido de los servidores judiciales genera altas consecuencias para la entidad","Mayor",IF(K176="Cualquier acto indebido de los servidores judiciales genera consecuencias desastrosas para la entidad","Catastrófico",IF(K176="Si el hecho llegara a presentarse, tendría consecuencias o efectos mínimos sobre la entidad","Leve",IF(K176="Si el hecho llegara a presentarse, tendría bajo impacto o efecto sobre la entidad","Menor",IF(K176="Si el hecho llegara a presentarse, tendría medianas consecuencias o efectos sobre la entidad","Moderado",IF(K176="Si el hecho llegara a presentarse, tendría altas consecuencias o efectos sobre la entidad","Mayor",IF(K176="Si el hecho llegara a presentarse, tendría desastrosas consecuencias o efectos sobre la entidad","Catastrófico")))))))))))))))))))))))))))))</f>
        <v>Moderado</v>
      </c>
      <c r="M176" s="326" t="str">
        <f>IF(K176="El riesgo afecta la imagen de alguna área de la organización","20%",IF(K176="El riesgo afecta la imagen de la entidad internamente, de conocimiento general, nivel interno, alta dirección, contratista y/o de provedores","40%",IF(K176="El riesgo afecta la imagen de la entidad con algunos usuarios de relevancia frente al logro de los objetivos","60%",IF(K176="El riesgo afecta la imagen de de la entidad con efecto publicitario sostenido a nivel del sector justicia","80%",IF(K176="El riesgo afecta la imagen de la entidad a nivel nacional, con efecto publicitarios sostenible a nivel país","100%",IF(K176="Impacto que afecte la ejecución presupuestal en un valor ≥0,5%.","20%",IF(K176="Impacto que afecte la ejecución presupuestal en un valor ≥1%.","40%",IF(K176="Impacto que afecte la ejecución presupuestal en un valor ≥5%.","60%",IF(K176="Impacto que afecte la ejecución presupuestal en un valor ≥20%.","80%",IF(K176="Impacto que afecte la ejecución presupuestal en un valor ≥50%.","100%",IF(K176="Incumplimiento máximo del 5% de la meta planeada","20%",IF(K176="Incumplimiento máximo del 15% de la meta planeada","40%",IF(K176="Incumplimiento máximo del 20% de la meta planeada","60%",IF(K176="Incumplimiento máximo del 50% de la meta planeada","80%",IF(K176="Incumplimiento máximo del 80% de la meta planeada","100%",IF(K176="Cualquier afectación a la violacion de los derechos de los ciudadanos se considera con consecuencias altas","80%",IF(K176="Cualquier afectación a la violacion de los derechos de los ciudadanos se considera con consecuencias desastrosas","100%",IF(K176="Afecta la Prestación del Servicio de Administración de Justicia en 5%","20%",IF(K176="Afecta la Prestación del Servicio de Administración de Justicia en 10%","40%",IF(K176="Afecta la Prestación del Servicio de Administración de Justicia en 15%","60%",IF(K176="Afecta la Prestación del Servicio de Administración de Justicia en 20%","80%",IF(K176="Afecta la Prestación del Servicio de Administración de Justicia en más del 50%","100%",IF(K176="Cualquier acto indebido de los servidores judiciales genera altas consecuencias para la entidad","80%",IF(K176="Cualquier acto indebido de los servidores judiciales genera consecuencias desastrosas para la entidad","100%",IF(K176="Si el hecho llegara a presentarse, tendría consecuencias o efectos mínimos sobre la entidad","20%",IF(K176="Si el hecho llegara a presentarse, tendría bajo impacto o efecto sobre la entidad","40%",IF(K176="Si el hecho llegara a presentarse, tendría medianas consecuencias o efectos sobre la entidad","60%",IF(K176="Si el hecho llegara a presentarse, tendría altas consecuencias o efectos sobre la entidad","80%",IF(K176="Si el hecho llegara a presentarse, tendría desastrosas consecuencias o efectos sobre la entidad","100%")))))))))))))))))))))))))))))</f>
        <v>60%</v>
      </c>
      <c r="N176" s="326" t="str">
        <f>VLOOKUP((I176&amp;L176),Hoja1!$B$4:$C$28,2,0)</f>
        <v>Moderado</v>
      </c>
      <c r="O176" s="194">
        <v>1</v>
      </c>
      <c r="P176" s="135" t="s">
        <v>599</v>
      </c>
      <c r="Q176" s="194" t="str">
        <f t="shared" ref="Q176:Q178" si="87">IF(R176="Preventivo","Probabilidad",IF(R176="Detectivo","Probabilidad", IF(R176="Correctivo","Impacto")))</f>
        <v>Probabilidad</v>
      </c>
      <c r="R176" s="194" t="s">
        <v>204</v>
      </c>
      <c r="S176" s="194" t="s">
        <v>205</v>
      </c>
      <c r="T176" s="195">
        <f>VLOOKUP(R176&amp;S176,Hoja1!$Q$4:$R$9,2,0)</f>
        <v>0.45</v>
      </c>
      <c r="U176" s="194" t="s">
        <v>206</v>
      </c>
      <c r="V176" s="194" t="s">
        <v>339</v>
      </c>
      <c r="W176" s="194" t="s">
        <v>208</v>
      </c>
      <c r="X176" s="195">
        <f t="shared" si="83"/>
        <v>9.0000000000000011E-2</v>
      </c>
      <c r="Y176" s="195" t="str">
        <f>IF(Z176&lt;=20%,'Tabla probabilidad'!$B$5,IF(Z176&lt;=40%,'Tabla probabilidad'!$B$6,IF(Z176&lt;=60%,'Tabla probabilidad'!$B$7,IF(Z176&lt;=80%,'Tabla probabilidad'!$B$8,IF(Z176&lt;=100%,'Tabla probabilidad'!$B$9)))))</f>
        <v>Muy Baja</v>
      </c>
      <c r="Z176" s="195">
        <f>IF(R176="Preventivo",(J176-(J176*T176)),IF(R176="Detectivo",(J176-(J176*T176)),IF(R176="Correctivo",(J176))))</f>
        <v>0.11</v>
      </c>
      <c r="AA176" s="331" t="str">
        <f>IF(AB176&lt;=20%,'Tabla probabilidad'!$B$5,IF(AB176&lt;=40%,'Tabla probabilidad'!$B$6,IF(AB176&lt;=60%,'Tabla probabilidad'!$B$7,IF(AB176&lt;=80%,'Tabla probabilidad'!$B$8,IF(AB176&lt;=100%,'Tabla probabilidad'!$B$9)))))</f>
        <v>Muy Baja</v>
      </c>
      <c r="AB176" s="331">
        <f>AVERAGE(Z176:Z178)</f>
        <v>0.11</v>
      </c>
      <c r="AC176" s="195" t="str">
        <f t="shared" ref="AC176:AC178" si="88">IF(AD176&lt;=20%,"Leve",IF(AD176&lt;=40%,"Menor",IF(AD176&lt;=60%,"Moderado",IF(AD176&lt;=80%,"Mayor",IF(AD176&lt;=100%,"Catastrófico")))))</f>
        <v>Leve</v>
      </c>
      <c r="AD176" s="195">
        <f t="shared" si="85"/>
        <v>0.2</v>
      </c>
      <c r="AE176" s="331" t="str">
        <f>IF(AF176&lt;=20%,"Leve",IF(AF176&lt;=40%,"Menor",IF(AF176&lt;=60%,"Moderado",IF(AF176&lt;=80%,"Mayor",IF(AF176&lt;=100%,"Catastrófico")))))</f>
        <v>Leve</v>
      </c>
      <c r="AF176" s="331">
        <f>AVERAGE(AD176:AD178)</f>
        <v>0.20000000000000004</v>
      </c>
      <c r="AG176" s="319" t="str">
        <f>VLOOKUP(AA176&amp;AE176,Hoja1!$B$4:$C$28,2,0)</f>
        <v>Bajo</v>
      </c>
      <c r="AH176" s="326" t="s">
        <v>209</v>
      </c>
      <c r="AI176" s="323"/>
      <c r="AJ176" s="323"/>
      <c r="AK176" s="323"/>
      <c r="AL176" s="323"/>
      <c r="AM176" s="323"/>
      <c r="AN176" s="323"/>
    </row>
    <row r="177" spans="1:40" ht="43.2" x14ac:dyDescent="0.3">
      <c r="A177" s="326"/>
      <c r="B177" s="325"/>
      <c r="C177" s="326"/>
      <c r="D177" s="144" t="s">
        <v>600</v>
      </c>
      <c r="E177" s="326"/>
      <c r="F177" s="336"/>
      <c r="G177" s="326"/>
      <c r="H177" s="326"/>
      <c r="I177" s="328"/>
      <c r="J177" s="329"/>
      <c r="K177" s="326"/>
      <c r="L177" s="330"/>
      <c r="M177" s="330"/>
      <c r="N177" s="326"/>
      <c r="O177" s="194">
        <v>2</v>
      </c>
      <c r="P177" s="135" t="s">
        <v>932</v>
      </c>
      <c r="Q177" s="194" t="str">
        <f t="shared" si="87"/>
        <v>Probabilidad</v>
      </c>
      <c r="R177" s="194" t="s">
        <v>204</v>
      </c>
      <c r="S177" s="194" t="s">
        <v>205</v>
      </c>
      <c r="T177" s="195">
        <f>VLOOKUP(R177&amp;S177,Hoja1!$Q$4:$R$9,2,0)</f>
        <v>0.45</v>
      </c>
      <c r="U177" s="194" t="s">
        <v>206</v>
      </c>
      <c r="V177" s="194" t="s">
        <v>339</v>
      </c>
      <c r="W177" s="194" t="s">
        <v>208</v>
      </c>
      <c r="X177" s="195">
        <f t="shared" si="83"/>
        <v>9.0000000000000011E-2</v>
      </c>
      <c r="Y177" s="195" t="str">
        <f>IF(Z177&lt;=20%,'Tabla probabilidad'!$B$5,IF(Z177&lt;=40%,'Tabla probabilidad'!$B$6,IF(Z177&lt;=60%,'Tabla probabilidad'!$B$7,IF(Z177&lt;=80%,'Tabla probabilidad'!$B$8,IF(Z177&lt;=100%,'Tabla probabilidad'!$B$9)))))</f>
        <v>Muy Baja</v>
      </c>
      <c r="Z177" s="195">
        <f>IF(R177="Preventivo",(J176-(J176*T177)),IF(R177="Detectivo",(J176-(J176*T177)),IF(R177="Correctivo",(J176))))</f>
        <v>0.11</v>
      </c>
      <c r="AA177" s="332"/>
      <c r="AB177" s="332"/>
      <c r="AC177" s="195" t="str">
        <f t="shared" si="88"/>
        <v>Leve</v>
      </c>
      <c r="AD177" s="195">
        <f t="shared" si="85"/>
        <v>0.2</v>
      </c>
      <c r="AE177" s="332"/>
      <c r="AF177" s="332"/>
      <c r="AG177" s="325"/>
      <c r="AH177" s="326"/>
      <c r="AI177" s="324"/>
      <c r="AJ177" s="324"/>
      <c r="AK177" s="324"/>
      <c r="AL177" s="324"/>
      <c r="AM177" s="324"/>
      <c r="AN177" s="324"/>
    </row>
    <row r="178" spans="1:40" ht="57.6" x14ac:dyDescent="0.3">
      <c r="A178" s="326"/>
      <c r="B178" s="325"/>
      <c r="C178" s="326"/>
      <c r="D178" s="144" t="s">
        <v>601</v>
      </c>
      <c r="E178" s="326"/>
      <c r="F178" s="336"/>
      <c r="G178" s="326"/>
      <c r="H178" s="326"/>
      <c r="I178" s="328"/>
      <c r="J178" s="329"/>
      <c r="K178" s="326"/>
      <c r="L178" s="330"/>
      <c r="M178" s="330"/>
      <c r="N178" s="326"/>
      <c r="O178" s="194">
        <v>3</v>
      </c>
      <c r="P178" s="135" t="s">
        <v>602</v>
      </c>
      <c r="Q178" s="194" t="str">
        <f t="shared" si="87"/>
        <v>Probabilidad</v>
      </c>
      <c r="R178" s="194" t="s">
        <v>204</v>
      </c>
      <c r="S178" s="194" t="s">
        <v>205</v>
      </c>
      <c r="T178" s="195">
        <f>VLOOKUP(R178&amp;S178,Hoja1!$Q$4:$R$9,2,0)</f>
        <v>0.45</v>
      </c>
      <c r="U178" s="194" t="s">
        <v>206</v>
      </c>
      <c r="V178" s="194" t="s">
        <v>339</v>
      </c>
      <c r="W178" s="194" t="s">
        <v>208</v>
      </c>
      <c r="X178" s="195">
        <f t="shared" si="83"/>
        <v>9.0000000000000011E-2</v>
      </c>
      <c r="Y178" s="195" t="str">
        <f>IF(Z178&lt;=20%,'Tabla probabilidad'!$B$5,IF(Z178&lt;=40%,'Tabla probabilidad'!$B$6,IF(Z178&lt;=60%,'Tabla probabilidad'!$B$7,IF(Z178&lt;=80%,'Tabla probabilidad'!$B$8,IF(Z178&lt;=100%,'Tabla probabilidad'!$B$9)))))</f>
        <v>Muy Baja</v>
      </c>
      <c r="Z178" s="195">
        <f>IF(R178="Preventivo",(J176-(J176*T178)),IF(R178="Detectivo",(J176-(J176*T178)),IF(R178="Correctivo",(J176))))</f>
        <v>0.11</v>
      </c>
      <c r="AA178" s="332"/>
      <c r="AB178" s="332"/>
      <c r="AC178" s="195" t="str">
        <f t="shared" si="88"/>
        <v>Leve</v>
      </c>
      <c r="AD178" s="195">
        <f t="shared" si="85"/>
        <v>0.2</v>
      </c>
      <c r="AE178" s="332"/>
      <c r="AF178" s="332"/>
      <c r="AG178" s="325"/>
      <c r="AH178" s="326"/>
      <c r="AI178" s="324"/>
      <c r="AJ178" s="324"/>
      <c r="AK178" s="324"/>
      <c r="AL178" s="324"/>
      <c r="AM178" s="324"/>
      <c r="AN178" s="324"/>
    </row>
    <row r="179" spans="1:40" ht="43.2" x14ac:dyDescent="0.3">
      <c r="A179" s="326">
        <v>9</v>
      </c>
      <c r="B179" s="319" t="s">
        <v>603</v>
      </c>
      <c r="C179" s="326" t="s">
        <v>197</v>
      </c>
      <c r="D179" s="144" t="s">
        <v>604</v>
      </c>
      <c r="E179" s="326" t="s">
        <v>605</v>
      </c>
      <c r="F179" s="326" t="s">
        <v>606</v>
      </c>
      <c r="G179" s="326" t="s">
        <v>241</v>
      </c>
      <c r="H179" s="326">
        <v>80</v>
      </c>
      <c r="I179" s="328" t="str">
        <f>IF(H179&lt;=2,'Tabla probabilidad'!$B$5,IF(H179&lt;=24,'Tabla probabilidad'!$B$6,IF(H179&lt;=500,'Tabla probabilidad'!$B$7,IF(H179&lt;=5000,'Tabla probabilidad'!$B$8,IF(H179&gt;5000,'Tabla probabilidad'!$B$9)))))</f>
        <v>Media</v>
      </c>
      <c r="J179" s="329">
        <f>IF(H179&lt;=2,'Tabla probabilidad'!$D$5,IF(H179&lt;=24,'Tabla probabilidad'!$D$6,IF(H179&lt;=500,'Tabla probabilidad'!$D$7,IF(H179&lt;=5000,'Tabla probabilidad'!$D$8,IF(H179&gt;5000,'Tabla probabilidad'!$D$9)))))</f>
        <v>0.6</v>
      </c>
      <c r="K179" s="326" t="s">
        <v>230</v>
      </c>
      <c r="L179" s="326" t="str">
        <f>IF(K179="El riesgo afecta la imagen de alguna área de la organización","Leve",IF(K179="El riesgo afecta la imagen de la entidad internamente, de conocimiento general, nivel interno, alta dirección, contratista y/o de provedores","Menor",IF(K179="El riesgo afecta la imagen de la entidad con algunos usuarios de relevancia frente al logro de los objetivos","Moderado",IF(K179="El riesgo afecta la imagen de de la entidad con efecto publicitario sostenido a nivel del sector justicia","Mayor",IF(K179="El riesgo afecta la imagen de la entidad a nivel nacional, con efecto publicitarios sostenible a nivel país","Catastrófico",IF(K179="Impacto que afecte la ejecución presupuestal en un valor ≥0,5%.","Leve",IF(K179="Impacto que afecte la ejecución presupuestal en un valor ≥1%.","Menor",IF(K179="Impacto que afecte la ejecución presupuestal en un valor ≥5%.","Moderado",IF(K179="Impacto que afecte la ejecución presupuestal en un valor ≥20%.","Mayor",IF(K179="Impacto que afecte la ejecución presupuestal en un valor ≥50%.","Catastrófico",IF(K179="Incumplimiento máximo del 5% de la meta planeada","Leve",IF(K179="Incumplimiento máximo del 15% de la meta planeada","Menor",IF(K179="Incumplimiento máximo del 20% de la meta planeada","Moderado",IF(K179="Incumplimiento máximo del 50% de la meta planeada","Mayor",IF(K179="Incumplimiento máximo del 80% de la meta planeada","Catastrófico",IF(K179="Cualquier afectación a la violacion de los derechos de los ciudadanos se considera con consecuencias altas","Mayor",IF(K179="Cualquier afectación a la violacion de los derechos de los ciudadanos se considera con consecuencias desastrosas","Catastrófico",IF(K179="Afecta la Prestación del Servicio de Administración de Justicia en 5%","Leve",IF(K179="Afecta la Prestación del Servicio de Administración de Justicia en 10%","Menor",IF(K179="Afecta la Prestación del Servicio de Administración de Justicia en 15%","Moderado",IF(K179="Afecta la Prestación del Servicio de Administración de Justicia en 20%","Mayor",IF(K179="Afecta la Prestación del Servicio de Administración de Justicia en más del 50%","Catastrófico",IF(K179="Cualquier acto indebido de los servidores judiciales genera altas consecuencias para la entidad","Mayor",IF(K179="Cualquier acto indebido de los servidores judiciales genera consecuencias desastrosas para la entidad","Catastrófico",IF(K179="Si el hecho llegara a presentarse, tendría consecuencias o efectos mínimos sobre la entidad","Leve",IF(K179="Si el hecho llegara a presentarse, tendría bajo impacto o efecto sobre la entidad","Menor",IF(K179="Si el hecho llegara a presentarse, tendría medianas consecuencias o efectos sobre la entidad","Moderado",IF(K179="Si el hecho llegara a presentarse, tendría altas consecuencias o efectos sobre la entidad","Mayor",IF(K179="Si el hecho llegara a presentarse, tendría desastrosas consecuencias o efectos sobre la entidad","Catastrófico")))))))))))))))))))))))))))))</f>
        <v>Leve</v>
      </c>
      <c r="M179" s="326" t="str">
        <f>IF(K179="El riesgo afecta la imagen de alguna área de la organización","20%",IF(K179="El riesgo afecta la imagen de la entidad internamente, de conocimiento general, nivel interno, alta dirección, contratista y/o de provedores","40%",IF(K179="El riesgo afecta la imagen de la entidad con algunos usuarios de relevancia frente al logro de los objetivos","60%",IF(K179="El riesgo afecta la imagen de de la entidad con efecto publicitario sostenido a nivel del sector justicia","80%",IF(K179="El riesgo afecta la imagen de la entidad a nivel nacional, con efecto publicitarios sostenible a nivel país","100%",IF(K179="Impacto que afecte la ejecución presupuestal en un valor ≥0,5%.","20%",IF(K179="Impacto que afecte la ejecución presupuestal en un valor ≥1%.","40%",IF(K179="Impacto que afecte la ejecución presupuestal en un valor ≥5%.","60%",IF(K179="Impacto que afecte la ejecución presupuestal en un valor ≥20%.","80%",IF(K179="Impacto que afecte la ejecución presupuestal en un valor ≥50%.","100%",IF(K179="Incumplimiento máximo del 5% de la meta planeada","20%",IF(K179="Incumplimiento máximo del 15% de la meta planeada","40%",IF(K179="Incumplimiento máximo del 20% de la meta planeada","60%",IF(K179="Incumplimiento máximo del 50% de la meta planeada","80%",IF(K179="Incumplimiento máximo del 80% de la meta planeada","100%",IF(K179="Cualquier afectación a la violacion de los derechos de los ciudadanos se considera con consecuencias altas","80%",IF(K179="Cualquier afectación a la violacion de los derechos de los ciudadanos se considera con consecuencias desastrosas","100%",IF(K179="Afecta la Prestación del Servicio de Administración de Justicia en 5%","20%",IF(K179="Afecta la Prestación del Servicio de Administración de Justicia en 10%","40%",IF(K179="Afecta la Prestación del Servicio de Administración de Justicia en 15%","60%",IF(K179="Afecta la Prestación del Servicio de Administración de Justicia en 20%","80%",IF(K179="Afecta la Prestación del Servicio de Administración de Justicia en más del 50%","100%",IF(K179="Cualquier acto indebido de los servidores judiciales genera altas consecuencias para la entidad","80%",IF(K179="Cualquier acto indebido de los servidores judiciales genera consecuencias desastrosas para la entidad","100%",IF(K179="Si el hecho llegara a presentarse, tendría consecuencias o efectos mínimos sobre la entidad","20%",IF(K179="Si el hecho llegara a presentarse, tendría bajo impacto o efecto sobre la entidad","40%",IF(K179="Si el hecho llegara a presentarse, tendría medianas consecuencias o efectos sobre la entidad","60%",IF(K179="Si el hecho llegara a presentarse, tendría altas consecuencias o efectos sobre la entidad","80%",IF(K179="Si el hecho llegara a presentarse, tendría desastrosas consecuencias o efectos sobre la entidad","100%")))))))))))))))))))))))))))))</f>
        <v>20%</v>
      </c>
      <c r="N179" s="326" t="str">
        <f>VLOOKUP((I179&amp;L179),Hoja1!$B$4:$C$28,2,0)</f>
        <v>Moderado</v>
      </c>
      <c r="O179" s="194">
        <v>1</v>
      </c>
      <c r="P179" s="135" t="s">
        <v>607</v>
      </c>
      <c r="Q179" s="194" t="str">
        <f t="shared" ref="Q179:Q180" si="89">IF(R179="Preventivo","Probabilidad",IF(R179="Detectivo","Probabilidad", IF(R179="Correctivo","Impacto")))</f>
        <v>Probabilidad</v>
      </c>
      <c r="R179" s="194" t="s">
        <v>204</v>
      </c>
      <c r="S179" s="194" t="s">
        <v>205</v>
      </c>
      <c r="T179" s="195">
        <f>VLOOKUP(R179&amp;S179,Hoja1!$Q$4:$R$9,2,0)</f>
        <v>0.45</v>
      </c>
      <c r="U179" s="194" t="s">
        <v>206</v>
      </c>
      <c r="V179" s="194" t="s">
        <v>207</v>
      </c>
      <c r="W179" s="194" t="s">
        <v>208</v>
      </c>
      <c r="X179" s="195">
        <f t="shared" si="83"/>
        <v>9.0000000000000011E-2</v>
      </c>
      <c r="Y179" s="195" t="str">
        <f>IF(Z179&lt;=20%,'Tabla probabilidad'!$B$5,IF(Z179&lt;=40%,'Tabla probabilidad'!$B$6,IF(Z179&lt;=60%,'Tabla probabilidad'!$B$7,IF(Z179&lt;=80%,'Tabla probabilidad'!$B$8,IF(Z179&lt;=100%,'Tabla probabilidad'!$B$9)))))</f>
        <v>Baja</v>
      </c>
      <c r="Z179" s="195">
        <f>IF(R179="Preventivo",(J179-(J179*T179)),IF(R179="Detectivo",(J179-(J179*T179)),IF(R179="Correctivo",(J179))))</f>
        <v>0.32999999999999996</v>
      </c>
      <c r="AA179" s="331" t="str">
        <f>IF(AB179&lt;=20%,'Tabla probabilidad'!$B$5,IF(AB179&lt;=40%,'Tabla probabilidad'!$B$6,IF(AB179&lt;=60%,'Tabla probabilidad'!$B$7,IF(AB179&lt;=80%,'Tabla probabilidad'!$B$8,IF(AB179&lt;=100%,'Tabla probabilidad'!$B$9)))))</f>
        <v>Media</v>
      </c>
      <c r="AB179" s="331">
        <f>AVERAGE(Z179:Z180)</f>
        <v>0.46499999999999997</v>
      </c>
      <c r="AC179" s="195" t="str">
        <f t="shared" ref="AC179:AC180" si="90">IF(AD179&lt;=20%,"Leve",IF(AD179&lt;=40%,"Menor",IF(AD179&lt;=60%,"Moderado",IF(AD179&lt;=80%,"Mayor",IF(AD179&lt;=100%,"Catastrófico")))))</f>
        <v>Leve</v>
      </c>
      <c r="AD179" s="195">
        <f t="shared" si="85"/>
        <v>0.2</v>
      </c>
      <c r="AE179" s="331" t="str">
        <f>IF(AF179&lt;=20%,"Leve",IF(AF179&lt;=40%,"Menor",IF(AF179&lt;=60%,"Moderado",IF(AF179&lt;=80%,"Mayor",IF(AF179&lt;=100%,"Catastrófico")))))</f>
        <v>Leve</v>
      </c>
      <c r="AF179" s="331">
        <f>AVERAGE(AD179:AD180)</f>
        <v>0.17</v>
      </c>
      <c r="AG179" s="319" t="str">
        <f>VLOOKUP(AA179&amp;AE179,Hoja1!$B$4:$C$28,2,0)</f>
        <v>Moderado</v>
      </c>
      <c r="AH179" s="326" t="s">
        <v>209</v>
      </c>
      <c r="AI179" s="323"/>
      <c r="AJ179" s="323"/>
      <c r="AK179" s="323"/>
      <c r="AL179" s="323"/>
      <c r="AM179" s="323"/>
      <c r="AN179" s="323"/>
    </row>
    <row r="180" spans="1:40" ht="57.6" x14ac:dyDescent="0.3">
      <c r="A180" s="326"/>
      <c r="B180" s="325"/>
      <c r="C180" s="326"/>
      <c r="D180" s="144" t="s">
        <v>557</v>
      </c>
      <c r="E180" s="326"/>
      <c r="F180" s="326"/>
      <c r="G180" s="326"/>
      <c r="H180" s="326"/>
      <c r="I180" s="328"/>
      <c r="J180" s="329"/>
      <c r="K180" s="326"/>
      <c r="L180" s="330"/>
      <c r="M180" s="330"/>
      <c r="N180" s="326"/>
      <c r="O180" s="194">
        <v>2</v>
      </c>
      <c r="P180" s="135" t="s">
        <v>608</v>
      </c>
      <c r="Q180" s="194" t="str">
        <f t="shared" si="89"/>
        <v>Impacto</v>
      </c>
      <c r="R180" s="194" t="s">
        <v>306</v>
      </c>
      <c r="S180" s="194" t="s">
        <v>205</v>
      </c>
      <c r="T180" s="195">
        <f>VLOOKUP(R180&amp;S180,Hoja1!$Q$4:$R$9,2,0)</f>
        <v>0.3</v>
      </c>
      <c r="U180" s="194" t="s">
        <v>206</v>
      </c>
      <c r="V180" s="194" t="s">
        <v>339</v>
      </c>
      <c r="W180" s="194" t="s">
        <v>208</v>
      </c>
      <c r="X180" s="195" t="str">
        <f t="shared" si="83"/>
        <v xml:space="preserve"> </v>
      </c>
      <c r="Y180" s="195" t="str">
        <f>IF(Z180&lt;=20%,'Tabla probabilidad'!$B$5,IF(Z180&lt;=40%,'Tabla probabilidad'!$B$6,IF(Z180&lt;=60%,'Tabla probabilidad'!$B$7,IF(Z180&lt;=80%,'Tabla probabilidad'!$B$8,IF(Z180&lt;=100%,'Tabla probabilidad'!$B$9)))))</f>
        <v>Media</v>
      </c>
      <c r="Z180" s="195">
        <f>IF(R180="Preventivo",(J179-(J179*T180)),IF(R180="Detectivo",(J179-(J179*T180)),IF(R180="Correctivo",(J179))))</f>
        <v>0.6</v>
      </c>
      <c r="AA180" s="332"/>
      <c r="AB180" s="332"/>
      <c r="AC180" s="195" t="str">
        <f t="shared" si="90"/>
        <v>Leve</v>
      </c>
      <c r="AD180" s="195">
        <f t="shared" si="85"/>
        <v>0.14000000000000001</v>
      </c>
      <c r="AE180" s="332"/>
      <c r="AF180" s="332"/>
      <c r="AG180" s="325"/>
      <c r="AH180" s="326"/>
      <c r="AI180" s="324"/>
      <c r="AJ180" s="324"/>
      <c r="AK180" s="324"/>
      <c r="AL180" s="324"/>
      <c r="AM180" s="324"/>
      <c r="AN180" s="324"/>
    </row>
    <row r="181" spans="1:40" ht="57.6" x14ac:dyDescent="0.3">
      <c r="A181" s="326">
        <v>10</v>
      </c>
      <c r="B181" s="319" t="s">
        <v>609</v>
      </c>
      <c r="C181" s="326" t="s">
        <v>197</v>
      </c>
      <c r="D181" s="194" t="s">
        <v>610</v>
      </c>
      <c r="E181" s="326" t="s">
        <v>611</v>
      </c>
      <c r="F181" s="326" t="s">
        <v>612</v>
      </c>
      <c r="G181" s="326" t="s">
        <v>220</v>
      </c>
      <c r="H181" s="326">
        <v>80</v>
      </c>
      <c r="I181" s="328" t="str">
        <f>IF(H181&lt;=2,'Tabla probabilidad'!$B$5,IF(H181&lt;=24,'Tabla probabilidad'!$B$6,IF(H181&lt;=500,'Tabla probabilidad'!$B$7,IF(H181&lt;=5000,'Tabla probabilidad'!$B$8,IF(H181&gt;5000,'Tabla probabilidad'!$B$9)))))</f>
        <v>Media</v>
      </c>
      <c r="J181" s="329">
        <f>IF(H181&lt;=2,'Tabla probabilidad'!$D$5,IF(H181&lt;=24,'Tabla probabilidad'!$D$6,IF(H181&lt;=500,'Tabla probabilidad'!$D$7,IF(H181&lt;=5000,'Tabla probabilidad'!$D$8,IF(H181&gt;5000,'Tabla probabilidad'!$D$9)))))</f>
        <v>0.6</v>
      </c>
      <c r="K181" s="326" t="s">
        <v>328</v>
      </c>
      <c r="L181" s="326" t="str">
        <f>IF(K181="El riesgo afecta la imagen de alguna área de la organización","Leve",IF(K181="El riesgo afecta la imagen de la entidad internamente, de conocimiento general, nivel interno, alta dirección, contratista y/o de provedores","Menor",IF(K181="El riesgo afecta la imagen de la entidad con algunos usuarios de relevancia frente al logro de los objetivos","Moderado",IF(K181="El riesgo afecta la imagen de de la entidad con efecto publicitario sostenido a nivel del sector justicia","Mayor",IF(K181="El riesgo afecta la imagen de la entidad a nivel nacional, con efecto publicitarios sostenible a nivel país","Catastrófico",IF(K181="Impacto que afecte la ejecución presupuestal en un valor ≥0,5%.","Leve",IF(K181="Impacto que afecte la ejecución presupuestal en un valor ≥1%.","Menor",IF(K181="Impacto que afecte la ejecución presupuestal en un valor ≥5%.","Moderado",IF(K181="Impacto que afecte la ejecución presupuestal en un valor ≥20%.","Mayor",IF(K181="Impacto que afecte la ejecución presupuestal en un valor ≥50%.","Catastrófico",IF(K181="Incumplimiento máximo del 5% de la meta planeada","Leve",IF(K181="Incumplimiento máximo del 15% de la meta planeada","Menor",IF(K181="Incumplimiento máximo del 20% de la meta planeada","Moderado",IF(K181="Incumplimiento máximo del 50% de la meta planeada","Mayor",IF(K181="Incumplimiento máximo del 80% de la meta planeada","Catastrófico",IF(K181="Cualquier afectación a la violacion de los derechos de los ciudadanos se considera con consecuencias altas","Mayor",IF(K181="Cualquier afectación a la violacion de los derechos de los ciudadanos se considera con consecuencias desastrosas","Catastrófico",IF(K181="Afecta la Prestación del Servicio de Administración de Justicia en 5%","Leve",IF(K181="Afecta la Prestación del Servicio de Administración de Justicia en 10%","Menor",IF(K181="Afecta la Prestación del Servicio de Administración de Justicia en 15%","Moderado",IF(K181="Afecta la Prestación del Servicio de Administración de Justicia en 20%","Mayor",IF(K181="Afecta la Prestación del Servicio de Administración de Justicia en más del 50%","Catastrófico",IF(K181="Cualquier acto indebido de los servidores judiciales genera altas consecuencias para la entidad","Mayor",IF(K181="Cualquier acto indebido de los servidores judiciales genera consecuencias desastrosas para la entidad","Catastrófico",IF(K181="Si el hecho llegara a presentarse, tendría consecuencias o efectos mínimos sobre la entidad","Leve",IF(K181="Si el hecho llegara a presentarse, tendría bajo impacto o efecto sobre la entidad","Menor",IF(K181="Si el hecho llegara a presentarse, tendría medianas consecuencias o efectos sobre la entidad","Moderado",IF(K181="Si el hecho llegara a presentarse, tendría altas consecuencias o efectos sobre la entidad","Mayor",IF(K181="Si el hecho llegara a presentarse, tendría desastrosas consecuencias o efectos sobre la entidad","Catastrófico")))))))))))))))))))))))))))))</f>
        <v>Menor</v>
      </c>
      <c r="M181" s="326" t="str">
        <f>IF(K181="El riesgo afecta la imagen de alguna área de la organización","20%",IF(K181="El riesgo afecta la imagen de la entidad internamente, de conocimiento general, nivel interno, alta dirección, contratista y/o de provedores","40%",IF(K181="El riesgo afecta la imagen de la entidad con algunos usuarios de relevancia frente al logro de los objetivos","60%",IF(K181="El riesgo afecta la imagen de de la entidad con efecto publicitario sostenido a nivel del sector justicia","80%",IF(K181="El riesgo afecta la imagen de la entidad a nivel nacional, con efecto publicitarios sostenible a nivel país","100%",IF(K181="Impacto que afecte la ejecución presupuestal en un valor ≥0,5%.","20%",IF(K181="Impacto que afecte la ejecución presupuestal en un valor ≥1%.","40%",IF(K181="Impacto que afecte la ejecución presupuestal en un valor ≥5%.","60%",IF(K181="Impacto que afecte la ejecución presupuestal en un valor ≥20%.","80%",IF(K181="Impacto que afecte la ejecución presupuestal en un valor ≥50%.","100%",IF(K181="Incumplimiento máximo del 5% de la meta planeada","20%",IF(K181="Incumplimiento máximo del 15% de la meta planeada","40%",IF(K181="Incumplimiento máximo del 20% de la meta planeada","60%",IF(K181="Incumplimiento máximo del 50% de la meta planeada","80%",IF(K181="Incumplimiento máximo del 80% de la meta planeada","100%",IF(K181="Cualquier afectación a la violacion de los derechos de los ciudadanos se considera con consecuencias altas","80%",IF(K181="Cualquier afectación a la violacion de los derechos de los ciudadanos se considera con consecuencias desastrosas","100%",IF(K181="Afecta la Prestación del Servicio de Administración de Justicia en 5%","20%",IF(K181="Afecta la Prestación del Servicio de Administración de Justicia en 10%","40%",IF(K181="Afecta la Prestación del Servicio de Administración de Justicia en 15%","60%",IF(K181="Afecta la Prestación del Servicio de Administración de Justicia en 20%","80%",IF(K181="Afecta la Prestación del Servicio de Administración de Justicia en más del 50%","100%",IF(K181="Cualquier acto indebido de los servidores judiciales genera altas consecuencias para la entidad","80%",IF(K181="Cualquier acto indebido de los servidores judiciales genera consecuencias desastrosas para la entidad","100%",IF(K181="Si el hecho llegara a presentarse, tendría consecuencias o efectos mínimos sobre la entidad","20%",IF(K181="Si el hecho llegara a presentarse, tendría bajo impacto o efecto sobre la entidad","40%",IF(K181="Si el hecho llegara a presentarse, tendría medianas consecuencias o efectos sobre la entidad","60%",IF(K181="Si el hecho llegara a presentarse, tendría altas consecuencias o efectos sobre la entidad","80%",IF(K181="Si el hecho llegara a presentarse, tendría desastrosas consecuencias o efectos sobre la entidad","100%")))))))))))))))))))))))))))))</f>
        <v>40%</v>
      </c>
      <c r="N181" s="326" t="str">
        <f>VLOOKUP((I181&amp;L181),Hoja1!$B$4:$C$28,2,0)</f>
        <v>Moderado</v>
      </c>
      <c r="O181" s="194">
        <v>1</v>
      </c>
      <c r="P181" s="135" t="s">
        <v>613</v>
      </c>
      <c r="Q181" s="194" t="str">
        <f t="shared" ref="Q181" si="91">IF(R181="Preventivo","Probabilidad",IF(R181="Detectivo","Probabilidad", IF(R181="Correctivo","Impacto")))</f>
        <v>Probabilidad</v>
      </c>
      <c r="R181" s="194" t="s">
        <v>204</v>
      </c>
      <c r="S181" s="194" t="s">
        <v>205</v>
      </c>
      <c r="T181" s="195">
        <f>VLOOKUP(R181&amp;S181,Hoja1!$Q$4:$R$9,2,0)</f>
        <v>0.45</v>
      </c>
      <c r="U181" s="194" t="s">
        <v>206</v>
      </c>
      <c r="V181" s="194" t="s">
        <v>207</v>
      </c>
      <c r="W181" s="194" t="s">
        <v>208</v>
      </c>
      <c r="X181" s="195">
        <f t="shared" si="83"/>
        <v>9.0000000000000011E-2</v>
      </c>
      <c r="Y181" s="195" t="str">
        <f>IF(Z181&lt;=20%,'Tabla probabilidad'!$B$5,IF(Z181&lt;=40%,'Tabla probabilidad'!$B$6,IF(Z181&lt;=60%,'Tabla probabilidad'!$B$7,IF(Z181&lt;=80%,'Tabla probabilidad'!$B$8,IF(Z181&lt;=100%,'Tabla probabilidad'!$B$9)))))</f>
        <v>Baja</v>
      </c>
      <c r="Z181" s="195">
        <f>IF(R181="Preventivo",(J181-(J181*T181)),IF(R181="Detectivo",(J181-(J181*T181)),IF(R181="Correctivo",(J181))))</f>
        <v>0.32999999999999996</v>
      </c>
      <c r="AA181" s="331" t="str">
        <f>IF(AB181&lt;=20%,'Tabla probabilidad'!$B$5,IF(AB181&lt;=40%,'Tabla probabilidad'!$B$6,IF(AB181&lt;=60%,'Tabla probabilidad'!$B$7,IF(AB181&lt;=80%,'Tabla probabilidad'!$B$8,IF(AB181&lt;=100%,'Tabla probabilidad'!$B$9)))))</f>
        <v>Baja</v>
      </c>
      <c r="AB181" s="331">
        <f>AVERAGE(Z181:Z182)</f>
        <v>0.32999999999999996</v>
      </c>
      <c r="AC181" s="195" t="str">
        <f t="shared" ref="AC181:AC182" si="92">IF(AD181&lt;=20%,"Leve",IF(AD181&lt;=40%,"Menor",IF(AD181&lt;=60%,"Moderado",IF(AD181&lt;=80%,"Mayor",IF(AD181&lt;=100%,"Catastrófico")))))</f>
        <v>Leve</v>
      </c>
      <c r="AD181" s="195">
        <f t="shared" si="85"/>
        <v>0.2</v>
      </c>
      <c r="AE181" s="331" t="str">
        <f>IF(AF181&lt;=20%,"Leve",IF(AF181&lt;=40%,"Menor",IF(AF181&lt;=60%,"Moderado",IF(AF181&lt;=80%,"Mayor",IF(AF181&lt;=100%,"Catastrófico")))))</f>
        <v>Leve</v>
      </c>
      <c r="AF181" s="331">
        <f>AVERAGE(AD181:AD182)</f>
        <v>0.2</v>
      </c>
      <c r="AG181" s="319" t="str">
        <f>VLOOKUP(AA181&amp;AE181,Hoja1!$B$4:$C$28,2,0)</f>
        <v>Bajo</v>
      </c>
      <c r="AH181" s="326" t="s">
        <v>209</v>
      </c>
      <c r="AI181" s="323"/>
      <c r="AJ181" s="323"/>
      <c r="AK181" s="323"/>
      <c r="AL181" s="323"/>
      <c r="AM181" s="323"/>
      <c r="AN181" s="323"/>
    </row>
    <row r="182" spans="1:40" ht="86.4" x14ac:dyDescent="0.3">
      <c r="A182" s="326"/>
      <c r="B182" s="325"/>
      <c r="C182" s="326"/>
      <c r="D182" s="144" t="s">
        <v>614</v>
      </c>
      <c r="E182" s="326"/>
      <c r="F182" s="326"/>
      <c r="G182" s="326"/>
      <c r="H182" s="326"/>
      <c r="I182" s="328"/>
      <c r="J182" s="329"/>
      <c r="K182" s="326"/>
      <c r="L182" s="330"/>
      <c r="M182" s="330"/>
      <c r="N182" s="326"/>
      <c r="O182" s="194">
        <v>2</v>
      </c>
      <c r="P182" s="135" t="s">
        <v>615</v>
      </c>
      <c r="Q182" s="194" t="str">
        <f t="shared" ref="Q182" si="93">IF(R182="Preventivo","Probabilidad",IF(R182="Detectivo","Probabilidad", IF(R182="Correctivo","Impacto")))</f>
        <v>Probabilidad</v>
      </c>
      <c r="R182" s="194" t="s">
        <v>204</v>
      </c>
      <c r="S182" s="194" t="s">
        <v>205</v>
      </c>
      <c r="T182" s="195">
        <f>VLOOKUP(R182&amp;S182,Hoja1!$Q$4:$R$9,2,0)</f>
        <v>0.45</v>
      </c>
      <c r="U182" s="194" t="s">
        <v>206</v>
      </c>
      <c r="V182" s="194" t="s">
        <v>207</v>
      </c>
      <c r="W182" s="194" t="s">
        <v>208</v>
      </c>
      <c r="X182" s="195">
        <f t="shared" si="83"/>
        <v>9.0000000000000011E-2</v>
      </c>
      <c r="Y182" s="195" t="str">
        <f>IF(Z182&lt;=20%,'Tabla probabilidad'!$B$5,IF(Z182&lt;=40%,'Tabla probabilidad'!$B$6,IF(Z182&lt;=60%,'Tabla probabilidad'!$B$7,IF(Z182&lt;=80%,'Tabla probabilidad'!$B$8,IF(Z182&lt;=100%,'Tabla probabilidad'!$B$9)))))</f>
        <v>Baja</v>
      </c>
      <c r="Z182" s="195">
        <f>IF(R182="Preventivo",(J181-(J181*T182)),IF(R182="Detectivo",(J181-(J181*T182)),IF(R182="Correctivo",(J181))))</f>
        <v>0.32999999999999996</v>
      </c>
      <c r="AA182" s="332"/>
      <c r="AB182" s="332"/>
      <c r="AC182" s="195" t="str">
        <f t="shared" si="92"/>
        <v>Leve</v>
      </c>
      <c r="AD182" s="195">
        <f t="shared" si="85"/>
        <v>0.2</v>
      </c>
      <c r="AE182" s="332"/>
      <c r="AF182" s="332"/>
      <c r="AG182" s="325"/>
      <c r="AH182" s="326"/>
      <c r="AI182" s="324"/>
      <c r="AJ182" s="324"/>
      <c r="AK182" s="324"/>
      <c r="AL182" s="324"/>
      <c r="AM182" s="324"/>
      <c r="AN182" s="324"/>
    </row>
    <row r="183" spans="1:40" ht="15" customHeight="1" x14ac:dyDescent="0.3">
      <c r="A183" s="319">
        <v>11</v>
      </c>
      <c r="B183" s="319" t="s">
        <v>616</v>
      </c>
      <c r="C183" s="319" t="s">
        <v>197</v>
      </c>
      <c r="D183" s="144" t="s">
        <v>617</v>
      </c>
      <c r="E183" s="326" t="s">
        <v>363</v>
      </c>
      <c r="F183" s="326" t="s">
        <v>618</v>
      </c>
      <c r="G183" s="326" t="s">
        <v>241</v>
      </c>
      <c r="H183" s="326">
        <v>2</v>
      </c>
      <c r="I183" s="328" t="str">
        <f>IF(H183&lt;=2,'Tabla probabilidad'!$B$5,IF(H183&lt;=24,'Tabla probabilidad'!$B$6,IF(H183&lt;=500,'Tabla probabilidad'!$B$7,IF(H183&lt;=5000,'Tabla probabilidad'!$B$8,IF(H183&gt;5000,'Tabla probabilidad'!$B$9)))))</f>
        <v>Muy Baja</v>
      </c>
      <c r="J183" s="329">
        <f>IF(H183&lt;=2,'Tabla probabilidad'!$D$5,IF(H183&lt;=24,'Tabla probabilidad'!$D$6,IF(H183&lt;=500,'Tabla probabilidad'!$D$7,IF(H183&lt;=5000,'Tabla probabilidad'!$D$8,IF(H183&gt;5000,'Tabla probabilidad'!$D$9)))))</f>
        <v>0.2</v>
      </c>
      <c r="K183" s="326" t="s">
        <v>328</v>
      </c>
      <c r="L183" s="326" t="str">
        <f>IF(K183="El riesgo afecta la imagen de alguna área de la organización","Leve",IF(K183="El riesgo afecta la imagen de la entidad internamente, de conocimiento general, nivel interno, alta dirección, contratista y/o de provedores","Menor",IF(K183="El riesgo afecta la imagen de la entidad con algunos usuarios de relevancia frente al logro de los objetivos","Moderado",IF(K183="El riesgo afecta la imagen de de la entidad con efecto publicitario sostenido a nivel del sector justicia","Mayor",IF(K183="El riesgo afecta la imagen de la entidad a nivel nacional, con efecto publicitarios sostenible a nivel país","Catastrófico",IF(K183="Impacto que afecte la ejecución presupuestal en un valor ≥0,5%.","Leve",IF(K183="Impacto que afecte la ejecución presupuestal en un valor ≥1%.","Menor",IF(K183="Impacto que afecte la ejecución presupuestal en un valor ≥5%.","Moderado",IF(K183="Impacto que afecte la ejecución presupuestal en un valor ≥20%.","Mayor",IF(K183="Impacto que afecte la ejecución presupuestal en un valor ≥50%.","Catastrófico",IF(K183="Incumplimiento máximo del 5% de la meta planeada","Leve",IF(K183="Incumplimiento máximo del 15% de la meta planeada","Menor",IF(K183="Incumplimiento máximo del 20% de la meta planeada","Moderado",IF(K183="Incumplimiento máximo del 50% de la meta planeada","Mayor",IF(K183="Incumplimiento máximo del 80% de la meta planeada","Catastrófico",IF(K183="Cualquier afectación a la violacion de los derechos de los ciudadanos se considera con consecuencias altas","Mayor",IF(K183="Cualquier afectación a la violacion de los derechos de los ciudadanos se considera con consecuencias desastrosas","Catastrófico",IF(K183="Afecta la Prestación del Servicio de Administración de Justicia en 5%","Leve",IF(K183="Afecta la Prestación del Servicio de Administración de Justicia en 10%","Menor",IF(K183="Afecta la Prestación del Servicio de Administración de Justicia en 15%","Moderado",IF(K183="Afecta la Prestación del Servicio de Administración de Justicia en 20%","Mayor",IF(K183="Afecta la Prestación del Servicio de Administración de Justicia en más del 50%","Catastrófico",IF(K183="Cualquier acto indebido de los servidores judiciales genera altas consecuencias para la entidad","Mayor",IF(K183="Cualquier acto indebido de los servidores judiciales genera consecuencias desastrosas para la entidad","Catastrófico",IF(K183="Si el hecho llegara a presentarse, tendría consecuencias o efectos mínimos sobre la entidad","Leve",IF(K183="Si el hecho llegara a presentarse, tendría bajo impacto o efecto sobre la entidad","Menor",IF(K183="Si el hecho llegara a presentarse, tendría medianas consecuencias o efectos sobre la entidad","Moderado",IF(K183="Si el hecho llegara a presentarse, tendría altas consecuencias o efectos sobre la entidad","Mayor",IF(K183="Si el hecho llegara a presentarse, tendría desastrosas consecuencias o efectos sobre la entidad","Catastrófico")))))))))))))))))))))))))))))</f>
        <v>Menor</v>
      </c>
      <c r="M183" s="326" t="str">
        <f>IF(K183="El riesgo afecta la imagen de alguna área de la organización","20%",IF(K183="El riesgo afecta la imagen de la entidad internamente, de conocimiento general, nivel interno, alta dirección, contratista y/o de provedores","40%",IF(K183="El riesgo afecta la imagen de la entidad con algunos usuarios de relevancia frente al logro de los objetivos","60%",IF(K183="El riesgo afecta la imagen de de la entidad con efecto publicitario sostenido a nivel del sector justicia","80%",IF(K183="El riesgo afecta la imagen de la entidad a nivel nacional, con efecto publicitarios sostenible a nivel país","100%",IF(K183="Impacto que afecte la ejecución presupuestal en un valor ≥0,5%.","20%",IF(K183="Impacto que afecte la ejecución presupuestal en un valor ≥1%.","40%",IF(K183="Impacto que afecte la ejecución presupuestal en un valor ≥5%.","60%",IF(K183="Impacto que afecte la ejecución presupuestal en un valor ≥20%.","80%",IF(K183="Impacto que afecte la ejecución presupuestal en un valor ≥50%.","100%",IF(K183="Incumplimiento máximo del 5% de la meta planeada","20%",IF(K183="Incumplimiento máximo del 15% de la meta planeada","40%",IF(K183="Incumplimiento máximo del 20% de la meta planeada","60%",IF(K183="Incumplimiento máximo del 50% de la meta planeada","80%",IF(K183="Incumplimiento máximo del 80% de la meta planeada","100%",IF(K183="Cualquier afectación a la violacion de los derechos de los ciudadanos se considera con consecuencias altas","80%",IF(K183="Cualquier afectación a la violacion de los derechos de los ciudadanos se considera con consecuencias desastrosas","100%",IF(K183="Afecta la Prestación del Servicio de Administración de Justicia en 5%","20%",IF(K183="Afecta la Prestación del Servicio de Administración de Justicia en 10%","40%",IF(K183="Afecta la Prestación del Servicio de Administración de Justicia en 15%","60%",IF(K183="Afecta la Prestación del Servicio de Administración de Justicia en 20%","80%",IF(K183="Afecta la Prestación del Servicio de Administración de Justicia en más del 50%","100%",IF(K183="Cualquier acto indebido de los servidores judiciales genera altas consecuencias para la entidad","80%",IF(K183="Cualquier acto indebido de los servidores judiciales genera consecuencias desastrosas para la entidad","100%",IF(K183="Si el hecho llegara a presentarse, tendría consecuencias o efectos mínimos sobre la entidad","20%",IF(K183="Si el hecho llegara a presentarse, tendría bajo impacto o efecto sobre la entidad","40%",IF(K183="Si el hecho llegara a presentarse, tendría medianas consecuencias o efectos sobre la entidad","60%",IF(K183="Si el hecho llegara a presentarse, tendría altas consecuencias o efectos sobre la entidad","80%",IF(K183="Si el hecho llegara a presentarse, tendría desastrosas consecuencias o efectos sobre la entidad","100%")))))))))))))))))))))))))))))</f>
        <v>40%</v>
      </c>
      <c r="N183" s="326" t="str">
        <f>VLOOKUP((I183&amp;L183),Hoja1!$B$4:$C$28,2,0)</f>
        <v>Bajo</v>
      </c>
      <c r="O183" s="194">
        <v>1</v>
      </c>
      <c r="P183" s="135" t="s">
        <v>380</v>
      </c>
      <c r="Q183" s="194" t="str">
        <f t="shared" ref="Q183:Q185" si="94">IF(R183="Preventivo","Probabilidad",IF(R183="Detectivo","Probabilidad", IF(R183="Correctivo","Impacto")))</f>
        <v>Probabilidad</v>
      </c>
      <c r="R183" s="194" t="s">
        <v>204</v>
      </c>
      <c r="S183" s="194" t="s">
        <v>205</v>
      </c>
      <c r="T183" s="195">
        <f>VLOOKUP(R183&amp;S183,Hoja1!$Q$4:$R$9,2,0)</f>
        <v>0.45</v>
      </c>
      <c r="U183" s="194" t="s">
        <v>206</v>
      </c>
      <c r="V183" s="194" t="s">
        <v>207</v>
      </c>
      <c r="W183" s="194" t="s">
        <v>208</v>
      </c>
      <c r="X183" s="195">
        <f t="shared" si="83"/>
        <v>9.0000000000000011E-2</v>
      </c>
      <c r="Y183" s="195" t="str">
        <f>IF(Z183&lt;=20%,'Tabla probabilidad'!$B$5,IF(Z183&lt;=40%,'Tabla probabilidad'!$B$6,IF(Z183&lt;=60%,'Tabla probabilidad'!$B$7,IF(Z183&lt;=80%,'Tabla probabilidad'!$B$8,IF(Z183&lt;=100%,'Tabla probabilidad'!$B$9)))))</f>
        <v>Muy Baja</v>
      </c>
      <c r="Z183" s="195">
        <f>IF(R183="Preventivo",(J183-(J183*T183)),IF(R183="Detectivo",(J183-(J183*T183)),IF(R183="Correctivo",(J183))))</f>
        <v>0.11</v>
      </c>
      <c r="AA183" s="331" t="str">
        <f>IF(AB183&lt;=20%,'Tabla probabilidad'!$B$5,IF(AB183&lt;=40%,'Tabla probabilidad'!$B$6,IF(AB183&lt;=60%,'Tabla probabilidad'!$B$7,IF(AB183&lt;=80%,'Tabla probabilidad'!$B$8,IF(AB183&lt;=100%,'Tabla probabilidad'!$B$9)))))</f>
        <v>Muy Baja</v>
      </c>
      <c r="AB183" s="331">
        <f>AVERAGE(Z183:Z185)</f>
        <v>0.11</v>
      </c>
      <c r="AC183" s="195" t="str">
        <f t="shared" ref="AC183:AC185" si="95">IF(AD183&lt;=20%,"Leve",IF(AD183&lt;=40%,"Menor",IF(AD183&lt;=60%,"Moderado",IF(AD183&lt;=80%,"Mayor",IF(AD183&lt;=100%,"Catastrófico")))))</f>
        <v>Leve</v>
      </c>
      <c r="AD183" s="195">
        <f t="shared" si="85"/>
        <v>0.2</v>
      </c>
      <c r="AE183" s="331" t="str">
        <f>IF(AF183&lt;=20%,"Leve",IF(AF183&lt;=40%,"Menor",IF(AF183&lt;=60%,"Moderado",IF(AF183&lt;=80%,"Mayor",IF(AF183&lt;=100%,"Catastrófico")))))</f>
        <v>Leve</v>
      </c>
      <c r="AF183" s="331">
        <f>AVERAGE(AD183:AD185)</f>
        <v>0.20000000000000004</v>
      </c>
      <c r="AG183" s="319" t="str">
        <f>VLOOKUP(AA183&amp;AE183,Hoja1!$B$4:$C$28,2,0)</f>
        <v>Bajo</v>
      </c>
      <c r="AH183" s="326" t="s">
        <v>209</v>
      </c>
      <c r="AI183" s="323"/>
      <c r="AJ183" s="323"/>
      <c r="AK183" s="323"/>
      <c r="AL183" s="323"/>
      <c r="AM183" s="323"/>
      <c r="AN183" s="323"/>
    </row>
    <row r="184" spans="1:40" ht="43.2" x14ac:dyDescent="0.3">
      <c r="A184" s="325"/>
      <c r="B184" s="325"/>
      <c r="C184" s="325"/>
      <c r="D184" s="319" t="s">
        <v>619</v>
      </c>
      <c r="E184" s="326"/>
      <c r="F184" s="326"/>
      <c r="G184" s="326"/>
      <c r="H184" s="326"/>
      <c r="I184" s="328"/>
      <c r="J184" s="329"/>
      <c r="K184" s="326"/>
      <c r="L184" s="330"/>
      <c r="M184" s="330"/>
      <c r="N184" s="326"/>
      <c r="O184" s="194">
        <v>2</v>
      </c>
      <c r="P184" s="135" t="s">
        <v>278</v>
      </c>
      <c r="Q184" s="194" t="str">
        <f t="shared" si="94"/>
        <v>Probabilidad</v>
      </c>
      <c r="R184" s="194" t="s">
        <v>204</v>
      </c>
      <c r="S184" s="194" t="s">
        <v>205</v>
      </c>
      <c r="T184" s="195">
        <f>VLOOKUP(R184&amp;S184,Hoja1!$Q$4:$R$9,2,0)</f>
        <v>0.45</v>
      </c>
      <c r="U184" s="194" t="s">
        <v>206</v>
      </c>
      <c r="V184" s="194" t="s">
        <v>207</v>
      </c>
      <c r="W184" s="194" t="s">
        <v>208</v>
      </c>
      <c r="X184" s="195">
        <f t="shared" si="83"/>
        <v>9.0000000000000011E-2</v>
      </c>
      <c r="Y184" s="195" t="str">
        <f>IF(Z184&lt;=20%,'Tabla probabilidad'!$B$5,IF(Z184&lt;=40%,'Tabla probabilidad'!$B$6,IF(Z184&lt;=60%,'Tabla probabilidad'!$B$7,IF(Z184&lt;=80%,'Tabla probabilidad'!$B$8,IF(Z184&lt;=100%,'Tabla probabilidad'!$B$9)))))</f>
        <v>Muy Baja</v>
      </c>
      <c r="Z184" s="195">
        <f>IF(R184="Preventivo",(J183-(J183*T184)),IF(R184="Detectivo",(J183-(J183*T184)),IF(R184="Correctivo",(J183))))</f>
        <v>0.11</v>
      </c>
      <c r="AA184" s="332"/>
      <c r="AB184" s="332"/>
      <c r="AC184" s="195" t="str">
        <f t="shared" si="95"/>
        <v>Leve</v>
      </c>
      <c r="AD184" s="195">
        <f t="shared" si="85"/>
        <v>0.2</v>
      </c>
      <c r="AE184" s="332"/>
      <c r="AF184" s="332"/>
      <c r="AG184" s="325"/>
      <c r="AH184" s="326"/>
      <c r="AI184" s="324"/>
      <c r="AJ184" s="324"/>
      <c r="AK184" s="324"/>
      <c r="AL184" s="324"/>
      <c r="AM184" s="324"/>
      <c r="AN184" s="324"/>
    </row>
    <row r="185" spans="1:40" x14ac:dyDescent="0.3">
      <c r="A185" s="325"/>
      <c r="B185" s="325"/>
      <c r="C185" s="325"/>
      <c r="D185" s="320"/>
      <c r="E185" s="326"/>
      <c r="F185" s="326"/>
      <c r="G185" s="326"/>
      <c r="H185" s="326"/>
      <c r="I185" s="328"/>
      <c r="J185" s="329"/>
      <c r="K185" s="326"/>
      <c r="L185" s="330"/>
      <c r="M185" s="330"/>
      <c r="N185" s="326"/>
      <c r="O185" s="194">
        <v>3</v>
      </c>
      <c r="P185" s="135" t="s">
        <v>395</v>
      </c>
      <c r="Q185" s="194" t="str">
        <f t="shared" si="94"/>
        <v>Probabilidad</v>
      </c>
      <c r="R185" s="194" t="s">
        <v>204</v>
      </c>
      <c r="S185" s="194" t="s">
        <v>205</v>
      </c>
      <c r="T185" s="195">
        <f>VLOOKUP(R185&amp;S185,Hoja1!$Q$4:$R$9,2,0)</f>
        <v>0.45</v>
      </c>
      <c r="U185" s="194" t="s">
        <v>206</v>
      </c>
      <c r="V185" s="194" t="s">
        <v>207</v>
      </c>
      <c r="W185" s="194" t="s">
        <v>208</v>
      </c>
      <c r="X185" s="195">
        <f t="shared" si="83"/>
        <v>9.0000000000000011E-2</v>
      </c>
      <c r="Y185" s="195" t="str">
        <f>IF(Z185&lt;=20%,'Tabla probabilidad'!$B$5,IF(Z185&lt;=40%,'Tabla probabilidad'!$B$6,IF(Z185&lt;=60%,'Tabla probabilidad'!$B$7,IF(Z185&lt;=80%,'Tabla probabilidad'!$B$8,IF(Z185&lt;=100%,'Tabla probabilidad'!$B$9)))))</f>
        <v>Muy Baja</v>
      </c>
      <c r="Z185" s="195">
        <f>IF(R185="Preventivo",(J183-(J183*T185)),IF(R185="Detectivo",(J183-(J183*T185)),IF(R185="Correctivo",(J183))))</f>
        <v>0.11</v>
      </c>
      <c r="AA185" s="332"/>
      <c r="AB185" s="332"/>
      <c r="AC185" s="195" t="str">
        <f t="shared" si="95"/>
        <v>Leve</v>
      </c>
      <c r="AD185" s="195">
        <f t="shared" si="85"/>
        <v>0.2</v>
      </c>
      <c r="AE185" s="332"/>
      <c r="AF185" s="332"/>
      <c r="AG185" s="325"/>
      <c r="AH185" s="326"/>
      <c r="AI185" s="324"/>
      <c r="AJ185" s="324"/>
      <c r="AK185" s="324"/>
      <c r="AL185" s="324"/>
      <c r="AM185" s="324"/>
      <c r="AN185" s="324"/>
    </row>
    <row r="186" spans="1:40" ht="28.8" x14ac:dyDescent="0.3">
      <c r="A186" s="325"/>
      <c r="B186" s="325"/>
      <c r="C186" s="325"/>
      <c r="D186" s="144" t="s">
        <v>617</v>
      </c>
      <c r="E186" s="326" t="s">
        <v>363</v>
      </c>
      <c r="F186" s="326" t="s">
        <v>620</v>
      </c>
      <c r="G186" s="326" t="s">
        <v>241</v>
      </c>
      <c r="H186" s="326">
        <v>2</v>
      </c>
      <c r="I186" s="328" t="str">
        <f>IF(H186&lt;=2,'Tabla probabilidad'!$B$5,IF(H186&lt;=24,'Tabla probabilidad'!$B$6,IF(H186&lt;=500,'Tabla probabilidad'!$B$7,IF(H186&lt;=5000,'Tabla probabilidad'!$B$8,IF(H186&gt;5000,'Tabla probabilidad'!$B$9)))))</f>
        <v>Muy Baja</v>
      </c>
      <c r="J186" s="329">
        <f>IF(H186&lt;=2,'Tabla probabilidad'!$D$5,IF(H186&lt;=24,'Tabla probabilidad'!$D$6,IF(H186&lt;=500,'Tabla probabilidad'!$D$7,IF(H186&lt;=5000,'Tabla probabilidad'!$D$8,IF(H186&gt;5000,'Tabla probabilidad'!$D$9)))))</f>
        <v>0.2</v>
      </c>
      <c r="K186" s="326" t="s">
        <v>328</v>
      </c>
      <c r="L186" s="326" t="str">
        <f>IF(K186="El riesgo afecta la imagen de alguna área de la organización","Leve",IF(K186="El riesgo afecta la imagen de la entidad internamente, de conocimiento general, nivel interno, alta dirección, contratista y/o de provedores","Menor",IF(K186="El riesgo afecta la imagen de la entidad con algunos usuarios de relevancia frente al logro de los objetivos","Moderado",IF(K186="El riesgo afecta la imagen de de la entidad con efecto publicitario sostenido a nivel del sector justicia","Mayor",IF(K186="El riesgo afecta la imagen de la entidad a nivel nacional, con efecto publicitarios sostenible a nivel país","Catastrófico",IF(K186="Impacto que afecte la ejecución presupuestal en un valor ≥0,5%.","Leve",IF(K186="Impacto que afecte la ejecución presupuestal en un valor ≥1%.","Menor",IF(K186="Impacto que afecte la ejecución presupuestal en un valor ≥5%.","Moderado",IF(K186="Impacto que afecte la ejecución presupuestal en un valor ≥20%.","Mayor",IF(K186="Impacto que afecte la ejecución presupuestal en un valor ≥50%.","Catastrófico",IF(K186="Incumplimiento máximo del 5% de la meta planeada","Leve",IF(K186="Incumplimiento máximo del 15% de la meta planeada","Menor",IF(K186="Incumplimiento máximo del 20% de la meta planeada","Moderado",IF(K186="Incumplimiento máximo del 50% de la meta planeada","Mayor",IF(K186="Incumplimiento máximo del 80% de la meta planeada","Catastrófico",IF(K186="Cualquier afectación a la violacion de los derechos de los ciudadanos se considera con consecuencias altas","Mayor",IF(K186="Cualquier afectación a la violacion de los derechos de los ciudadanos se considera con consecuencias desastrosas","Catastrófico",IF(K186="Afecta la Prestación del Servicio de Administración de Justicia en 5%","Leve",IF(K186="Afecta la Prestación del Servicio de Administración de Justicia en 10%","Menor",IF(K186="Afecta la Prestación del Servicio de Administración de Justicia en 15%","Moderado",IF(K186="Afecta la Prestación del Servicio de Administración de Justicia en 20%","Mayor",IF(K186="Afecta la Prestación del Servicio de Administración de Justicia en más del 50%","Catastrófico",IF(K186="Cualquier acto indebido de los servidores judiciales genera altas consecuencias para la entidad","Mayor",IF(K186="Cualquier acto indebido de los servidores judiciales genera consecuencias desastrosas para la entidad","Catastrófico",IF(K186="Si el hecho llegara a presentarse, tendría consecuencias o efectos mínimos sobre la entidad","Leve",IF(K186="Si el hecho llegara a presentarse, tendría bajo impacto o efecto sobre la entidad","Menor",IF(K186="Si el hecho llegara a presentarse, tendría medianas consecuencias o efectos sobre la entidad","Moderado",IF(K186="Si el hecho llegara a presentarse, tendría altas consecuencias o efectos sobre la entidad","Mayor",IF(K186="Si el hecho llegara a presentarse, tendría desastrosas consecuencias o efectos sobre la entidad","Catastrófico")))))))))))))))))))))))))))))</f>
        <v>Menor</v>
      </c>
      <c r="M186" s="326" t="str">
        <f>IF(K186="El riesgo afecta la imagen de alguna área de la organización","20%",IF(K186="El riesgo afecta la imagen de la entidad internamente, de conocimiento general, nivel interno, alta dirección, contratista y/o de provedores","40%",IF(K186="El riesgo afecta la imagen de la entidad con algunos usuarios de relevancia frente al logro de los objetivos","60%",IF(K186="El riesgo afecta la imagen de de la entidad con efecto publicitario sostenido a nivel del sector justicia","80%",IF(K186="El riesgo afecta la imagen de la entidad a nivel nacional, con efecto publicitarios sostenible a nivel país","100%",IF(K186="Impacto que afecte la ejecución presupuestal en un valor ≥0,5%.","20%",IF(K186="Impacto que afecte la ejecución presupuestal en un valor ≥1%.","40%",IF(K186="Impacto que afecte la ejecución presupuestal en un valor ≥5%.","60%",IF(K186="Impacto que afecte la ejecución presupuestal en un valor ≥20%.","80%",IF(K186="Impacto que afecte la ejecución presupuestal en un valor ≥50%.","100%",IF(K186="Incumplimiento máximo del 5% de la meta planeada","20%",IF(K186="Incumplimiento máximo del 15% de la meta planeada","40%",IF(K186="Incumplimiento máximo del 20% de la meta planeada","60%",IF(K186="Incumplimiento máximo del 50% de la meta planeada","80%",IF(K186="Incumplimiento máximo del 80% de la meta planeada","100%",IF(K186="Cualquier afectación a la violacion de los derechos de los ciudadanos se considera con consecuencias altas","80%",IF(K186="Cualquier afectación a la violacion de los derechos de los ciudadanos se considera con consecuencias desastrosas","100%",IF(K186="Afecta la Prestación del Servicio de Administración de Justicia en 5%","20%",IF(K186="Afecta la Prestación del Servicio de Administración de Justicia en 10%","40%",IF(K186="Afecta la Prestación del Servicio de Administración de Justicia en 15%","60%",IF(K186="Afecta la Prestación del Servicio de Administración de Justicia en 20%","80%",IF(K186="Afecta la Prestación del Servicio de Administración de Justicia en más del 50%","100%",IF(K186="Cualquier acto indebido de los servidores judiciales genera altas consecuencias para la entidad","80%",IF(K186="Cualquier acto indebido de los servidores judiciales genera consecuencias desastrosas para la entidad","100%",IF(K186="Si el hecho llegara a presentarse, tendría consecuencias o efectos mínimos sobre la entidad","20%",IF(K186="Si el hecho llegara a presentarse, tendría bajo impacto o efecto sobre la entidad","40%",IF(K186="Si el hecho llegara a presentarse, tendría medianas consecuencias o efectos sobre la entidad","60%",IF(K186="Si el hecho llegara a presentarse, tendría altas consecuencias o efectos sobre la entidad","80%",IF(K186="Si el hecho llegara a presentarse, tendría desastrosas consecuencias o efectos sobre la entidad","100%")))))))))))))))))))))))))))))</f>
        <v>40%</v>
      </c>
      <c r="N186" s="326" t="str">
        <f>VLOOKUP((I186&amp;L186),Hoja1!$B$4:$C$28,2,0)</f>
        <v>Bajo</v>
      </c>
      <c r="O186" s="194">
        <v>1</v>
      </c>
      <c r="P186" s="135" t="s">
        <v>621</v>
      </c>
      <c r="Q186" s="194" t="str">
        <f t="shared" ref="Q186:Q187" si="96">IF(R186="Preventivo","Probabilidad",IF(R186="Detectivo","Probabilidad", IF(R186="Correctivo","Impacto")))</f>
        <v>Probabilidad</v>
      </c>
      <c r="R186" s="194" t="s">
        <v>204</v>
      </c>
      <c r="S186" s="194" t="s">
        <v>205</v>
      </c>
      <c r="T186" s="195">
        <f>VLOOKUP(R186&amp;S186,Hoja1!$Q$4:$R$9,2,0)</f>
        <v>0.45</v>
      </c>
      <c r="U186" s="194" t="s">
        <v>206</v>
      </c>
      <c r="V186" s="194" t="s">
        <v>207</v>
      </c>
      <c r="W186" s="194" t="s">
        <v>208</v>
      </c>
      <c r="X186" s="195">
        <f t="shared" si="83"/>
        <v>9.0000000000000011E-2</v>
      </c>
      <c r="Y186" s="195" t="str">
        <f>IF(Z186&lt;=20%,'Tabla probabilidad'!$B$5,IF(Z186&lt;=40%,'Tabla probabilidad'!$B$6,IF(Z186&lt;=60%,'Tabla probabilidad'!$B$7,IF(Z186&lt;=80%,'Tabla probabilidad'!$B$8,IF(Z186&lt;=100%,'Tabla probabilidad'!$B$9)))))</f>
        <v>Muy Baja</v>
      </c>
      <c r="Z186" s="195">
        <f>IF(R186="Preventivo",(J186-(J186*T186)),IF(R186="Detectivo",(J186-(J186*T186)),IF(R186="Correctivo",(J186))))</f>
        <v>0.11</v>
      </c>
      <c r="AA186" s="331" t="str">
        <f>IF(AB186&lt;=20%,'Tabla probabilidad'!$B$5,IF(AB186&lt;=40%,'Tabla probabilidad'!$B$6,IF(AB186&lt;=60%,'Tabla probabilidad'!$B$7,IF(AB186&lt;=80%,'Tabla probabilidad'!$B$8,IF(AB186&lt;=100%,'Tabla probabilidad'!$B$9)))))</f>
        <v>Muy Baja</v>
      </c>
      <c r="AB186" s="331">
        <f>AVERAGE(Z186:Z187)</f>
        <v>0.11</v>
      </c>
      <c r="AC186" s="195" t="str">
        <f t="shared" ref="AC186:AC189" si="97">IF(AD186&lt;=20%,"Leve",IF(AD186&lt;=40%,"Menor",IF(AD186&lt;=60%,"Moderado",IF(AD186&lt;=80%,"Mayor",IF(AD186&lt;=100%,"Catastrófico")))))</f>
        <v>Leve</v>
      </c>
      <c r="AD186" s="195">
        <f t="shared" si="85"/>
        <v>0.2</v>
      </c>
      <c r="AE186" s="331" t="str">
        <f>IF(AF186&lt;=20%,"Leve",IF(AF186&lt;=40%,"Menor",IF(AF186&lt;=60%,"Moderado",IF(AF186&lt;=80%,"Mayor",IF(AF186&lt;=100%,"Catastrófico")))))</f>
        <v>Leve</v>
      </c>
      <c r="AF186" s="331">
        <f>AVERAGE(AD186:AD187)</f>
        <v>0.2</v>
      </c>
      <c r="AG186" s="319" t="str">
        <f>VLOOKUP(AA186&amp;AE186,Hoja1!$B$4:$C$28,2,0)</f>
        <v>Bajo</v>
      </c>
      <c r="AH186" s="326" t="s">
        <v>209</v>
      </c>
      <c r="AI186" s="323"/>
      <c r="AJ186" s="323"/>
      <c r="AK186" s="323"/>
      <c r="AL186" s="323"/>
      <c r="AM186" s="323"/>
      <c r="AN186" s="323"/>
    </row>
    <row r="187" spans="1:40" ht="43.2" x14ac:dyDescent="0.3">
      <c r="A187" s="325"/>
      <c r="B187" s="325"/>
      <c r="C187" s="325"/>
      <c r="D187" s="144" t="s">
        <v>619</v>
      </c>
      <c r="E187" s="326"/>
      <c r="F187" s="326"/>
      <c r="G187" s="326"/>
      <c r="H187" s="326"/>
      <c r="I187" s="328"/>
      <c r="J187" s="329"/>
      <c r="K187" s="326"/>
      <c r="L187" s="330"/>
      <c r="M187" s="330"/>
      <c r="N187" s="326"/>
      <c r="O187" s="194">
        <v>2</v>
      </c>
      <c r="P187" s="135" t="s">
        <v>622</v>
      </c>
      <c r="Q187" s="194" t="str">
        <f t="shared" si="96"/>
        <v>Probabilidad</v>
      </c>
      <c r="R187" s="194" t="s">
        <v>204</v>
      </c>
      <c r="S187" s="194" t="s">
        <v>205</v>
      </c>
      <c r="T187" s="195">
        <f>VLOOKUP(R187&amp;S187,Hoja1!$Q$4:$R$9,2,0)</f>
        <v>0.45</v>
      </c>
      <c r="U187" s="194" t="s">
        <v>206</v>
      </c>
      <c r="V187" s="194" t="s">
        <v>207</v>
      </c>
      <c r="W187" s="194" t="s">
        <v>208</v>
      </c>
      <c r="X187" s="195">
        <f t="shared" si="83"/>
        <v>9.0000000000000011E-2</v>
      </c>
      <c r="Y187" s="195" t="str">
        <f>IF(Z187&lt;=20%,'Tabla probabilidad'!$B$5,IF(Z187&lt;=40%,'Tabla probabilidad'!$B$6,IF(Z187&lt;=60%,'Tabla probabilidad'!$B$7,IF(Z187&lt;=80%,'Tabla probabilidad'!$B$8,IF(Z187&lt;=100%,'Tabla probabilidad'!$B$9)))))</f>
        <v>Muy Baja</v>
      </c>
      <c r="Z187" s="195">
        <f>IF(R187="Preventivo",(J186-(J186*T187)),IF(R187="Detectivo",(J186-(J186*T187)),IF(R187="Correctivo",(J186))))</f>
        <v>0.11</v>
      </c>
      <c r="AA187" s="332"/>
      <c r="AB187" s="332"/>
      <c r="AC187" s="195" t="str">
        <f t="shared" si="97"/>
        <v>Leve</v>
      </c>
      <c r="AD187" s="195">
        <f t="shared" si="85"/>
        <v>0.2</v>
      </c>
      <c r="AE187" s="332"/>
      <c r="AF187" s="332"/>
      <c r="AG187" s="325"/>
      <c r="AH187" s="326"/>
      <c r="AI187" s="324"/>
      <c r="AJ187" s="324"/>
      <c r="AK187" s="324"/>
      <c r="AL187" s="324"/>
      <c r="AM187" s="324"/>
      <c r="AN187" s="324"/>
    </row>
    <row r="188" spans="1:40" ht="43.2" x14ac:dyDescent="0.3">
      <c r="A188" s="325"/>
      <c r="B188" s="325"/>
      <c r="C188" s="325"/>
      <c r="D188" s="144" t="s">
        <v>623</v>
      </c>
      <c r="E188" s="326" t="s">
        <v>363</v>
      </c>
      <c r="F188" s="326" t="s">
        <v>624</v>
      </c>
      <c r="G188" s="326" t="s">
        <v>220</v>
      </c>
      <c r="H188" s="326">
        <v>2</v>
      </c>
      <c r="I188" s="328" t="str">
        <f>IF(H188&lt;=2,'Tabla probabilidad'!$B$5,IF(H188&lt;=24,'Tabla probabilidad'!$B$6,IF(H188&lt;=500,'Tabla probabilidad'!$B$7,IF(H188&lt;=5000,'Tabla probabilidad'!$B$8,IF(H188&gt;5000,'Tabla probabilidad'!$B$9)))))</f>
        <v>Muy Baja</v>
      </c>
      <c r="J188" s="329">
        <f>IF(H188&lt;=2,'Tabla probabilidad'!$D$5,IF(H188&lt;=24,'Tabla probabilidad'!$D$6,IF(H188&lt;=500,'Tabla probabilidad'!$D$7,IF(H188&lt;=5000,'Tabla probabilidad'!$D$8,IF(H188&gt;5000,'Tabla probabilidad'!$D$9)))))</f>
        <v>0.2</v>
      </c>
      <c r="K188" s="326" t="s">
        <v>328</v>
      </c>
      <c r="L188" s="326" t="str">
        <f>IF(K188="El riesgo afecta la imagen de alguna área de la organización","Leve",IF(K188="El riesgo afecta la imagen de la entidad internamente, de conocimiento general, nivel interno, alta dirección, contratista y/o de provedores","Menor",IF(K188="El riesgo afecta la imagen de la entidad con algunos usuarios de relevancia frente al logro de los objetivos","Moderado",IF(K188="El riesgo afecta la imagen de de la entidad con efecto publicitario sostenido a nivel del sector justicia","Mayor",IF(K188="El riesgo afecta la imagen de la entidad a nivel nacional, con efecto publicitarios sostenible a nivel país","Catastrófico",IF(K188="Impacto que afecte la ejecución presupuestal en un valor ≥0,5%.","Leve",IF(K188="Impacto que afecte la ejecución presupuestal en un valor ≥1%.","Menor",IF(K188="Impacto que afecte la ejecución presupuestal en un valor ≥5%.","Moderado",IF(K188="Impacto que afecte la ejecución presupuestal en un valor ≥20%.","Mayor",IF(K188="Impacto que afecte la ejecución presupuestal en un valor ≥50%.","Catastrófico",IF(K188="Incumplimiento máximo del 5% de la meta planeada","Leve",IF(K188="Incumplimiento máximo del 15% de la meta planeada","Menor",IF(K188="Incumplimiento máximo del 20% de la meta planeada","Moderado",IF(K188="Incumplimiento máximo del 50% de la meta planeada","Mayor",IF(K188="Incumplimiento máximo del 80% de la meta planeada","Catastrófico",IF(K188="Cualquier afectación a la violacion de los derechos de los ciudadanos se considera con consecuencias altas","Mayor",IF(K188="Cualquier afectación a la violacion de los derechos de los ciudadanos se considera con consecuencias desastrosas","Catastrófico",IF(K188="Afecta la Prestación del Servicio de Administración de Justicia en 5%","Leve",IF(K188="Afecta la Prestación del Servicio de Administración de Justicia en 10%","Menor",IF(K188="Afecta la Prestación del Servicio de Administración de Justicia en 15%","Moderado",IF(K188="Afecta la Prestación del Servicio de Administración de Justicia en 20%","Mayor",IF(K188="Afecta la Prestación del Servicio de Administración de Justicia en más del 50%","Catastrófico",IF(K188="Cualquier acto indebido de los servidores judiciales genera altas consecuencias para la entidad","Mayor",IF(K188="Cualquier acto indebido de los servidores judiciales genera consecuencias desastrosas para la entidad","Catastrófico",IF(K188="Si el hecho llegara a presentarse, tendría consecuencias o efectos mínimos sobre la entidad","Leve",IF(K188="Si el hecho llegara a presentarse, tendría bajo impacto o efecto sobre la entidad","Menor",IF(K188="Si el hecho llegara a presentarse, tendría medianas consecuencias o efectos sobre la entidad","Moderado",IF(K188="Si el hecho llegara a presentarse, tendría altas consecuencias o efectos sobre la entidad","Mayor",IF(K188="Si el hecho llegara a presentarse, tendría desastrosas consecuencias o efectos sobre la entidad","Catastrófico")))))))))))))))))))))))))))))</f>
        <v>Menor</v>
      </c>
      <c r="M188" s="326" t="str">
        <f>IF(K188="El riesgo afecta la imagen de alguna área de la organización","20%",IF(K188="El riesgo afecta la imagen de la entidad internamente, de conocimiento general, nivel interno, alta dirección, contratista y/o de provedores","40%",IF(K188="El riesgo afecta la imagen de la entidad con algunos usuarios de relevancia frente al logro de los objetivos","60%",IF(K188="El riesgo afecta la imagen de de la entidad con efecto publicitario sostenido a nivel del sector justicia","80%",IF(K188="El riesgo afecta la imagen de la entidad a nivel nacional, con efecto publicitarios sostenible a nivel país","100%",IF(K188="Impacto que afecte la ejecución presupuestal en un valor ≥0,5%.","20%",IF(K188="Impacto que afecte la ejecución presupuestal en un valor ≥1%.","40%",IF(K188="Impacto que afecte la ejecución presupuestal en un valor ≥5%.","60%",IF(K188="Impacto que afecte la ejecución presupuestal en un valor ≥20%.","80%",IF(K188="Impacto que afecte la ejecución presupuestal en un valor ≥50%.","100%",IF(K188="Incumplimiento máximo del 5% de la meta planeada","20%",IF(K188="Incumplimiento máximo del 15% de la meta planeada","40%",IF(K188="Incumplimiento máximo del 20% de la meta planeada","60%",IF(K188="Incumplimiento máximo del 50% de la meta planeada","80%",IF(K188="Incumplimiento máximo del 80% de la meta planeada","100%",IF(K188="Cualquier afectación a la violacion de los derechos de los ciudadanos se considera con consecuencias altas","80%",IF(K188="Cualquier afectación a la violacion de los derechos de los ciudadanos se considera con consecuencias desastrosas","100%",IF(K188="Afecta la Prestación del Servicio de Administración de Justicia en 5%","20%",IF(K188="Afecta la Prestación del Servicio de Administración de Justicia en 10%","40%",IF(K188="Afecta la Prestación del Servicio de Administración de Justicia en 15%","60%",IF(K188="Afecta la Prestación del Servicio de Administración de Justicia en 20%","80%",IF(K188="Afecta la Prestación del Servicio de Administración de Justicia en más del 50%","100%",IF(K188="Cualquier acto indebido de los servidores judiciales genera altas consecuencias para la entidad","80%",IF(K188="Cualquier acto indebido de los servidores judiciales genera consecuencias desastrosas para la entidad","100%",IF(K188="Si el hecho llegara a presentarse, tendría consecuencias o efectos mínimos sobre la entidad","20%",IF(K188="Si el hecho llegara a presentarse, tendría bajo impacto o efecto sobre la entidad","40%",IF(K188="Si el hecho llegara a presentarse, tendría medianas consecuencias o efectos sobre la entidad","60%",IF(K188="Si el hecho llegara a presentarse, tendría altas consecuencias o efectos sobre la entidad","80%",IF(K188="Si el hecho llegara a presentarse, tendría desastrosas consecuencias o efectos sobre la entidad","100%")))))))))))))))))))))))))))))</f>
        <v>40%</v>
      </c>
      <c r="N188" s="326" t="str">
        <f>VLOOKUP((I188&amp;L188),Hoja1!$B$4:$C$28,2,0)</f>
        <v>Bajo</v>
      </c>
      <c r="O188" s="194">
        <v>1</v>
      </c>
      <c r="P188" s="135" t="s">
        <v>625</v>
      </c>
      <c r="Q188" s="194" t="str">
        <f t="shared" ref="Q188:Q189" si="98">IF(R188="Preventivo","Probabilidad",IF(R188="Detectivo","Probabilidad", IF(R188="Correctivo","Impacto")))</f>
        <v>Probabilidad</v>
      </c>
      <c r="R188" s="194" t="s">
        <v>204</v>
      </c>
      <c r="S188" s="194" t="s">
        <v>205</v>
      </c>
      <c r="T188" s="195">
        <f>VLOOKUP(R188&amp;S188,Hoja1!$Q$4:$R$9,2,0)</f>
        <v>0.45</v>
      </c>
      <c r="U188" s="194" t="s">
        <v>206</v>
      </c>
      <c r="V188" s="194" t="s">
        <v>207</v>
      </c>
      <c r="W188" s="194" t="s">
        <v>208</v>
      </c>
      <c r="X188" s="195">
        <f t="shared" si="83"/>
        <v>9.0000000000000011E-2</v>
      </c>
      <c r="Y188" s="195" t="str">
        <f>IF(Z188&lt;=20%,'Tabla probabilidad'!$B$5,IF(Z188&lt;=40%,'Tabla probabilidad'!$B$6,IF(Z188&lt;=60%,'Tabla probabilidad'!$B$7,IF(Z188&lt;=80%,'Tabla probabilidad'!$B$8,IF(Z188&lt;=100%,'Tabla probabilidad'!$B$9)))))</f>
        <v>Muy Baja</v>
      </c>
      <c r="Z188" s="195">
        <f>IF(R188="Preventivo",(J188-(J188*T188)),IF(R188="Detectivo",(J188-(J188*T188)),IF(R188="Correctivo",(J188))))</f>
        <v>0.11</v>
      </c>
      <c r="AA188" s="331" t="str">
        <f>IF(AB188&lt;=20%,'Tabla probabilidad'!$B$5,IF(AB188&lt;=40%,'Tabla probabilidad'!$B$6,IF(AB188&lt;=60%,'Tabla probabilidad'!$B$7,IF(AB188&lt;=80%,'Tabla probabilidad'!$B$8,IF(AB188&lt;=100%,'Tabla probabilidad'!$B$9)))))</f>
        <v>Muy Baja</v>
      </c>
      <c r="AB188" s="331">
        <f>AVERAGE(Z188:Z189)</f>
        <v>0.11</v>
      </c>
      <c r="AC188" s="195" t="str">
        <f t="shared" si="97"/>
        <v>Leve</v>
      </c>
      <c r="AD188" s="195">
        <f t="shared" si="85"/>
        <v>0.2</v>
      </c>
      <c r="AE188" s="331" t="str">
        <f>IF(AF188&lt;=20%,"Leve",IF(AF188&lt;=40%,"Menor",IF(AF188&lt;=60%,"Moderado",IF(AF188&lt;=80%,"Mayor",IF(AF188&lt;=100%,"Catastrófico")))))</f>
        <v>Leve</v>
      </c>
      <c r="AF188" s="331">
        <f>AVERAGE(AD188:AD189)</f>
        <v>0.2</v>
      </c>
      <c r="AG188" s="319" t="str">
        <f>VLOOKUP(AA188&amp;AE188,Hoja1!$B$4:$C$28,2,0)</f>
        <v>Bajo</v>
      </c>
      <c r="AH188" s="326" t="s">
        <v>209</v>
      </c>
      <c r="AI188" s="323"/>
      <c r="AJ188" s="323"/>
      <c r="AK188" s="323"/>
      <c r="AL188" s="323"/>
      <c r="AM188" s="323"/>
      <c r="AN188" s="323"/>
    </row>
    <row r="189" spans="1:40" ht="57.6" x14ac:dyDescent="0.3">
      <c r="A189" s="320"/>
      <c r="B189" s="320"/>
      <c r="C189" s="320"/>
      <c r="D189" s="144" t="s">
        <v>626</v>
      </c>
      <c r="E189" s="326"/>
      <c r="F189" s="326"/>
      <c r="G189" s="326"/>
      <c r="H189" s="326"/>
      <c r="I189" s="328"/>
      <c r="J189" s="329"/>
      <c r="K189" s="326"/>
      <c r="L189" s="330"/>
      <c r="M189" s="330"/>
      <c r="N189" s="326"/>
      <c r="O189" s="194">
        <v>2</v>
      </c>
      <c r="P189" s="135" t="s">
        <v>627</v>
      </c>
      <c r="Q189" s="194" t="str">
        <f t="shared" si="98"/>
        <v>Probabilidad</v>
      </c>
      <c r="R189" s="194" t="s">
        <v>204</v>
      </c>
      <c r="S189" s="194" t="s">
        <v>205</v>
      </c>
      <c r="T189" s="195">
        <f>VLOOKUP(R189&amp;S189,Hoja1!$Q$4:$R$9,2,0)</f>
        <v>0.45</v>
      </c>
      <c r="U189" s="194" t="s">
        <v>206</v>
      </c>
      <c r="V189" s="194" t="s">
        <v>207</v>
      </c>
      <c r="W189" s="194" t="s">
        <v>208</v>
      </c>
      <c r="X189" s="195">
        <f t="shared" si="83"/>
        <v>9.0000000000000011E-2</v>
      </c>
      <c r="Y189" s="195" t="str">
        <f>IF(Z189&lt;=20%,'Tabla probabilidad'!$B$5,IF(Z189&lt;=40%,'Tabla probabilidad'!$B$6,IF(Z189&lt;=60%,'Tabla probabilidad'!$B$7,IF(Z189&lt;=80%,'Tabla probabilidad'!$B$8,IF(Z189&lt;=100%,'Tabla probabilidad'!$B$9)))))</f>
        <v>Muy Baja</v>
      </c>
      <c r="Z189" s="195">
        <f>IF(R189="Preventivo",(J188-(J188*T189)),IF(R189="Detectivo",(J188-(J188*T189)),IF(R189="Correctivo",(J188))))</f>
        <v>0.11</v>
      </c>
      <c r="AA189" s="332"/>
      <c r="AB189" s="332"/>
      <c r="AC189" s="195" t="str">
        <f t="shared" si="97"/>
        <v>Leve</v>
      </c>
      <c r="AD189" s="195">
        <f t="shared" si="85"/>
        <v>0.2</v>
      </c>
      <c r="AE189" s="332"/>
      <c r="AF189" s="332"/>
      <c r="AG189" s="325"/>
      <c r="AH189" s="326"/>
      <c r="AI189" s="324"/>
      <c r="AJ189" s="324"/>
      <c r="AK189" s="324"/>
      <c r="AL189" s="324"/>
      <c r="AM189" s="324"/>
      <c r="AN189" s="324"/>
    </row>
    <row r="190" spans="1:40" ht="28.8" x14ac:dyDescent="0.3">
      <c r="A190" s="326">
        <v>12</v>
      </c>
      <c r="B190" s="319" t="s">
        <v>628</v>
      </c>
      <c r="C190" s="326" t="s">
        <v>197</v>
      </c>
      <c r="D190" s="144" t="s">
        <v>629</v>
      </c>
      <c r="E190" s="326" t="s">
        <v>630</v>
      </c>
      <c r="F190" s="326" t="s">
        <v>631</v>
      </c>
      <c r="G190" s="326" t="s">
        <v>241</v>
      </c>
      <c r="H190" s="326">
        <v>2</v>
      </c>
      <c r="I190" s="328" t="str">
        <f>IF(H190&lt;=2,'Tabla probabilidad'!$B$5,IF(H190&lt;=24,'Tabla probabilidad'!$B$6,IF(H190&lt;=500,'Tabla probabilidad'!$B$7,IF(H190&lt;=5000,'Tabla probabilidad'!$B$8,IF(H190&gt;5000,'Tabla probabilidad'!$B$9)))))</f>
        <v>Muy Baja</v>
      </c>
      <c r="J190" s="329">
        <f>IF(H190&lt;=2,'Tabla probabilidad'!$D$5,IF(H190&lt;=24,'Tabla probabilidad'!$D$6,IF(H190&lt;=500,'Tabla probabilidad'!$D$7,IF(H190&lt;=5000,'Tabla probabilidad'!$D$8,IF(H190&gt;5000,'Tabla probabilidad'!$D$9)))))</f>
        <v>0.2</v>
      </c>
      <c r="K190" s="326" t="s">
        <v>384</v>
      </c>
      <c r="L190" s="326" t="str">
        <f>IF(K190="El riesgo afecta la imagen de alguna área de la organización","Leve",IF(K190="El riesgo afecta la imagen de la entidad internamente, de conocimiento general, nivel interno, alta dirección, contratista y/o de provedores","Menor",IF(K190="El riesgo afecta la imagen de la entidad con algunos usuarios de relevancia frente al logro de los objetivos","Moderado",IF(K190="El riesgo afecta la imagen de de la entidad con efecto publicitario sostenido a nivel del sector justicia","Mayor",IF(K190="El riesgo afecta la imagen de la entidad a nivel nacional, con efecto publicitarios sostenible a nivel país","Catastrófico",IF(K190="Impacto que afecte la ejecución presupuestal en un valor ≥0,5%.","Leve",IF(K190="Impacto que afecte la ejecución presupuestal en un valor ≥1%.","Menor",IF(K190="Impacto que afecte la ejecución presupuestal en un valor ≥5%.","Moderado",IF(K190="Impacto que afecte la ejecución presupuestal en un valor ≥20%.","Mayor",IF(K190="Impacto que afecte la ejecución presupuestal en un valor ≥50%.","Catastrófico",IF(K190="Incumplimiento máximo del 5% de la meta planeada","Leve",IF(K190="Incumplimiento máximo del 15% de la meta planeada","Menor",IF(K190="Incumplimiento máximo del 20% de la meta planeada","Moderado",IF(K190="Incumplimiento máximo del 50% de la meta planeada","Mayor",IF(K190="Incumplimiento máximo del 80% de la meta planeada","Catastrófico",IF(K190="Cualquier afectación a la violacion de los derechos de los ciudadanos se considera con consecuencias altas","Mayor",IF(K190="Cualquier afectación a la violacion de los derechos de los ciudadanos se considera con consecuencias desastrosas","Catastrófico",IF(K190="Afecta la Prestación del Servicio de Administración de Justicia en 5%","Leve",IF(K190="Afecta la Prestación del Servicio de Administración de Justicia en 10%","Menor",IF(K190="Afecta la Prestación del Servicio de Administración de Justicia en 15%","Moderado",IF(K190="Afecta la Prestación del Servicio de Administración de Justicia en 20%","Mayor",IF(K190="Afecta la Prestación del Servicio de Administración de Justicia en más del 50%","Catastrófico",IF(K190="Cualquier acto indebido de los servidores judiciales genera altas consecuencias para la entidad","Mayor",IF(K190="Cualquier acto indebido de los servidores judiciales genera consecuencias desastrosas para la entidad","Catastrófico",IF(K190="Si el hecho llegara a presentarse, tendría consecuencias o efectos mínimos sobre la entidad","Leve",IF(K190="Si el hecho llegara a presentarse, tendría bajo impacto o efecto sobre la entidad","Menor",IF(K190="Si el hecho llegara a presentarse, tendría medianas consecuencias o efectos sobre la entidad","Moderado",IF(K190="Si el hecho llegara a presentarse, tendría altas consecuencias o efectos sobre la entidad","Mayor",IF(K190="Si el hecho llegara a presentarse, tendría desastrosas consecuencias o efectos sobre la entidad","Catastrófico")))))))))))))))))))))))))))))</f>
        <v>Moderado</v>
      </c>
      <c r="M190" s="326" t="str">
        <f>IF(K190="El riesgo afecta la imagen de alguna área de la organización","20%",IF(K190="El riesgo afecta la imagen de la entidad internamente, de conocimiento general, nivel interno, alta dirección, contratista y/o de provedores","40%",IF(K190="El riesgo afecta la imagen de la entidad con algunos usuarios de relevancia frente al logro de los objetivos","60%",IF(K190="El riesgo afecta la imagen de de la entidad con efecto publicitario sostenido a nivel del sector justicia","80%",IF(K190="El riesgo afecta la imagen de la entidad a nivel nacional, con efecto publicitarios sostenible a nivel país","100%",IF(K190="Impacto que afecte la ejecución presupuestal en un valor ≥0,5%.","20%",IF(K190="Impacto que afecte la ejecución presupuestal en un valor ≥1%.","40%",IF(K190="Impacto que afecte la ejecución presupuestal en un valor ≥5%.","60%",IF(K190="Impacto que afecte la ejecución presupuestal en un valor ≥20%.","80%",IF(K190="Impacto que afecte la ejecución presupuestal en un valor ≥50%.","100%",IF(K190="Incumplimiento máximo del 5% de la meta planeada","20%",IF(K190="Incumplimiento máximo del 15% de la meta planeada","40%",IF(K190="Incumplimiento máximo del 20% de la meta planeada","60%",IF(K190="Incumplimiento máximo del 50% de la meta planeada","80%",IF(K190="Incumplimiento máximo del 80% de la meta planeada","100%",IF(K190="Cualquier afectación a la violacion de los derechos de los ciudadanos se considera con consecuencias altas","80%",IF(K190="Cualquier afectación a la violacion de los derechos de los ciudadanos se considera con consecuencias desastrosas","100%",IF(K190="Afecta la Prestación del Servicio de Administración de Justicia en 5%","20%",IF(K190="Afecta la Prestación del Servicio de Administración de Justicia en 10%","40%",IF(K190="Afecta la Prestación del Servicio de Administración de Justicia en 15%","60%",IF(K190="Afecta la Prestación del Servicio de Administración de Justicia en 20%","80%",IF(K190="Afecta la Prestación del Servicio de Administración de Justicia en más del 50%","100%",IF(K190="Cualquier acto indebido de los servidores judiciales genera altas consecuencias para la entidad","80%",IF(K190="Cualquier acto indebido de los servidores judiciales genera consecuencias desastrosas para la entidad","100%",IF(K190="Si el hecho llegara a presentarse, tendría consecuencias o efectos mínimos sobre la entidad","20%",IF(K190="Si el hecho llegara a presentarse, tendría bajo impacto o efecto sobre la entidad","40%",IF(K190="Si el hecho llegara a presentarse, tendría medianas consecuencias o efectos sobre la entidad","60%",IF(K190="Si el hecho llegara a presentarse, tendría altas consecuencias o efectos sobre la entidad","80%",IF(K190="Si el hecho llegara a presentarse, tendría desastrosas consecuencias o efectos sobre la entidad","100%")))))))))))))))))))))))))))))</f>
        <v>60%</v>
      </c>
      <c r="N190" s="326" t="str">
        <f>VLOOKUP((I190&amp;L190),Hoja1!$B$4:$C$28,2,0)</f>
        <v>Moderado</v>
      </c>
      <c r="O190" s="194">
        <v>1</v>
      </c>
      <c r="P190" s="135" t="s">
        <v>632</v>
      </c>
      <c r="Q190" s="194" t="str">
        <f t="shared" ref="Q190:Q193" si="99">IF(R190="Preventivo","Probabilidad",IF(R190="Detectivo","Probabilidad", IF(R190="Correctivo","Impacto")))</f>
        <v>Probabilidad</v>
      </c>
      <c r="R190" s="194" t="s">
        <v>204</v>
      </c>
      <c r="S190" s="194" t="s">
        <v>205</v>
      </c>
      <c r="T190" s="195">
        <f>VLOOKUP(R190&amp;S190,Hoja1!$Q$4:$R$9,2,0)</f>
        <v>0.45</v>
      </c>
      <c r="U190" s="194" t="s">
        <v>206</v>
      </c>
      <c r="V190" s="194" t="s">
        <v>207</v>
      </c>
      <c r="W190" s="194" t="s">
        <v>208</v>
      </c>
      <c r="X190" s="195">
        <f t="shared" si="83"/>
        <v>9.0000000000000011E-2</v>
      </c>
      <c r="Y190" s="195" t="str">
        <f>IF(Z190&lt;=20%,'Tabla probabilidad'!$B$5,IF(Z190&lt;=40%,'Tabla probabilidad'!$B$6,IF(Z190&lt;=60%,'Tabla probabilidad'!$B$7,IF(Z190&lt;=80%,'Tabla probabilidad'!$B$8,IF(Z190&lt;=100%,'Tabla probabilidad'!$B$9)))))</f>
        <v>Muy Baja</v>
      </c>
      <c r="Z190" s="195">
        <f>IF(R190="Preventivo",(J190-(J190*T190)),IF(R190="Detectivo",(J190-(J190*T190)),IF(R190="Correctivo",(J190))))</f>
        <v>0.11</v>
      </c>
      <c r="AA190" s="331" t="str">
        <f>IF(AB190&lt;=20%,'Tabla probabilidad'!$B$5,IF(AB190&lt;=40%,'Tabla probabilidad'!$B$6,IF(AB190&lt;=60%,'Tabla probabilidad'!$B$7,IF(AB190&lt;=80%,'Tabla probabilidad'!$B$8,IF(AB190&lt;=100%,'Tabla probabilidad'!$B$9)))))</f>
        <v>Muy Baja</v>
      </c>
      <c r="AB190" s="331">
        <f>AVERAGE(Z190:Z193)</f>
        <v>0.11</v>
      </c>
      <c r="AC190" s="195" t="str">
        <f t="shared" ref="AC190:AC193" si="100">IF(AD190&lt;=20%,"Leve",IF(AD190&lt;=40%,"Menor",IF(AD190&lt;=60%,"Moderado",IF(AD190&lt;=80%,"Mayor",IF(AD190&lt;=100%,"Catastrófico")))))</f>
        <v>Leve</v>
      </c>
      <c r="AD190" s="195">
        <f t="shared" si="85"/>
        <v>0.2</v>
      </c>
      <c r="AE190" s="331" t="str">
        <f>IF(AF190&lt;=20%,"Leve",IF(AF190&lt;=40%,"Menor",IF(AF190&lt;=60%,"Moderado",IF(AF190&lt;=80%,"Mayor",IF(AF190&lt;=100%,"Catastrófico")))))</f>
        <v>Leve</v>
      </c>
      <c r="AF190" s="331">
        <f>AVERAGE(AD190:AD193)</f>
        <v>0.2</v>
      </c>
      <c r="AG190" s="319" t="str">
        <f>VLOOKUP(AA190&amp;AE190,Hoja1!$B$4:$C$28,2,0)</f>
        <v>Bajo</v>
      </c>
      <c r="AH190" s="326" t="s">
        <v>209</v>
      </c>
      <c r="AI190" s="323"/>
      <c r="AJ190" s="323"/>
      <c r="AK190" s="323"/>
      <c r="AL190" s="323"/>
      <c r="AM190" s="323"/>
      <c r="AN190" s="323"/>
    </row>
    <row r="191" spans="1:40" ht="28.8" x14ac:dyDescent="0.3">
      <c r="A191" s="326"/>
      <c r="B191" s="325"/>
      <c r="C191" s="326"/>
      <c r="D191" s="144" t="s">
        <v>633</v>
      </c>
      <c r="E191" s="326"/>
      <c r="F191" s="326"/>
      <c r="G191" s="326"/>
      <c r="H191" s="326"/>
      <c r="I191" s="328"/>
      <c r="J191" s="329"/>
      <c r="K191" s="326"/>
      <c r="L191" s="330"/>
      <c r="M191" s="330"/>
      <c r="N191" s="326"/>
      <c r="O191" s="194">
        <v>2</v>
      </c>
      <c r="P191" s="135" t="s">
        <v>634</v>
      </c>
      <c r="Q191" s="194" t="str">
        <f t="shared" si="99"/>
        <v>Probabilidad</v>
      </c>
      <c r="R191" s="194" t="s">
        <v>204</v>
      </c>
      <c r="S191" s="194" t="s">
        <v>205</v>
      </c>
      <c r="T191" s="195">
        <f>VLOOKUP(R191&amp;S191,Hoja1!$Q$4:$R$9,2,0)</f>
        <v>0.45</v>
      </c>
      <c r="U191" s="194" t="s">
        <v>206</v>
      </c>
      <c r="V191" s="194" t="s">
        <v>207</v>
      </c>
      <c r="W191" s="194" t="s">
        <v>208</v>
      </c>
      <c r="X191" s="195">
        <f t="shared" si="83"/>
        <v>9.0000000000000011E-2</v>
      </c>
      <c r="Y191" s="195" t="str">
        <f>IF(Z191&lt;=20%,'Tabla probabilidad'!$B$5,IF(Z191&lt;=40%,'Tabla probabilidad'!$B$6,IF(Z191&lt;=60%,'Tabla probabilidad'!$B$7,IF(Z191&lt;=80%,'Tabla probabilidad'!$B$8,IF(Z191&lt;=100%,'Tabla probabilidad'!$B$9)))))</f>
        <v>Muy Baja</v>
      </c>
      <c r="Z191" s="195">
        <f>IF(R191="Preventivo",(J190-(J190*T191)),IF(R191="Detectivo",(J190-(J190*T191)),IF(R191="Correctivo",(J190))))</f>
        <v>0.11</v>
      </c>
      <c r="AA191" s="332"/>
      <c r="AB191" s="332"/>
      <c r="AC191" s="195" t="str">
        <f t="shared" si="100"/>
        <v>Leve</v>
      </c>
      <c r="AD191" s="195">
        <f t="shared" si="85"/>
        <v>0.2</v>
      </c>
      <c r="AE191" s="332"/>
      <c r="AF191" s="332"/>
      <c r="AG191" s="325"/>
      <c r="AH191" s="326"/>
      <c r="AI191" s="324"/>
      <c r="AJ191" s="324"/>
      <c r="AK191" s="324"/>
      <c r="AL191" s="324"/>
      <c r="AM191" s="324"/>
      <c r="AN191" s="324"/>
    </row>
    <row r="192" spans="1:40" x14ac:dyDescent="0.3">
      <c r="A192" s="326"/>
      <c r="B192" s="325"/>
      <c r="C192" s="326"/>
      <c r="D192" s="144" t="s">
        <v>360</v>
      </c>
      <c r="E192" s="326"/>
      <c r="F192" s="326"/>
      <c r="G192" s="326"/>
      <c r="H192" s="326"/>
      <c r="I192" s="328"/>
      <c r="J192" s="329"/>
      <c r="K192" s="326"/>
      <c r="L192" s="330"/>
      <c r="M192" s="330"/>
      <c r="N192" s="326"/>
      <c r="O192" s="194">
        <v>3</v>
      </c>
      <c r="P192" s="135" t="s">
        <v>635</v>
      </c>
      <c r="Q192" s="194" t="str">
        <f t="shared" si="99"/>
        <v>Probabilidad</v>
      </c>
      <c r="R192" s="194" t="s">
        <v>204</v>
      </c>
      <c r="S192" s="194" t="s">
        <v>205</v>
      </c>
      <c r="T192" s="195">
        <f>VLOOKUP(R192&amp;S192,Hoja1!$Q$4:$R$9,2,0)</f>
        <v>0.45</v>
      </c>
      <c r="U192" s="194" t="s">
        <v>206</v>
      </c>
      <c r="V192" s="194" t="s">
        <v>207</v>
      </c>
      <c r="W192" s="194" t="s">
        <v>208</v>
      </c>
      <c r="X192" s="195">
        <f t="shared" si="83"/>
        <v>9.0000000000000011E-2</v>
      </c>
      <c r="Y192" s="195" t="str">
        <f>IF(Z192&lt;=20%,'Tabla probabilidad'!$B$5,IF(Z192&lt;=40%,'Tabla probabilidad'!$B$6,IF(Z192&lt;=60%,'Tabla probabilidad'!$B$7,IF(Z192&lt;=80%,'Tabla probabilidad'!$B$8,IF(Z192&lt;=100%,'Tabla probabilidad'!$B$9)))))</f>
        <v>Muy Baja</v>
      </c>
      <c r="Z192" s="195">
        <f>IF(R192="Preventivo",(J190-(J190*T192)),IF(R192="Detectivo",(J190-(J190*T192)),IF(R192="Correctivo",(J190))))</f>
        <v>0.11</v>
      </c>
      <c r="AA192" s="332"/>
      <c r="AB192" s="332"/>
      <c r="AC192" s="195" t="str">
        <f t="shared" si="100"/>
        <v>Leve</v>
      </c>
      <c r="AD192" s="195">
        <f t="shared" si="85"/>
        <v>0.2</v>
      </c>
      <c r="AE192" s="332"/>
      <c r="AF192" s="332"/>
      <c r="AG192" s="325"/>
      <c r="AH192" s="326"/>
      <c r="AI192" s="324"/>
      <c r="AJ192" s="324"/>
      <c r="AK192" s="324"/>
      <c r="AL192" s="324"/>
      <c r="AM192" s="324"/>
      <c r="AN192" s="324"/>
    </row>
    <row r="193" spans="1:298" x14ac:dyDescent="0.3">
      <c r="A193" s="319"/>
      <c r="B193" s="325"/>
      <c r="C193" s="319"/>
      <c r="D193" s="178" t="s">
        <v>636</v>
      </c>
      <c r="E193" s="319"/>
      <c r="F193" s="319"/>
      <c r="G193" s="319"/>
      <c r="H193" s="319"/>
      <c r="I193" s="384"/>
      <c r="J193" s="331"/>
      <c r="K193" s="319"/>
      <c r="L193" s="385"/>
      <c r="M193" s="385"/>
      <c r="N193" s="319"/>
      <c r="O193" s="196">
        <v>4</v>
      </c>
      <c r="P193" s="191" t="s">
        <v>637</v>
      </c>
      <c r="Q193" s="194" t="str">
        <f t="shared" si="99"/>
        <v>Probabilidad</v>
      </c>
      <c r="R193" s="194" t="s">
        <v>204</v>
      </c>
      <c r="S193" s="194" t="s">
        <v>205</v>
      </c>
      <c r="T193" s="195">
        <f>VLOOKUP(R193&amp;S193,Hoja1!$Q$4:$R$9,2,0)</f>
        <v>0.45</v>
      </c>
      <c r="U193" s="194" t="s">
        <v>206</v>
      </c>
      <c r="V193" s="194" t="s">
        <v>207</v>
      </c>
      <c r="W193" s="194" t="s">
        <v>208</v>
      </c>
      <c r="X193" s="195">
        <f t="shared" si="83"/>
        <v>9.0000000000000011E-2</v>
      </c>
      <c r="Y193" s="195" t="str">
        <f>IF(Z193&lt;=20%,'Tabla probabilidad'!$B$5,IF(Z193&lt;=40%,'Tabla probabilidad'!$B$6,IF(Z193&lt;=60%,'Tabla probabilidad'!$B$7,IF(Z193&lt;=80%,'Tabla probabilidad'!$B$8,IF(Z193&lt;=100%,'Tabla probabilidad'!$B$9)))))</f>
        <v>Muy Baja</v>
      </c>
      <c r="Z193" s="195">
        <f>IF(R193="Preventivo",(J190-(J190*T193)),IF(R193="Detectivo",(J190-(J190*T193)),IF(R193="Correctivo",(J190))))</f>
        <v>0.11</v>
      </c>
      <c r="AA193" s="332"/>
      <c r="AB193" s="332"/>
      <c r="AC193" s="195" t="str">
        <f t="shared" si="100"/>
        <v>Leve</v>
      </c>
      <c r="AD193" s="195">
        <f t="shared" si="85"/>
        <v>0.2</v>
      </c>
      <c r="AE193" s="332"/>
      <c r="AF193" s="332"/>
      <c r="AG193" s="325"/>
      <c r="AH193" s="326"/>
      <c r="AI193" s="324"/>
      <c r="AJ193" s="324"/>
      <c r="AK193" s="324"/>
      <c r="AL193" s="324"/>
      <c r="AM193" s="324"/>
      <c r="AN193" s="324"/>
    </row>
    <row r="194" spans="1:298" s="186" customFormat="1" ht="42" customHeight="1" x14ac:dyDescent="0.3">
      <c r="A194" s="313">
        <v>13</v>
      </c>
      <c r="B194" s="313" t="s">
        <v>255</v>
      </c>
      <c r="C194" s="313"/>
      <c r="D194" s="187"/>
      <c r="E194" s="313"/>
      <c r="F194" s="316" t="s">
        <v>638</v>
      </c>
      <c r="G194" s="316" t="s">
        <v>241</v>
      </c>
      <c r="H194" s="313"/>
      <c r="I194" s="313"/>
      <c r="J194" s="313"/>
      <c r="K194" s="313"/>
      <c r="L194" s="313"/>
      <c r="M194" s="313"/>
      <c r="N194" s="313"/>
      <c r="O194" s="187">
        <v>1</v>
      </c>
      <c r="P194" s="188" t="s">
        <v>639</v>
      </c>
      <c r="Q194" s="190"/>
      <c r="R194" s="194"/>
      <c r="S194" s="194"/>
      <c r="T194" s="195"/>
      <c r="U194" s="194"/>
      <c r="V194" s="194"/>
      <c r="W194" s="194"/>
      <c r="X194" s="195"/>
      <c r="Y194" s="195"/>
      <c r="Z194" s="195"/>
      <c r="AA194" s="184"/>
      <c r="AB194" s="184"/>
      <c r="AC194" s="195"/>
      <c r="AD194" s="195"/>
      <c r="AE194" s="184"/>
      <c r="AF194" s="184"/>
      <c r="AG194" s="184"/>
      <c r="AH194" s="184"/>
      <c r="AI194" s="184"/>
      <c r="AJ194" s="184"/>
      <c r="AK194" s="184"/>
      <c r="AL194" s="184"/>
      <c r="AM194" s="184"/>
      <c r="AN194" s="184"/>
      <c r="AO194" s="185"/>
      <c r="AP194" s="185"/>
      <c r="AQ194" s="185"/>
      <c r="AR194" s="185"/>
      <c r="AS194" s="185"/>
      <c r="AT194" s="185"/>
      <c r="AU194" s="185"/>
      <c r="AV194" s="185"/>
      <c r="AW194" s="185"/>
      <c r="AX194" s="185"/>
      <c r="AY194" s="185"/>
      <c r="AZ194" s="185"/>
      <c r="BA194" s="185"/>
      <c r="BB194" s="185"/>
      <c r="BC194" s="185"/>
      <c r="BD194" s="185"/>
      <c r="BE194" s="185"/>
      <c r="BF194" s="185"/>
      <c r="BG194" s="185"/>
      <c r="BH194" s="185"/>
      <c r="BI194" s="185"/>
      <c r="BJ194" s="185"/>
      <c r="BK194" s="185"/>
      <c r="BL194" s="185"/>
      <c r="BM194" s="185"/>
      <c r="BN194" s="185"/>
      <c r="BO194" s="185"/>
      <c r="BP194" s="185"/>
      <c r="BQ194" s="185"/>
      <c r="BR194" s="185"/>
      <c r="BS194" s="185"/>
      <c r="BT194" s="185"/>
      <c r="BU194" s="185"/>
      <c r="BV194" s="185"/>
      <c r="BW194" s="185"/>
      <c r="BX194" s="185"/>
      <c r="BY194" s="185"/>
      <c r="BZ194" s="185"/>
      <c r="CA194" s="185"/>
      <c r="CB194" s="185"/>
      <c r="CC194" s="185"/>
      <c r="CD194" s="185"/>
      <c r="CE194" s="185"/>
      <c r="CF194" s="185"/>
      <c r="CG194" s="185"/>
      <c r="CH194" s="185"/>
      <c r="CI194" s="185"/>
      <c r="CJ194" s="185"/>
      <c r="CK194" s="185"/>
      <c r="CL194" s="185"/>
      <c r="CM194" s="185"/>
      <c r="CN194" s="185"/>
      <c r="CO194" s="185"/>
      <c r="CP194" s="185"/>
      <c r="CQ194" s="185"/>
      <c r="CR194" s="185"/>
      <c r="CS194" s="185"/>
      <c r="CT194" s="185"/>
      <c r="CU194" s="185"/>
      <c r="CV194" s="185"/>
      <c r="CW194" s="185"/>
      <c r="CX194" s="185"/>
      <c r="CY194" s="185"/>
      <c r="CZ194" s="185"/>
      <c r="DA194" s="185"/>
      <c r="DB194" s="185"/>
      <c r="DC194" s="185"/>
      <c r="DD194" s="185"/>
      <c r="DE194" s="185"/>
      <c r="DF194" s="185"/>
      <c r="DG194" s="185"/>
      <c r="DH194" s="185"/>
      <c r="DI194" s="185"/>
      <c r="DJ194" s="185"/>
      <c r="DK194" s="185"/>
      <c r="DL194" s="185"/>
      <c r="DM194" s="185"/>
      <c r="DN194" s="185"/>
      <c r="DO194" s="185"/>
      <c r="DP194" s="185"/>
      <c r="DQ194" s="185"/>
      <c r="DR194" s="185"/>
      <c r="DS194" s="185"/>
      <c r="DT194" s="185"/>
      <c r="DU194" s="185"/>
      <c r="DV194" s="185"/>
      <c r="DW194" s="185"/>
      <c r="DX194" s="185"/>
      <c r="DY194" s="185"/>
      <c r="DZ194" s="185"/>
      <c r="EA194" s="185"/>
      <c r="EB194" s="185"/>
      <c r="EC194" s="185"/>
      <c r="ED194" s="185"/>
      <c r="EE194" s="185"/>
      <c r="EF194" s="185"/>
      <c r="EG194" s="185"/>
      <c r="EH194" s="185"/>
      <c r="EI194" s="185"/>
      <c r="EJ194" s="185"/>
      <c r="EK194" s="185"/>
      <c r="EL194" s="185"/>
      <c r="EM194" s="185"/>
      <c r="EN194" s="185"/>
      <c r="EO194" s="185"/>
      <c r="EP194" s="185"/>
      <c r="EQ194" s="185"/>
      <c r="ER194" s="185"/>
      <c r="ES194" s="185"/>
      <c r="ET194" s="185"/>
      <c r="EU194" s="185"/>
      <c r="EV194" s="185"/>
      <c r="EW194" s="185"/>
      <c r="EX194" s="185"/>
      <c r="EY194" s="185"/>
      <c r="EZ194" s="185"/>
      <c r="FA194" s="185"/>
      <c r="FB194" s="185"/>
      <c r="FC194" s="185"/>
      <c r="FD194" s="185"/>
      <c r="FE194" s="185"/>
      <c r="FF194" s="185"/>
      <c r="FG194" s="185"/>
      <c r="FH194" s="185"/>
      <c r="FI194" s="185"/>
      <c r="FJ194" s="185"/>
      <c r="FK194" s="185"/>
      <c r="FL194" s="185"/>
      <c r="FM194" s="185"/>
      <c r="FN194" s="185"/>
      <c r="FO194" s="185"/>
      <c r="FP194" s="185"/>
      <c r="FQ194" s="185"/>
      <c r="FR194" s="185"/>
      <c r="FS194" s="185"/>
      <c r="FT194" s="185"/>
      <c r="FU194" s="185"/>
      <c r="FV194" s="185"/>
      <c r="FW194" s="185"/>
      <c r="FX194" s="185"/>
      <c r="FY194" s="185"/>
      <c r="FZ194" s="185"/>
      <c r="GA194" s="185"/>
      <c r="GB194" s="185"/>
      <c r="GC194" s="185"/>
      <c r="GD194" s="185"/>
      <c r="GE194" s="185"/>
      <c r="GF194" s="185"/>
      <c r="GG194" s="185"/>
      <c r="GH194" s="185"/>
      <c r="GI194" s="185"/>
      <c r="GJ194" s="185"/>
      <c r="GK194" s="185"/>
      <c r="GL194" s="185"/>
      <c r="GM194" s="185"/>
      <c r="GN194" s="185"/>
      <c r="GO194" s="185"/>
      <c r="GP194" s="185"/>
      <c r="GQ194" s="185"/>
      <c r="GR194" s="185"/>
      <c r="GS194" s="185"/>
      <c r="GT194" s="185"/>
      <c r="GU194" s="185"/>
      <c r="GV194" s="185"/>
      <c r="GW194" s="185"/>
      <c r="GX194" s="185"/>
      <c r="GY194" s="185"/>
      <c r="GZ194" s="185"/>
      <c r="HA194" s="185"/>
      <c r="HB194" s="185"/>
      <c r="HC194" s="185"/>
      <c r="HD194" s="185"/>
      <c r="HE194" s="185"/>
      <c r="HF194" s="185"/>
      <c r="HG194" s="185"/>
      <c r="HH194" s="185"/>
      <c r="HI194" s="185"/>
      <c r="HJ194" s="185"/>
      <c r="HK194" s="185"/>
      <c r="HL194" s="185"/>
      <c r="HM194" s="185"/>
      <c r="HN194" s="185"/>
      <c r="HO194" s="185"/>
      <c r="HP194" s="185"/>
      <c r="HQ194" s="185"/>
      <c r="HR194" s="185"/>
      <c r="HS194" s="185"/>
      <c r="HT194" s="185"/>
      <c r="HU194" s="185"/>
      <c r="HV194" s="185"/>
      <c r="HW194" s="185"/>
      <c r="HX194" s="185"/>
      <c r="HY194" s="185"/>
      <c r="HZ194" s="185"/>
      <c r="IA194" s="185"/>
      <c r="IB194" s="185"/>
      <c r="IC194" s="185"/>
      <c r="ID194" s="185"/>
      <c r="IE194" s="185"/>
      <c r="IF194" s="185"/>
      <c r="IG194" s="185"/>
      <c r="IH194" s="185"/>
      <c r="II194" s="185"/>
      <c r="IJ194" s="185"/>
      <c r="IK194" s="185"/>
      <c r="IL194" s="185"/>
      <c r="IM194" s="185"/>
      <c r="IN194" s="185"/>
      <c r="IO194" s="185"/>
      <c r="IP194" s="185"/>
      <c r="IQ194" s="185"/>
      <c r="IR194" s="185"/>
      <c r="IS194" s="185"/>
      <c r="IT194" s="185"/>
      <c r="IU194" s="185"/>
      <c r="IV194" s="185"/>
      <c r="IW194" s="185"/>
      <c r="IX194" s="185"/>
      <c r="IY194" s="185"/>
      <c r="IZ194" s="185"/>
      <c r="JA194" s="185"/>
      <c r="JB194" s="185"/>
      <c r="JC194" s="185"/>
      <c r="JD194" s="185"/>
      <c r="JE194" s="185"/>
      <c r="JF194" s="185"/>
      <c r="JG194" s="185"/>
      <c r="JH194" s="185"/>
      <c r="JI194" s="185"/>
      <c r="JJ194" s="185"/>
      <c r="JK194" s="185"/>
      <c r="JL194" s="185"/>
      <c r="JM194" s="185"/>
      <c r="JN194" s="185"/>
      <c r="JO194" s="185"/>
      <c r="JP194" s="185"/>
      <c r="JQ194" s="185"/>
      <c r="JR194" s="185"/>
      <c r="JS194" s="185"/>
      <c r="JT194" s="185"/>
      <c r="JU194" s="185"/>
      <c r="JV194" s="185"/>
      <c r="JW194" s="185"/>
      <c r="JX194" s="185"/>
      <c r="JY194" s="185"/>
      <c r="JZ194" s="185"/>
      <c r="KA194" s="185"/>
      <c r="KB194" s="185"/>
      <c r="KC194" s="185"/>
      <c r="KD194" s="185"/>
      <c r="KE194" s="185"/>
      <c r="KF194" s="185"/>
      <c r="KG194" s="185"/>
      <c r="KH194" s="185"/>
      <c r="KI194" s="185"/>
      <c r="KJ194" s="185"/>
      <c r="KK194" s="185"/>
      <c r="KL194" s="185"/>
    </row>
    <row r="195" spans="1:298" ht="42" customHeight="1" x14ac:dyDescent="0.3">
      <c r="A195" s="314"/>
      <c r="B195" s="314"/>
      <c r="C195" s="314"/>
      <c r="D195" s="189"/>
      <c r="E195" s="314"/>
      <c r="F195" s="317"/>
      <c r="G195" s="317"/>
      <c r="H195" s="314"/>
      <c r="I195" s="314"/>
      <c r="J195" s="314"/>
      <c r="K195" s="314"/>
      <c r="L195" s="314"/>
      <c r="M195" s="314"/>
      <c r="N195" s="314"/>
      <c r="O195" s="187">
        <v>2</v>
      </c>
      <c r="P195" s="188" t="s">
        <v>640</v>
      </c>
    </row>
    <row r="196" spans="1:298" ht="42" customHeight="1" x14ac:dyDescent="0.3">
      <c r="A196" s="315"/>
      <c r="B196" s="315"/>
      <c r="C196" s="315"/>
      <c r="D196" s="189"/>
      <c r="E196" s="315"/>
      <c r="F196" s="318"/>
      <c r="G196" s="318"/>
      <c r="H196" s="315"/>
      <c r="I196" s="315"/>
      <c r="J196" s="315"/>
      <c r="K196" s="315"/>
      <c r="L196" s="315"/>
      <c r="M196" s="315"/>
      <c r="N196" s="315"/>
      <c r="O196" s="187">
        <v>3</v>
      </c>
      <c r="P196" s="188" t="s">
        <v>641</v>
      </c>
    </row>
  </sheetData>
  <autoFilter ref="A9:KL196" xr:uid="{1ED43AB5-8B88-4D81-AD88-E185A7315370}"/>
  <mergeCells count="1389">
    <mergeCell ref="E93:E94"/>
    <mergeCell ref="F93:F94"/>
    <mergeCell ref="G93:G94"/>
    <mergeCell ref="H93:H94"/>
    <mergeCell ref="I93:I94"/>
    <mergeCell ref="J93:J94"/>
    <mergeCell ref="K93:K94"/>
    <mergeCell ref="L93:L94"/>
    <mergeCell ref="M93:M94"/>
    <mergeCell ref="AB87:AB89"/>
    <mergeCell ref="AE87:AE89"/>
    <mergeCell ref="AF87:AF89"/>
    <mergeCell ref="O88:O89"/>
    <mergeCell ref="P88:P89"/>
    <mergeCell ref="E87:E89"/>
    <mergeCell ref="F87:F89"/>
    <mergeCell ref="G87:G89"/>
    <mergeCell ref="H87:H89"/>
    <mergeCell ref="I87:I89"/>
    <mergeCell ref="J87:J89"/>
    <mergeCell ref="AF93:AF94"/>
    <mergeCell ref="N93:N94"/>
    <mergeCell ref="AA93:AA94"/>
    <mergeCell ref="AB93:AB94"/>
    <mergeCell ref="AE93:AE94"/>
    <mergeCell ref="K90:K92"/>
    <mergeCell ref="L90:L92"/>
    <mergeCell ref="M90:M92"/>
    <mergeCell ref="N90:N92"/>
    <mergeCell ref="AA90:AA92"/>
    <mergeCell ref="AB90:AB92"/>
    <mergeCell ref="AE90:AE92"/>
    <mergeCell ref="AM173:AM175"/>
    <mergeCell ref="AE173:AE175"/>
    <mergeCell ref="AF173:AF175"/>
    <mergeCell ref="AG173:AG175"/>
    <mergeCell ref="AH163:AH166"/>
    <mergeCell ref="AI163:AI166"/>
    <mergeCell ref="AJ163:AJ166"/>
    <mergeCell ref="AK163:AK166"/>
    <mergeCell ref="AL163:AL166"/>
    <mergeCell ref="AM163:AM166"/>
    <mergeCell ref="AG163:AG166"/>
    <mergeCell ref="AI181:AI182"/>
    <mergeCell ref="AJ173:AJ175"/>
    <mergeCell ref="AK173:AK175"/>
    <mergeCell ref="AH171:AH172"/>
    <mergeCell ref="AI171:AI172"/>
    <mergeCell ref="AJ171:AJ172"/>
    <mergeCell ref="AH167:AH170"/>
    <mergeCell ref="AF190:AF193"/>
    <mergeCell ref="AG190:AG193"/>
    <mergeCell ref="AH190:AH193"/>
    <mergeCell ref="AI190:AI193"/>
    <mergeCell ref="AJ190:AJ193"/>
    <mergeCell ref="AK190:AK193"/>
    <mergeCell ref="AL190:AL193"/>
    <mergeCell ref="AM190:AM193"/>
    <mergeCell ref="AJ181:AJ182"/>
    <mergeCell ref="AK181:AK182"/>
    <mergeCell ref="AL181:AL182"/>
    <mergeCell ref="AM181:AM182"/>
    <mergeCell ref="AF188:AF189"/>
    <mergeCell ref="AG188:AG189"/>
    <mergeCell ref="AH188:AH189"/>
    <mergeCell ref="AG181:AG182"/>
    <mergeCell ref="AI188:AI189"/>
    <mergeCell ref="AJ188:AJ189"/>
    <mergeCell ref="AK188:AK189"/>
    <mergeCell ref="AL93:AL94"/>
    <mergeCell ref="AN190:AN193"/>
    <mergeCell ref="AG84:AG86"/>
    <mergeCell ref="AH84:AH86"/>
    <mergeCell ref="AI84:AI86"/>
    <mergeCell ref="AJ84:AJ86"/>
    <mergeCell ref="AK84:AK86"/>
    <mergeCell ref="AL84:AL86"/>
    <mergeCell ref="AM84:AM86"/>
    <mergeCell ref="AN84:AN86"/>
    <mergeCell ref="AF84:AF86"/>
    <mergeCell ref="AM87:AM89"/>
    <mergeCell ref="AN87:AN89"/>
    <mergeCell ref="AG87:AG89"/>
    <mergeCell ref="AH87:AH89"/>
    <mergeCell ref="AM93:AM94"/>
    <mergeCell ref="AN93:AN94"/>
    <mergeCell ref="AM90:AM92"/>
    <mergeCell ref="AN90:AN92"/>
    <mergeCell ref="AI183:AI185"/>
    <mergeCell ref="AJ183:AJ185"/>
    <mergeCell ref="AK183:AK185"/>
    <mergeCell ref="AL183:AL185"/>
    <mergeCell ref="AM183:AM185"/>
    <mergeCell ref="AN183:AN185"/>
    <mergeCell ref="AI179:AI180"/>
    <mergeCell ref="AJ179:AJ180"/>
    <mergeCell ref="AK179:AK180"/>
    <mergeCell ref="AL179:AL180"/>
    <mergeCell ref="AM179:AM180"/>
    <mergeCell ref="AN179:AN180"/>
    <mergeCell ref="AH181:AH182"/>
    <mergeCell ref="L138:L141"/>
    <mergeCell ref="M138:M141"/>
    <mergeCell ref="N138:N141"/>
    <mergeCell ref="AA138:AA141"/>
    <mergeCell ref="AB138:AB141"/>
    <mergeCell ref="A181:A182"/>
    <mergeCell ref="J183:J185"/>
    <mergeCell ref="D184:D185"/>
    <mergeCell ref="A183:A189"/>
    <mergeCell ref="K183:K185"/>
    <mergeCell ref="L183:L185"/>
    <mergeCell ref="M183:M185"/>
    <mergeCell ref="N183:N185"/>
    <mergeCell ref="AA183:AA185"/>
    <mergeCell ref="AB183:AB185"/>
    <mergeCell ref="AE183:AE185"/>
    <mergeCell ref="E186:E187"/>
    <mergeCell ref="F186:F187"/>
    <mergeCell ref="G186:G187"/>
    <mergeCell ref="A190:A193"/>
    <mergeCell ref="B190:B193"/>
    <mergeCell ref="C190:C193"/>
    <mergeCell ref="E190:E193"/>
    <mergeCell ref="F190:F193"/>
    <mergeCell ref="G190:G193"/>
    <mergeCell ref="H190:H193"/>
    <mergeCell ref="I190:I193"/>
    <mergeCell ref="J190:J193"/>
    <mergeCell ref="K190:K193"/>
    <mergeCell ref="L190:L193"/>
    <mergeCell ref="M190:M193"/>
    <mergeCell ref="N190:N193"/>
    <mergeCell ref="AA190:AA193"/>
    <mergeCell ref="AB190:AB193"/>
    <mergeCell ref="AE190:AE193"/>
    <mergeCell ref="G183:G185"/>
    <mergeCell ref="H183:H185"/>
    <mergeCell ref="I183:I185"/>
    <mergeCell ref="E84:E86"/>
    <mergeCell ref="F84:F86"/>
    <mergeCell ref="G84:G86"/>
    <mergeCell ref="H84:H86"/>
    <mergeCell ref="I84:I86"/>
    <mergeCell ref="J84:J86"/>
    <mergeCell ref="K84:K86"/>
    <mergeCell ref="L84:L86"/>
    <mergeCell ref="M84:M86"/>
    <mergeCell ref="N84:N86"/>
    <mergeCell ref="AA84:AA86"/>
    <mergeCell ref="AB84:AB86"/>
    <mergeCell ref="AE84:AE86"/>
    <mergeCell ref="E90:E92"/>
    <mergeCell ref="F90:F92"/>
    <mergeCell ref="G90:G92"/>
    <mergeCell ref="AG76:AG77"/>
    <mergeCell ref="F81:F83"/>
    <mergeCell ref="G81:G83"/>
    <mergeCell ref="H81:H83"/>
    <mergeCell ref="I81:I83"/>
    <mergeCell ref="J81:J83"/>
    <mergeCell ref="K81:K83"/>
    <mergeCell ref="L81:L83"/>
    <mergeCell ref="M81:M83"/>
    <mergeCell ref="N81:N83"/>
    <mergeCell ref="AA81:AA83"/>
    <mergeCell ref="AB81:AB83"/>
    <mergeCell ref="AE81:AE83"/>
    <mergeCell ref="H90:H92"/>
    <mergeCell ref="I90:I92"/>
    <mergeCell ref="J90:J92"/>
    <mergeCell ref="E81:E83"/>
    <mergeCell ref="K72:K73"/>
    <mergeCell ref="L72:L73"/>
    <mergeCell ref="M72:M73"/>
    <mergeCell ref="N72:N73"/>
    <mergeCell ref="AG74:AG75"/>
    <mergeCell ref="G74:G75"/>
    <mergeCell ref="H74:H75"/>
    <mergeCell ref="I74:I75"/>
    <mergeCell ref="J74:J75"/>
    <mergeCell ref="K74:K75"/>
    <mergeCell ref="L74:L75"/>
    <mergeCell ref="M74:M75"/>
    <mergeCell ref="N74:N75"/>
    <mergeCell ref="AA74:AA75"/>
    <mergeCell ref="AB74:AB75"/>
    <mergeCell ref="AE74:AE75"/>
    <mergeCell ref="E74:E75"/>
    <mergeCell ref="E78:E80"/>
    <mergeCell ref="F78:F80"/>
    <mergeCell ref="G78:G80"/>
    <mergeCell ref="H78:H80"/>
    <mergeCell ref="I78:I80"/>
    <mergeCell ref="J78:J80"/>
    <mergeCell ref="K78:K80"/>
    <mergeCell ref="L78:L80"/>
    <mergeCell ref="M78:M80"/>
    <mergeCell ref="N78:N80"/>
    <mergeCell ref="AA78:AA80"/>
    <mergeCell ref="AB78:AB80"/>
    <mergeCell ref="AE78:AE80"/>
    <mergeCell ref="AE76:AE77"/>
    <mergeCell ref="AI76:AI77"/>
    <mergeCell ref="AJ76:AJ77"/>
    <mergeCell ref="AK76:AK77"/>
    <mergeCell ref="AL76:AL77"/>
    <mergeCell ref="AM76:AM77"/>
    <mergeCell ref="AN76:AN77"/>
    <mergeCell ref="AH76:AH77"/>
    <mergeCell ref="AN70:AN71"/>
    <mergeCell ref="AH70:AH71"/>
    <mergeCell ref="AF78:AF80"/>
    <mergeCell ref="AH74:AH75"/>
    <mergeCell ref="AF76:AF77"/>
    <mergeCell ref="AM78:AM80"/>
    <mergeCell ref="AL78:AL80"/>
    <mergeCell ref="AK78:AK80"/>
    <mergeCell ref="AJ78:AJ80"/>
    <mergeCell ref="AI78:AI80"/>
    <mergeCell ref="AH78:AH80"/>
    <mergeCell ref="J70:J71"/>
    <mergeCell ref="K70:K71"/>
    <mergeCell ref="L70:L71"/>
    <mergeCell ref="M70:M71"/>
    <mergeCell ref="N70:N71"/>
    <mergeCell ref="AA70:AA71"/>
    <mergeCell ref="AN74:AN75"/>
    <mergeCell ref="AG72:AG73"/>
    <mergeCell ref="AH72:AH73"/>
    <mergeCell ref="AI72:AI73"/>
    <mergeCell ref="AJ72:AJ73"/>
    <mergeCell ref="AK72:AK73"/>
    <mergeCell ref="AL72:AL73"/>
    <mergeCell ref="AM72:AM73"/>
    <mergeCell ref="AN72:AN73"/>
    <mergeCell ref="AF70:AF71"/>
    <mergeCell ref="AG70:AG71"/>
    <mergeCell ref="AF183:AF185"/>
    <mergeCell ref="AG183:AG185"/>
    <mergeCell ref="AH183:AH185"/>
    <mergeCell ref="AG62:AG65"/>
    <mergeCell ref="K62:K65"/>
    <mergeCell ref="L62:L65"/>
    <mergeCell ref="M62:M65"/>
    <mergeCell ref="N62:N65"/>
    <mergeCell ref="AA62:AA65"/>
    <mergeCell ref="AB62:AB65"/>
    <mergeCell ref="AE62:AE65"/>
    <mergeCell ref="AF62:AF65"/>
    <mergeCell ref="AA72:AA73"/>
    <mergeCell ref="AB72:AB73"/>
    <mergeCell ref="AE72:AE73"/>
    <mergeCell ref="AF72:AF73"/>
    <mergeCell ref="AE171:AE172"/>
    <mergeCell ref="AF171:AF172"/>
    <mergeCell ref="AE163:AE166"/>
    <mergeCell ref="AF163:AF166"/>
    <mergeCell ref="AG95:AG96"/>
    <mergeCell ref="AH95:AH96"/>
    <mergeCell ref="AG126:AG129"/>
    <mergeCell ref="AH126:AH129"/>
    <mergeCell ref="AG78:AG80"/>
    <mergeCell ref="AF90:AF92"/>
    <mergeCell ref="K87:K89"/>
    <mergeCell ref="L87:L89"/>
    <mergeCell ref="M87:M89"/>
    <mergeCell ref="N87:N89"/>
    <mergeCell ref="AA87:AA89"/>
    <mergeCell ref="K138:K141"/>
    <mergeCell ref="AE181:AE182"/>
    <mergeCell ref="AF181:AF182"/>
    <mergeCell ref="AN181:AN182"/>
    <mergeCell ref="Q79:Q80"/>
    <mergeCell ref="E66:E69"/>
    <mergeCell ref="F66:F69"/>
    <mergeCell ref="G66:G69"/>
    <mergeCell ref="H66:H69"/>
    <mergeCell ref="I66:I69"/>
    <mergeCell ref="J66:J69"/>
    <mergeCell ref="K66:K69"/>
    <mergeCell ref="L66:L69"/>
    <mergeCell ref="M66:M69"/>
    <mergeCell ref="N66:N69"/>
    <mergeCell ref="AA66:AA69"/>
    <mergeCell ref="AB66:AB69"/>
    <mergeCell ref="AE66:AE69"/>
    <mergeCell ref="AF66:AF69"/>
    <mergeCell ref="E76:E77"/>
    <mergeCell ref="F76:F77"/>
    <mergeCell ref="G76:G77"/>
    <mergeCell ref="H76:H77"/>
    <mergeCell ref="I76:I77"/>
    <mergeCell ref="J76:J77"/>
    <mergeCell ref="O79:O80"/>
    <mergeCell ref="P79:P80"/>
    <mergeCell ref="E70:E71"/>
    <mergeCell ref="F70:F71"/>
    <mergeCell ref="G70:G71"/>
    <mergeCell ref="H70:H71"/>
    <mergeCell ref="E72:E73"/>
    <mergeCell ref="F72:F73"/>
    <mergeCell ref="AA33:AA35"/>
    <mergeCell ref="AB33:AB35"/>
    <mergeCell ref="N167:N170"/>
    <mergeCell ref="AA167:AA170"/>
    <mergeCell ref="N171:N172"/>
    <mergeCell ref="AA171:AA172"/>
    <mergeCell ref="AB171:AB172"/>
    <mergeCell ref="K76:K77"/>
    <mergeCell ref="L76:L77"/>
    <mergeCell ref="M76:M77"/>
    <mergeCell ref="N76:N77"/>
    <mergeCell ref="C36:C43"/>
    <mergeCell ref="B181:B182"/>
    <mergeCell ref="C181:C182"/>
    <mergeCell ref="E181:E182"/>
    <mergeCell ref="F181:F182"/>
    <mergeCell ref="G181:G182"/>
    <mergeCell ref="H181:H182"/>
    <mergeCell ref="I181:I182"/>
    <mergeCell ref="J181:J182"/>
    <mergeCell ref="K181:K182"/>
    <mergeCell ref="L181:L182"/>
    <mergeCell ref="M181:M182"/>
    <mergeCell ref="N181:N182"/>
    <mergeCell ref="AA181:AA182"/>
    <mergeCell ref="AB181:AB182"/>
    <mergeCell ref="E62:E65"/>
    <mergeCell ref="F62:F65"/>
    <mergeCell ref="G62:G65"/>
    <mergeCell ref="H62:H65"/>
    <mergeCell ref="I62:I65"/>
    <mergeCell ref="J62:J65"/>
    <mergeCell ref="F17:F19"/>
    <mergeCell ref="G17:G19"/>
    <mergeCell ref="AN20:AN22"/>
    <mergeCell ref="AH20:AH22"/>
    <mergeCell ref="AI20:AI22"/>
    <mergeCell ref="AJ44:AJ47"/>
    <mergeCell ref="AK44:AK47"/>
    <mergeCell ref="AL44:AL47"/>
    <mergeCell ref="AN44:AN47"/>
    <mergeCell ref="AH44:AH47"/>
    <mergeCell ref="AA44:AA47"/>
    <mergeCell ref="AB44:AB47"/>
    <mergeCell ref="A179:A180"/>
    <mergeCell ref="I179:I180"/>
    <mergeCell ref="J179:J180"/>
    <mergeCell ref="K179:K180"/>
    <mergeCell ref="L179:L180"/>
    <mergeCell ref="M179:M180"/>
    <mergeCell ref="N179:N180"/>
    <mergeCell ref="AA179:AA180"/>
    <mergeCell ref="AB179:AB180"/>
    <mergeCell ref="AE179:AE180"/>
    <mergeCell ref="AF179:AF180"/>
    <mergeCell ref="F33:F35"/>
    <mergeCell ref="G33:G35"/>
    <mergeCell ref="H33:H35"/>
    <mergeCell ref="I33:I35"/>
    <mergeCell ref="J33:J35"/>
    <mergeCell ref="K33:K35"/>
    <mergeCell ref="L33:L35"/>
    <mergeCell ref="M33:M35"/>
    <mergeCell ref="N33:N35"/>
    <mergeCell ref="AG20:AG22"/>
    <mergeCell ref="AE44:AE47"/>
    <mergeCell ref="AF44:AF47"/>
    <mergeCell ref="AG44:AG47"/>
    <mergeCell ref="AL50:AL52"/>
    <mergeCell ref="AK56:AK58"/>
    <mergeCell ref="I44:I47"/>
    <mergeCell ref="J44:J47"/>
    <mergeCell ref="O44:O45"/>
    <mergeCell ref="AI44:AI47"/>
    <mergeCell ref="AJ48:AJ49"/>
    <mergeCell ref="AK48:AK49"/>
    <mergeCell ref="AN17:AN19"/>
    <mergeCell ref="E56:E58"/>
    <mergeCell ref="F56:F58"/>
    <mergeCell ref="G56:G58"/>
    <mergeCell ref="H56:H58"/>
    <mergeCell ref="AN33:AN35"/>
    <mergeCell ref="AB17:AB19"/>
    <mergeCell ref="AE33:AE35"/>
    <mergeCell ref="AF33:AF35"/>
    <mergeCell ref="AG33:AG35"/>
    <mergeCell ref="AH33:AH35"/>
    <mergeCell ref="AI33:AI35"/>
    <mergeCell ref="AJ33:AJ35"/>
    <mergeCell ref="AK33:AK35"/>
    <mergeCell ref="AL33:AL35"/>
    <mergeCell ref="AM33:AM35"/>
    <mergeCell ref="AI17:AI19"/>
    <mergeCell ref="AJ17:AJ19"/>
    <mergeCell ref="AK17:AK19"/>
    <mergeCell ref="E17:E19"/>
    <mergeCell ref="AM20:AM22"/>
    <mergeCell ref="M17:M19"/>
    <mergeCell ref="N17:N19"/>
    <mergeCell ref="AA17:AA19"/>
    <mergeCell ref="O28:O29"/>
    <mergeCell ref="O26:O27"/>
    <mergeCell ref="AM26:AM32"/>
    <mergeCell ref="M26:M32"/>
    <mergeCell ref="N26:N32"/>
    <mergeCell ref="AA26:AA32"/>
    <mergeCell ref="AB26:AB32"/>
    <mergeCell ref="AE26:AE32"/>
    <mergeCell ref="AF26:AF32"/>
    <mergeCell ref="AG26:AG32"/>
    <mergeCell ref="E26:E32"/>
    <mergeCell ref="F26:F32"/>
    <mergeCell ref="G26:G32"/>
    <mergeCell ref="H26:H32"/>
    <mergeCell ref="I26:I32"/>
    <mergeCell ref="J26:J32"/>
    <mergeCell ref="AG23:AG25"/>
    <mergeCell ref="AH26:AH32"/>
    <mergeCell ref="L26:L32"/>
    <mergeCell ref="AH23:AH25"/>
    <mergeCell ref="AE17:AE19"/>
    <mergeCell ref="AF17:AF19"/>
    <mergeCell ref="AG17:AG19"/>
    <mergeCell ref="AH17:AH19"/>
    <mergeCell ref="AF23:AF25"/>
    <mergeCell ref="AL26:AL32"/>
    <mergeCell ref="AE20:AE22"/>
    <mergeCell ref="AF20:AF22"/>
    <mergeCell ref="D28:D29"/>
    <mergeCell ref="D26:D27"/>
    <mergeCell ref="E33:E35"/>
    <mergeCell ref="I17:I19"/>
    <mergeCell ref="J17:J19"/>
    <mergeCell ref="N44:N47"/>
    <mergeCell ref="AG8:AG9"/>
    <mergeCell ref="A167:A170"/>
    <mergeCell ref="A163:A166"/>
    <mergeCell ref="C163:C166"/>
    <mergeCell ref="E163:E166"/>
    <mergeCell ref="F163:F166"/>
    <mergeCell ref="G163:G166"/>
    <mergeCell ref="H163:H166"/>
    <mergeCell ref="I163:I166"/>
    <mergeCell ref="J163:J166"/>
    <mergeCell ref="F44:F47"/>
    <mergeCell ref="G44:G47"/>
    <mergeCell ref="G20:G22"/>
    <mergeCell ref="H20:H22"/>
    <mergeCell ref="I20:I22"/>
    <mergeCell ref="J20:J22"/>
    <mergeCell ref="K20:K22"/>
    <mergeCell ref="L20:L22"/>
    <mergeCell ref="M20:M22"/>
    <mergeCell ref="N20:N22"/>
    <mergeCell ref="AA20:AA22"/>
    <mergeCell ref="AB20:AB22"/>
    <mergeCell ref="E23:E25"/>
    <mergeCell ref="F23:F25"/>
    <mergeCell ref="C167:C170"/>
    <mergeCell ref="K26:K32"/>
    <mergeCell ref="D44:D45"/>
    <mergeCell ref="C20:C22"/>
    <mergeCell ref="E20:E22"/>
    <mergeCell ref="AN10:AN13"/>
    <mergeCell ref="AM10:AM13"/>
    <mergeCell ref="O7:W7"/>
    <mergeCell ref="D1:AK3"/>
    <mergeCell ref="AL1:AN3"/>
    <mergeCell ref="A4:C4"/>
    <mergeCell ref="D4:N4"/>
    <mergeCell ref="O4:Q4"/>
    <mergeCell ref="A1:C2"/>
    <mergeCell ref="A5:C5"/>
    <mergeCell ref="D5:N5"/>
    <mergeCell ref="A6:C6"/>
    <mergeCell ref="D6:N6"/>
    <mergeCell ref="A7:H7"/>
    <mergeCell ref="I7:N7"/>
    <mergeCell ref="AI7:AN7"/>
    <mergeCell ref="X7:AH7"/>
    <mergeCell ref="K8:K9"/>
    <mergeCell ref="L8:L9"/>
    <mergeCell ref="M8:M9"/>
    <mergeCell ref="C8:C9"/>
    <mergeCell ref="D8:D9"/>
    <mergeCell ref="E8:E9"/>
    <mergeCell ref="G8:G9"/>
    <mergeCell ref="H8:H9"/>
    <mergeCell ref="I8:I9"/>
    <mergeCell ref="J8:J9"/>
    <mergeCell ref="O8:O9"/>
    <mergeCell ref="AL8:AL9"/>
    <mergeCell ref="AM8:AM9"/>
    <mergeCell ref="AN8:AN9"/>
    <mergeCell ref="AI8:AI9"/>
    <mergeCell ref="L10:L13"/>
    <mergeCell ref="M10:M13"/>
    <mergeCell ref="G10:G13"/>
    <mergeCell ref="H10:H13"/>
    <mergeCell ref="I10:I13"/>
    <mergeCell ref="J10:J13"/>
    <mergeCell ref="K10:K13"/>
    <mergeCell ref="AI10:AI13"/>
    <mergeCell ref="AJ10:AJ13"/>
    <mergeCell ref="AK10:AK13"/>
    <mergeCell ref="AL10:AL13"/>
    <mergeCell ref="A8:A9"/>
    <mergeCell ref="N10:N13"/>
    <mergeCell ref="F8:F9"/>
    <mergeCell ref="AK8:AK9"/>
    <mergeCell ref="AH8:AH9"/>
    <mergeCell ref="Z8:Z9"/>
    <mergeCell ref="N8:N9"/>
    <mergeCell ref="X8:X9"/>
    <mergeCell ref="Q8:Q9"/>
    <mergeCell ref="R8:W8"/>
    <mergeCell ref="AH10:AH13"/>
    <mergeCell ref="Y8:Y9"/>
    <mergeCell ref="AC8:AC9"/>
    <mergeCell ref="AD8:AD9"/>
    <mergeCell ref="P8:P9"/>
    <mergeCell ref="AB10:AB13"/>
    <mergeCell ref="AA10:AA13"/>
    <mergeCell ref="AF10:AF13"/>
    <mergeCell ref="AE10:AE13"/>
    <mergeCell ref="AG10:AG13"/>
    <mergeCell ref="AJ8:AJ9"/>
    <mergeCell ref="AN26:AN32"/>
    <mergeCell ref="G23:G25"/>
    <mergeCell ref="H23:H25"/>
    <mergeCell ref="I23:I25"/>
    <mergeCell ref="AI62:AI65"/>
    <mergeCell ref="AJ62:AJ65"/>
    <mergeCell ref="AK62:AK65"/>
    <mergeCell ref="AL62:AL65"/>
    <mergeCell ref="AM62:AM65"/>
    <mergeCell ref="AN62:AN65"/>
    <mergeCell ref="AG66:AG69"/>
    <mergeCell ref="AH66:AH69"/>
    <mergeCell ref="AI66:AI69"/>
    <mergeCell ref="AJ66:AJ69"/>
    <mergeCell ref="AI26:AI32"/>
    <mergeCell ref="AJ26:AJ32"/>
    <mergeCell ref="AK26:AK32"/>
    <mergeCell ref="AL56:AL58"/>
    <mergeCell ref="AM56:AM58"/>
    <mergeCell ref="AK66:AK69"/>
    <mergeCell ref="AL66:AL69"/>
    <mergeCell ref="AM66:AM69"/>
    <mergeCell ref="AN66:AN69"/>
    <mergeCell ref="AE48:AE49"/>
    <mergeCell ref="AF48:AF49"/>
    <mergeCell ref="AG48:AG49"/>
    <mergeCell ref="G36:G43"/>
    <mergeCell ref="H36:H43"/>
    <mergeCell ref="AI48:AI49"/>
    <mergeCell ref="AM50:AM52"/>
    <mergeCell ref="K95:K96"/>
    <mergeCell ref="L95:L96"/>
    <mergeCell ref="M95:M96"/>
    <mergeCell ref="N95:N96"/>
    <mergeCell ref="AA95:AA96"/>
    <mergeCell ref="AB95:AB96"/>
    <mergeCell ref="AE95:AE96"/>
    <mergeCell ref="AF95:AF96"/>
    <mergeCell ref="F102:F104"/>
    <mergeCell ref="G102:G104"/>
    <mergeCell ref="H102:H104"/>
    <mergeCell ref="I102:I104"/>
    <mergeCell ref="AM44:AM47"/>
    <mergeCell ref="K44:K47"/>
    <mergeCell ref="L44:L47"/>
    <mergeCell ref="M44:M47"/>
    <mergeCell ref="F74:F75"/>
    <mergeCell ref="AB70:AB71"/>
    <mergeCell ref="AE70:AE71"/>
    <mergeCell ref="AF74:AF75"/>
    <mergeCell ref="AI70:AI71"/>
    <mergeCell ref="AJ70:AJ71"/>
    <mergeCell ref="AK70:AK71"/>
    <mergeCell ref="AL70:AL71"/>
    <mergeCell ref="AM70:AM71"/>
    <mergeCell ref="AI74:AI75"/>
    <mergeCell ref="AJ74:AJ75"/>
    <mergeCell ref="AK74:AK75"/>
    <mergeCell ref="AL74:AL75"/>
    <mergeCell ref="AM74:AM75"/>
    <mergeCell ref="M59:M61"/>
    <mergeCell ref="G171:G172"/>
    <mergeCell ref="H171:H172"/>
    <mergeCell ref="I171:I172"/>
    <mergeCell ref="J171:J172"/>
    <mergeCell ref="K171:K172"/>
    <mergeCell ref="L171:L172"/>
    <mergeCell ref="I56:I58"/>
    <mergeCell ref="J56:J58"/>
    <mergeCell ref="K56:K58"/>
    <mergeCell ref="L56:L58"/>
    <mergeCell ref="AA40:AA43"/>
    <mergeCell ref="AB40:AB43"/>
    <mergeCell ref="AE40:AE43"/>
    <mergeCell ref="AF40:AF43"/>
    <mergeCell ref="AG40:AG43"/>
    <mergeCell ref="AG171:AG172"/>
    <mergeCell ref="M171:M172"/>
    <mergeCell ref="N48:N49"/>
    <mergeCell ref="AA48:AA49"/>
    <mergeCell ref="AB48:AB49"/>
    <mergeCell ref="AB120:AB123"/>
    <mergeCell ref="AE120:AE123"/>
    <mergeCell ref="AF120:AF123"/>
    <mergeCell ref="I130:I132"/>
    <mergeCell ref="J130:J132"/>
    <mergeCell ref="K130:K132"/>
    <mergeCell ref="L130:L132"/>
    <mergeCell ref="M130:M132"/>
    <mergeCell ref="N130:N132"/>
    <mergeCell ref="AA130:AA132"/>
    <mergeCell ref="AB130:AB132"/>
    <mergeCell ref="G72:G73"/>
    <mergeCell ref="E48:E49"/>
    <mergeCell ref="F48:F49"/>
    <mergeCell ref="AG167:AG170"/>
    <mergeCell ref="E167:E170"/>
    <mergeCell ref="F167:F170"/>
    <mergeCell ref="G167:G170"/>
    <mergeCell ref="H167:H170"/>
    <mergeCell ref="I167:I170"/>
    <mergeCell ref="J167:J170"/>
    <mergeCell ref="AB167:AB170"/>
    <mergeCell ref="AE167:AE170"/>
    <mergeCell ref="AF167:AF170"/>
    <mergeCell ref="K167:K170"/>
    <mergeCell ref="L167:L170"/>
    <mergeCell ref="I95:I96"/>
    <mergeCell ref="J95:J96"/>
    <mergeCell ref="B8:B9"/>
    <mergeCell ref="E14:E16"/>
    <mergeCell ref="F14:F16"/>
    <mergeCell ref="G14:G16"/>
    <mergeCell ref="H14:H16"/>
    <mergeCell ref="B10:B19"/>
    <mergeCell ref="B20:B25"/>
    <mergeCell ref="B163:B166"/>
    <mergeCell ref="B167:B170"/>
    <mergeCell ref="K17:K19"/>
    <mergeCell ref="L17:L19"/>
    <mergeCell ref="G48:G49"/>
    <mergeCell ref="J48:J49"/>
    <mergeCell ref="K48:K49"/>
    <mergeCell ref="L48:L49"/>
    <mergeCell ref="M48:M49"/>
    <mergeCell ref="A10:A19"/>
    <mergeCell ref="A20:A25"/>
    <mergeCell ref="AI23:AI25"/>
    <mergeCell ref="AK171:AK172"/>
    <mergeCell ref="AL171:AL172"/>
    <mergeCell ref="AM171:AM172"/>
    <mergeCell ref="AN171:AN172"/>
    <mergeCell ref="AI36:AI39"/>
    <mergeCell ref="E36:E39"/>
    <mergeCell ref="I36:I39"/>
    <mergeCell ref="J36:J39"/>
    <mergeCell ref="K36:K39"/>
    <mergeCell ref="L36:L39"/>
    <mergeCell ref="M36:M39"/>
    <mergeCell ref="N36:N39"/>
    <mergeCell ref="AA36:AA39"/>
    <mergeCell ref="AB36:AB39"/>
    <mergeCell ref="AE36:AE39"/>
    <mergeCell ref="AF36:AF39"/>
    <mergeCell ref="AM36:AM39"/>
    <mergeCell ref="AN36:AN39"/>
    <mergeCell ref="AJ36:AJ39"/>
    <mergeCell ref="AK36:AK39"/>
    <mergeCell ref="AL36:AL39"/>
    <mergeCell ref="AG36:AG39"/>
    <mergeCell ref="A171:A172"/>
    <mergeCell ref="C171:C172"/>
    <mergeCell ref="E40:E43"/>
    <mergeCell ref="I40:I43"/>
    <mergeCell ref="J40:J43"/>
    <mergeCell ref="AH40:AH43"/>
    <mergeCell ref="AI40:AI43"/>
    <mergeCell ref="B171:B172"/>
    <mergeCell ref="D165:D166"/>
    <mergeCell ref="M56:M58"/>
    <mergeCell ref="N56:N58"/>
    <mergeCell ref="AA56:AA58"/>
    <mergeCell ref="AB56:AB58"/>
    <mergeCell ref="AE56:AE58"/>
    <mergeCell ref="AF56:AF58"/>
    <mergeCell ref="AG56:AG58"/>
    <mergeCell ref="AH56:AH58"/>
    <mergeCell ref="AI56:AI58"/>
    <mergeCell ref="E59:E61"/>
    <mergeCell ref="E50:E52"/>
    <mergeCell ref="F50:F52"/>
    <mergeCell ref="G50:G52"/>
    <mergeCell ref="H50:H52"/>
    <mergeCell ref="I50:I52"/>
    <mergeCell ref="AF53:AF55"/>
    <mergeCell ref="AG53:AG55"/>
    <mergeCell ref="AH53:AH55"/>
    <mergeCell ref="AI53:AI55"/>
    <mergeCell ref="H95:H96"/>
    <mergeCell ref="AG93:AG94"/>
    <mergeCell ref="AH93:AH94"/>
    <mergeCell ref="E53:E55"/>
    <mergeCell ref="F53:F55"/>
    <mergeCell ref="G53:G55"/>
    <mergeCell ref="AI97:AI99"/>
    <mergeCell ref="AF105:AF106"/>
    <mergeCell ref="AG105:AG106"/>
    <mergeCell ref="N120:N123"/>
    <mergeCell ref="AA120:AA123"/>
    <mergeCell ref="AI14:AI16"/>
    <mergeCell ref="AJ14:AJ16"/>
    <mergeCell ref="AK14:AK16"/>
    <mergeCell ref="AL14:AL16"/>
    <mergeCell ref="AM14:AM16"/>
    <mergeCell ref="I14:I16"/>
    <mergeCell ref="C10:C19"/>
    <mergeCell ref="AJ40:AJ43"/>
    <mergeCell ref="K40:K43"/>
    <mergeCell ref="L40:L43"/>
    <mergeCell ref="M40:M43"/>
    <mergeCell ref="N40:N43"/>
    <mergeCell ref="N23:N25"/>
    <mergeCell ref="AA23:AA25"/>
    <mergeCell ref="AB23:AB25"/>
    <mergeCell ref="AJ23:AJ25"/>
    <mergeCell ref="AK23:AK25"/>
    <mergeCell ref="AH36:AH39"/>
    <mergeCell ref="C23:C25"/>
    <mergeCell ref="J23:J25"/>
    <mergeCell ref="K23:K25"/>
    <mergeCell ref="L23:L25"/>
    <mergeCell ref="M23:M25"/>
    <mergeCell ref="AJ20:AJ22"/>
    <mergeCell ref="AK20:AK22"/>
    <mergeCell ref="AL20:AL22"/>
    <mergeCell ref="AL17:AL19"/>
    <mergeCell ref="AM23:AM25"/>
    <mergeCell ref="AM17:AM19"/>
    <mergeCell ref="H17:H19"/>
    <mergeCell ref="E10:E13"/>
    <mergeCell ref="F10:F13"/>
    <mergeCell ref="AN14:AN16"/>
    <mergeCell ref="J14:J16"/>
    <mergeCell ref="K14:K16"/>
    <mergeCell ref="L14:L16"/>
    <mergeCell ref="M14:M16"/>
    <mergeCell ref="N14:N16"/>
    <mergeCell ref="AA14:AA16"/>
    <mergeCell ref="AB14:AB16"/>
    <mergeCell ref="AE14:AE16"/>
    <mergeCell ref="AF14:AF16"/>
    <mergeCell ref="AK40:AK43"/>
    <mergeCell ref="AL40:AL43"/>
    <mergeCell ref="AM40:AM43"/>
    <mergeCell ref="AN40:AN43"/>
    <mergeCell ref="AI167:AI170"/>
    <mergeCell ref="AJ167:AJ170"/>
    <mergeCell ref="AK167:AK170"/>
    <mergeCell ref="AL167:AL170"/>
    <mergeCell ref="AM167:AM170"/>
    <mergeCell ref="AJ56:AJ58"/>
    <mergeCell ref="AL48:AL49"/>
    <mergeCell ref="M167:M170"/>
    <mergeCell ref="AN23:AN25"/>
    <mergeCell ref="AE23:AE25"/>
    <mergeCell ref="AL23:AL25"/>
    <mergeCell ref="AG14:AG16"/>
    <mergeCell ref="AH14:AH16"/>
    <mergeCell ref="AF81:AF83"/>
    <mergeCell ref="AG81:AG83"/>
    <mergeCell ref="AH81:AH83"/>
    <mergeCell ref="AJ115:AJ119"/>
    <mergeCell ref="AI95:AI96"/>
    <mergeCell ref="AJ95:AJ96"/>
    <mergeCell ref="AK95:AK96"/>
    <mergeCell ref="AL95:AL96"/>
    <mergeCell ref="AM95:AM96"/>
    <mergeCell ref="AJ97:AJ99"/>
    <mergeCell ref="AK97:AK99"/>
    <mergeCell ref="AL97:AL99"/>
    <mergeCell ref="AM97:AM99"/>
    <mergeCell ref="AL102:AL104"/>
    <mergeCell ref="AM102:AM104"/>
    <mergeCell ref="AK102:AK104"/>
    <mergeCell ref="AJ100:AJ101"/>
    <mergeCell ref="AL115:AL119"/>
    <mergeCell ref="AM115:AM119"/>
    <mergeCell ref="AI81:AI83"/>
    <mergeCell ref="AJ81:AJ83"/>
    <mergeCell ref="AK81:AK83"/>
    <mergeCell ref="AL81:AL83"/>
    <mergeCell ref="AM81:AM83"/>
    <mergeCell ref="AK105:AK106"/>
    <mergeCell ref="AL105:AL106"/>
    <mergeCell ref="AM105:AM106"/>
    <mergeCell ref="AI90:AI92"/>
    <mergeCell ref="AJ90:AJ92"/>
    <mergeCell ref="AK90:AK92"/>
    <mergeCell ref="AL90:AL92"/>
    <mergeCell ref="AI93:AI94"/>
    <mergeCell ref="AJ93:AJ94"/>
    <mergeCell ref="AK93:AK94"/>
    <mergeCell ref="AI87:AI89"/>
    <mergeCell ref="AJ87:AJ89"/>
    <mergeCell ref="AK87:AK89"/>
    <mergeCell ref="AL87:AL89"/>
    <mergeCell ref="AG90:AG92"/>
    <mergeCell ref="AH90:AH92"/>
    <mergeCell ref="F59:F61"/>
    <mergeCell ref="G59:G61"/>
    <mergeCell ref="H59:H61"/>
    <mergeCell ref="I59:I61"/>
    <mergeCell ref="J59:J61"/>
    <mergeCell ref="K59:K61"/>
    <mergeCell ref="L59:L61"/>
    <mergeCell ref="AM59:AM61"/>
    <mergeCell ref="AN59:AN61"/>
    <mergeCell ref="AA59:AA61"/>
    <mergeCell ref="AB59:AB61"/>
    <mergeCell ref="AE59:AE61"/>
    <mergeCell ref="AF59:AF61"/>
    <mergeCell ref="AG59:AG61"/>
    <mergeCell ref="AH59:AH61"/>
    <mergeCell ref="AI59:AI61"/>
    <mergeCell ref="AJ59:AJ61"/>
    <mergeCell ref="AK59:AK61"/>
    <mergeCell ref="AL59:AL61"/>
    <mergeCell ref="AA76:AA77"/>
    <mergeCell ref="AB76:AB77"/>
    <mergeCell ref="AH62:AH65"/>
    <mergeCell ref="AN81:AN83"/>
    <mergeCell ref="AN78:AN80"/>
    <mergeCell ref="N59:N61"/>
    <mergeCell ref="H72:H73"/>
    <mergeCell ref="I72:I73"/>
    <mergeCell ref="J72:J73"/>
    <mergeCell ref="I70:I71"/>
    <mergeCell ref="AN48:AN49"/>
    <mergeCell ref="AH48:AH49"/>
    <mergeCell ref="J50:J52"/>
    <mergeCell ref="K50:K52"/>
    <mergeCell ref="L50:L52"/>
    <mergeCell ref="M50:M52"/>
    <mergeCell ref="N50:N52"/>
    <mergeCell ref="H53:H55"/>
    <mergeCell ref="I53:I55"/>
    <mergeCell ref="J53:J55"/>
    <mergeCell ref="K53:K55"/>
    <mergeCell ref="L53:L55"/>
    <mergeCell ref="M53:M55"/>
    <mergeCell ref="N53:N55"/>
    <mergeCell ref="AA53:AA55"/>
    <mergeCell ref="AB53:AB55"/>
    <mergeCell ref="AE53:AE55"/>
    <mergeCell ref="AN50:AN52"/>
    <mergeCell ref="AM53:AM55"/>
    <mergeCell ref="AK53:AK55"/>
    <mergeCell ref="AL53:AL55"/>
    <mergeCell ref="AG50:AG52"/>
    <mergeCell ref="AH50:AH52"/>
    <mergeCell ref="AI50:AI52"/>
    <mergeCell ref="AJ50:AJ52"/>
    <mergeCell ref="AK50:AK52"/>
    <mergeCell ref="AA50:AA52"/>
    <mergeCell ref="AB50:AB52"/>
    <mergeCell ref="AE50:AE52"/>
    <mergeCell ref="AF50:AF52"/>
    <mergeCell ref="H48:H49"/>
    <mergeCell ref="I48:I49"/>
    <mergeCell ref="AN56:AN58"/>
    <mergeCell ref="AN53:AN55"/>
    <mergeCell ref="A173:A175"/>
    <mergeCell ref="B173:B175"/>
    <mergeCell ref="C173:C175"/>
    <mergeCell ref="E173:E175"/>
    <mergeCell ref="F173:F175"/>
    <mergeCell ref="G173:G175"/>
    <mergeCell ref="H173:H175"/>
    <mergeCell ref="I173:I175"/>
    <mergeCell ref="J173:J175"/>
    <mergeCell ref="K173:K175"/>
    <mergeCell ref="L173:L175"/>
    <mergeCell ref="M173:M175"/>
    <mergeCell ref="N173:N175"/>
    <mergeCell ref="AA173:AA175"/>
    <mergeCell ref="AB173:AB175"/>
    <mergeCell ref="AH173:AH175"/>
    <mergeCell ref="AI173:AI175"/>
    <mergeCell ref="AN100:AN101"/>
    <mergeCell ref="O98:O99"/>
    <mergeCell ref="P98:P99"/>
    <mergeCell ref="E102:E104"/>
    <mergeCell ref="AJ53:AJ55"/>
    <mergeCell ref="AN95:AN96"/>
    <mergeCell ref="AK100:AK101"/>
    <mergeCell ref="AL100:AL101"/>
    <mergeCell ref="AM100:AM101"/>
    <mergeCell ref="AN173:AN175"/>
    <mergeCell ref="AN167:AN170"/>
    <mergeCell ref="AN163:AN166"/>
    <mergeCell ref="AJ105:AJ106"/>
    <mergeCell ref="A176:A178"/>
    <mergeCell ref="B176:B178"/>
    <mergeCell ref="C176:C178"/>
    <mergeCell ref="E176:E178"/>
    <mergeCell ref="G176:G178"/>
    <mergeCell ref="H176:H178"/>
    <mergeCell ref="I176:I178"/>
    <mergeCell ref="J176:J178"/>
    <mergeCell ref="K176:K178"/>
    <mergeCell ref="L176:L178"/>
    <mergeCell ref="M176:M178"/>
    <mergeCell ref="N176:N178"/>
    <mergeCell ref="AA176:AA178"/>
    <mergeCell ref="AB176:AB178"/>
    <mergeCell ref="AN176:AN178"/>
    <mergeCell ref="AE176:AE178"/>
    <mergeCell ref="AF176:AF178"/>
    <mergeCell ref="AG176:AG178"/>
    <mergeCell ref="AH176:AH178"/>
    <mergeCell ref="F176:F178"/>
    <mergeCell ref="H186:H187"/>
    <mergeCell ref="I186:I187"/>
    <mergeCell ref="J186:J187"/>
    <mergeCell ref="K186:K187"/>
    <mergeCell ref="L186:L187"/>
    <mergeCell ref="M186:M187"/>
    <mergeCell ref="N186:N187"/>
    <mergeCell ref="AA186:AA187"/>
    <mergeCell ref="AB186:AB187"/>
    <mergeCell ref="AE186:AE187"/>
    <mergeCell ref="AF186:AF187"/>
    <mergeCell ref="E95:E96"/>
    <mergeCell ref="F95:F96"/>
    <mergeCell ref="G95:G96"/>
    <mergeCell ref="AG100:AG101"/>
    <mergeCell ref="AH100:AH101"/>
    <mergeCell ref="AI100:AI101"/>
    <mergeCell ref="E100:E101"/>
    <mergeCell ref="M163:M166"/>
    <mergeCell ref="N163:N166"/>
    <mergeCell ref="AA163:AA166"/>
    <mergeCell ref="AB163:AB166"/>
    <mergeCell ref="AI105:AI106"/>
    <mergeCell ref="F107:F108"/>
    <mergeCell ref="G107:G108"/>
    <mergeCell ref="AA115:AA119"/>
    <mergeCell ref="AB115:AB119"/>
    <mergeCell ref="AE115:AE119"/>
    <mergeCell ref="AF115:AF119"/>
    <mergeCell ref="I120:I123"/>
    <mergeCell ref="J120:J123"/>
    <mergeCell ref="K120:K123"/>
    <mergeCell ref="AL188:AL189"/>
    <mergeCell ref="AM188:AM189"/>
    <mergeCell ref="AG107:AG108"/>
    <mergeCell ref="AH107:AH108"/>
    <mergeCell ref="AI107:AI108"/>
    <mergeCell ref="AJ107:AJ108"/>
    <mergeCell ref="AK107:AK108"/>
    <mergeCell ref="AL107:AL108"/>
    <mergeCell ref="AM107:AM108"/>
    <mergeCell ref="AL124:AL125"/>
    <mergeCell ref="AM124:AM125"/>
    <mergeCell ref="AN124:AN125"/>
    <mergeCell ref="AG115:AG119"/>
    <mergeCell ref="AH115:AH119"/>
    <mergeCell ref="AI115:AI119"/>
    <mergeCell ref="AJ176:AJ178"/>
    <mergeCell ref="AK176:AK178"/>
    <mergeCell ref="AL176:AL178"/>
    <mergeCell ref="AM176:AM178"/>
    <mergeCell ref="AL173:AL175"/>
    <mergeCell ref="AG179:AG180"/>
    <mergeCell ref="AJ186:AJ187"/>
    <mergeCell ref="AK186:AK187"/>
    <mergeCell ref="AL186:AL187"/>
    <mergeCell ref="AM186:AM187"/>
    <mergeCell ref="AN186:AN187"/>
    <mergeCell ref="AN115:AN119"/>
    <mergeCell ref="AI126:AI129"/>
    <mergeCell ref="AJ126:AJ129"/>
    <mergeCell ref="AN188:AN189"/>
    <mergeCell ref="AH179:AH180"/>
    <mergeCell ref="AG120:AG123"/>
    <mergeCell ref="F36:F43"/>
    <mergeCell ref="F20:F22"/>
    <mergeCell ref="E44:E47"/>
    <mergeCell ref="AM48:AM49"/>
    <mergeCell ref="H44:H47"/>
    <mergeCell ref="E188:E189"/>
    <mergeCell ref="F188:F189"/>
    <mergeCell ref="G188:G189"/>
    <mergeCell ref="H188:H189"/>
    <mergeCell ref="I188:I189"/>
    <mergeCell ref="J188:J189"/>
    <mergeCell ref="K188:K189"/>
    <mergeCell ref="L188:L189"/>
    <mergeCell ref="M188:M189"/>
    <mergeCell ref="N188:N189"/>
    <mergeCell ref="AA188:AA189"/>
    <mergeCell ref="AB188:AB189"/>
    <mergeCell ref="AE188:AE189"/>
    <mergeCell ref="G97:G99"/>
    <mergeCell ref="H97:H99"/>
    <mergeCell ref="I97:I99"/>
    <mergeCell ref="J97:J99"/>
    <mergeCell ref="K97:K99"/>
    <mergeCell ref="L97:L99"/>
    <mergeCell ref="M97:M99"/>
    <mergeCell ref="N97:N99"/>
    <mergeCell ref="AA97:AA99"/>
    <mergeCell ref="AB97:AB99"/>
    <mergeCell ref="AE97:AE99"/>
    <mergeCell ref="AF97:AF99"/>
    <mergeCell ref="AG97:AG99"/>
    <mergeCell ref="AH97:AH99"/>
    <mergeCell ref="AN97:AN99"/>
    <mergeCell ref="AH105:AH106"/>
    <mergeCell ref="B183:B189"/>
    <mergeCell ref="AG186:AG187"/>
    <mergeCell ref="AH186:AH187"/>
    <mergeCell ref="AI186:AI187"/>
    <mergeCell ref="E183:E185"/>
    <mergeCell ref="F183:F185"/>
    <mergeCell ref="B179:B180"/>
    <mergeCell ref="C179:C180"/>
    <mergeCell ref="E179:E180"/>
    <mergeCell ref="F179:F180"/>
    <mergeCell ref="G179:G180"/>
    <mergeCell ref="H179:H180"/>
    <mergeCell ref="K163:K166"/>
    <mergeCell ref="L163:L166"/>
    <mergeCell ref="E171:E172"/>
    <mergeCell ref="F171:F172"/>
    <mergeCell ref="AN102:AN104"/>
    <mergeCell ref="E105:E106"/>
    <mergeCell ref="F105:F106"/>
    <mergeCell ref="G105:G106"/>
    <mergeCell ref="H105:H106"/>
    <mergeCell ref="I105:I106"/>
    <mergeCell ref="AI176:AI178"/>
    <mergeCell ref="K105:K106"/>
    <mergeCell ref="L105:L106"/>
    <mergeCell ref="M105:M106"/>
    <mergeCell ref="N105:N106"/>
    <mergeCell ref="AA105:AA106"/>
    <mergeCell ref="AB105:AB106"/>
    <mergeCell ref="AE105:AE106"/>
    <mergeCell ref="AN105:AN106"/>
    <mergeCell ref="F100:F101"/>
    <mergeCell ref="G100:G101"/>
    <mergeCell ref="AE102:AE104"/>
    <mergeCell ref="AF102:AF104"/>
    <mergeCell ref="AG102:AG104"/>
    <mergeCell ref="AH102:AH104"/>
    <mergeCell ref="AI102:AI104"/>
    <mergeCell ref="AJ102:AJ104"/>
    <mergeCell ref="AN107:AN108"/>
    <mergeCell ref="E109:E110"/>
    <mergeCell ref="F109:F110"/>
    <mergeCell ref="G109:G110"/>
    <mergeCell ref="H109:H110"/>
    <mergeCell ref="I109:I110"/>
    <mergeCell ref="J109:J110"/>
    <mergeCell ref="K109:K110"/>
    <mergeCell ref="L109:L110"/>
    <mergeCell ref="M109:M110"/>
    <mergeCell ref="N109:N110"/>
    <mergeCell ref="AA109:AA110"/>
    <mergeCell ref="AB109:AB110"/>
    <mergeCell ref="AE109:AE110"/>
    <mergeCell ref="AF109:AF110"/>
    <mergeCell ref="AG109:AG110"/>
    <mergeCell ref="AH109:AH110"/>
    <mergeCell ref="AI109:AI110"/>
    <mergeCell ref="AJ109:AJ110"/>
    <mergeCell ref="AK109:AK110"/>
    <mergeCell ref="AL109:AL110"/>
    <mergeCell ref="AM109:AM110"/>
    <mergeCell ref="E107:E108"/>
    <mergeCell ref="A26:A162"/>
    <mergeCell ref="C183:C189"/>
    <mergeCell ref="AN109:AN110"/>
    <mergeCell ref="E111:E114"/>
    <mergeCell ref="F111:F114"/>
    <mergeCell ref="G111:G114"/>
    <mergeCell ref="H111:H114"/>
    <mergeCell ref="I111:I114"/>
    <mergeCell ref="J111:J114"/>
    <mergeCell ref="K111:K114"/>
    <mergeCell ref="L111:L114"/>
    <mergeCell ref="M111:M114"/>
    <mergeCell ref="N111:N114"/>
    <mergeCell ref="AA111:AA114"/>
    <mergeCell ref="AB111:AB114"/>
    <mergeCell ref="AE111:AE114"/>
    <mergeCell ref="AF111:AF114"/>
    <mergeCell ref="AG111:AG114"/>
    <mergeCell ref="AH111:AH114"/>
    <mergeCell ref="AI111:AI114"/>
    <mergeCell ref="AJ111:AJ114"/>
    <mergeCell ref="AK111:AK114"/>
    <mergeCell ref="AL111:AL114"/>
    <mergeCell ref="AM111:AM114"/>
    <mergeCell ref="AN111:AN114"/>
    <mergeCell ref="J102:J104"/>
    <mergeCell ref="K102:K104"/>
    <mergeCell ref="L102:L104"/>
    <mergeCell ref="M102:M104"/>
    <mergeCell ref="N102:N104"/>
    <mergeCell ref="AA102:AA104"/>
    <mergeCell ref="AB102:AB104"/>
    <mergeCell ref="C26:C35"/>
    <mergeCell ref="C146:C162"/>
    <mergeCell ref="B26:B162"/>
    <mergeCell ref="AA107:AA108"/>
    <mergeCell ref="AB107:AB108"/>
    <mergeCell ref="AE107:AE108"/>
    <mergeCell ref="AF107:AF108"/>
    <mergeCell ref="H100:H101"/>
    <mergeCell ref="I100:I101"/>
    <mergeCell ref="J100:J101"/>
    <mergeCell ref="K100:K101"/>
    <mergeCell ref="L100:L101"/>
    <mergeCell ref="M100:M101"/>
    <mergeCell ref="N100:N101"/>
    <mergeCell ref="AA100:AA101"/>
    <mergeCell ref="AB100:AB101"/>
    <mergeCell ref="AE100:AE101"/>
    <mergeCell ref="AF100:AF101"/>
    <mergeCell ref="H107:H108"/>
    <mergeCell ref="I107:I108"/>
    <mergeCell ref="J107:J108"/>
    <mergeCell ref="K107:K108"/>
    <mergeCell ref="L107:L108"/>
    <mergeCell ref="M107:M108"/>
    <mergeCell ref="N107:N108"/>
    <mergeCell ref="J105:J106"/>
    <mergeCell ref="E97:E99"/>
    <mergeCell ref="F97:F99"/>
    <mergeCell ref="E120:E123"/>
    <mergeCell ref="F120:F123"/>
    <mergeCell ref="G120:G123"/>
    <mergeCell ref="H120:H123"/>
    <mergeCell ref="AH120:AH123"/>
    <mergeCell ref="AI120:AI123"/>
    <mergeCell ref="AJ120:AJ123"/>
    <mergeCell ref="AK120:AK123"/>
    <mergeCell ref="AL120:AL123"/>
    <mergeCell ref="AM120:AM123"/>
    <mergeCell ref="E115:E119"/>
    <mergeCell ref="F115:F119"/>
    <mergeCell ref="G115:G119"/>
    <mergeCell ref="H115:H119"/>
    <mergeCell ref="I115:I119"/>
    <mergeCell ref="J115:J119"/>
    <mergeCell ref="K115:K119"/>
    <mergeCell ref="L115:L119"/>
    <mergeCell ref="M115:M119"/>
    <mergeCell ref="N115:N119"/>
    <mergeCell ref="K126:K129"/>
    <mergeCell ref="L126:L129"/>
    <mergeCell ref="M126:M129"/>
    <mergeCell ref="N126:N129"/>
    <mergeCell ref="AA126:AA129"/>
    <mergeCell ref="AB126:AB129"/>
    <mergeCell ref="AE126:AE129"/>
    <mergeCell ref="AF126:AF129"/>
    <mergeCell ref="C44:C145"/>
    <mergeCell ref="AN120:AN123"/>
    <mergeCell ref="E124:E125"/>
    <mergeCell ref="F124:F125"/>
    <mergeCell ref="G124:G125"/>
    <mergeCell ref="H124:H125"/>
    <mergeCell ref="I124:I125"/>
    <mergeCell ref="J124:J125"/>
    <mergeCell ref="K124:K125"/>
    <mergeCell ref="L124:L125"/>
    <mergeCell ref="M124:M125"/>
    <mergeCell ref="N124:N125"/>
    <mergeCell ref="AA124:AA125"/>
    <mergeCell ref="AB124:AB125"/>
    <mergeCell ref="AE124:AE125"/>
    <mergeCell ref="AF124:AF125"/>
    <mergeCell ref="AG124:AG125"/>
    <mergeCell ref="AH124:AH125"/>
    <mergeCell ref="AI124:AI125"/>
    <mergeCell ref="AJ124:AJ125"/>
    <mergeCell ref="AK124:AK125"/>
    <mergeCell ref="AK115:AK119"/>
    <mergeCell ref="L120:L123"/>
    <mergeCell ref="M120:M123"/>
    <mergeCell ref="AK126:AK129"/>
    <mergeCell ref="AL126:AL129"/>
    <mergeCell ref="AM126:AM129"/>
    <mergeCell ref="AN126:AN129"/>
    <mergeCell ref="E130:E132"/>
    <mergeCell ref="F130:F132"/>
    <mergeCell ref="G130:G132"/>
    <mergeCell ref="H130:H132"/>
    <mergeCell ref="AE130:AE132"/>
    <mergeCell ref="AF130:AF132"/>
    <mergeCell ref="AG130:AG132"/>
    <mergeCell ref="AH130:AH132"/>
    <mergeCell ref="AI130:AI132"/>
    <mergeCell ref="AJ130:AJ132"/>
    <mergeCell ref="AK130:AK132"/>
    <mergeCell ref="AL130:AL132"/>
    <mergeCell ref="AM130:AM132"/>
    <mergeCell ref="E126:E129"/>
    <mergeCell ref="F126:F129"/>
    <mergeCell ref="G126:G129"/>
    <mergeCell ref="AN130:AN132"/>
    <mergeCell ref="H126:H129"/>
    <mergeCell ref="I126:I129"/>
    <mergeCell ref="J126:J129"/>
    <mergeCell ref="E133:E137"/>
    <mergeCell ref="F133:F137"/>
    <mergeCell ref="G133:G137"/>
    <mergeCell ref="H133:H137"/>
    <mergeCell ref="I133:I137"/>
    <mergeCell ref="J133:J137"/>
    <mergeCell ref="K133:K137"/>
    <mergeCell ref="L133:L137"/>
    <mergeCell ref="M133:M137"/>
    <mergeCell ref="N133:N137"/>
    <mergeCell ref="AA133:AA137"/>
    <mergeCell ref="AB133:AB137"/>
    <mergeCell ref="AE133:AE137"/>
    <mergeCell ref="AF133:AF137"/>
    <mergeCell ref="AG133:AG137"/>
    <mergeCell ref="AH133:AH137"/>
    <mergeCell ref="AI133:AI137"/>
    <mergeCell ref="AN154:AN158"/>
    <mergeCell ref="AM146:AM150"/>
    <mergeCell ref="AN146:AN150"/>
    <mergeCell ref="AJ154:AJ158"/>
    <mergeCell ref="AK154:AK158"/>
    <mergeCell ref="AL154:AL158"/>
    <mergeCell ref="AM154:AM158"/>
    <mergeCell ref="E151:E153"/>
    <mergeCell ref="F151:F153"/>
    <mergeCell ref="G151:G153"/>
    <mergeCell ref="H151:H153"/>
    <mergeCell ref="I151:I153"/>
    <mergeCell ref="J151:J153"/>
    <mergeCell ref="K151:K153"/>
    <mergeCell ref="L151:L153"/>
    <mergeCell ref="M151:M153"/>
    <mergeCell ref="N151:N153"/>
    <mergeCell ref="AA151:AA153"/>
    <mergeCell ref="AB151:AB153"/>
    <mergeCell ref="AE151:AE153"/>
    <mergeCell ref="AF151:AF153"/>
    <mergeCell ref="E146:E150"/>
    <mergeCell ref="F146:F150"/>
    <mergeCell ref="G146:G150"/>
    <mergeCell ref="H146:H150"/>
    <mergeCell ref="I146:I150"/>
    <mergeCell ref="J146:J150"/>
    <mergeCell ref="K146:K150"/>
    <mergeCell ref="L146:L150"/>
    <mergeCell ref="M146:M150"/>
    <mergeCell ref="N146:N150"/>
    <mergeCell ref="AB146:AB150"/>
    <mergeCell ref="AA146:AA150"/>
    <mergeCell ref="E142:E145"/>
    <mergeCell ref="F142:F145"/>
    <mergeCell ref="G142:G145"/>
    <mergeCell ref="H142:H145"/>
    <mergeCell ref="AM159:AM162"/>
    <mergeCell ref="AN159:AN162"/>
    <mergeCell ref="AG151:AG153"/>
    <mergeCell ref="AH151:AH153"/>
    <mergeCell ref="AI151:AI153"/>
    <mergeCell ref="AJ151:AJ153"/>
    <mergeCell ref="AK151:AK153"/>
    <mergeCell ref="AL151:AL153"/>
    <mergeCell ref="AM151:AM153"/>
    <mergeCell ref="AN151:AN153"/>
    <mergeCell ref="E154:E158"/>
    <mergeCell ref="F154:F158"/>
    <mergeCell ref="G154:G158"/>
    <mergeCell ref="H154:H158"/>
    <mergeCell ref="I154:I158"/>
    <mergeCell ref="J154:J158"/>
    <mergeCell ref="K154:K158"/>
    <mergeCell ref="L154:L158"/>
    <mergeCell ref="M154:M158"/>
    <mergeCell ref="N154:N158"/>
    <mergeCell ref="AA154:AA158"/>
    <mergeCell ref="AB154:AB158"/>
    <mergeCell ref="AE154:AE158"/>
    <mergeCell ref="AF154:AF158"/>
    <mergeCell ref="AG154:AG158"/>
    <mergeCell ref="AH154:AH158"/>
    <mergeCell ref="AE138:AE141"/>
    <mergeCell ref="AL159:AL162"/>
    <mergeCell ref="AG146:AG150"/>
    <mergeCell ref="AH146:AH150"/>
    <mergeCell ref="AI146:AI150"/>
    <mergeCell ref="AJ146:AJ150"/>
    <mergeCell ref="AK146:AK150"/>
    <mergeCell ref="AL146:AL150"/>
    <mergeCell ref="AE146:AE150"/>
    <mergeCell ref="AF146:AF150"/>
    <mergeCell ref="AG159:AG162"/>
    <mergeCell ref="AH159:AH162"/>
    <mergeCell ref="AI159:AI162"/>
    <mergeCell ref="AJ159:AJ162"/>
    <mergeCell ref="AK159:AK162"/>
    <mergeCell ref="AF138:AF141"/>
    <mergeCell ref="AE159:AE162"/>
    <mergeCell ref="AF159:AF162"/>
    <mergeCell ref="AI154:AI158"/>
    <mergeCell ref="AK133:AK137"/>
    <mergeCell ref="AL133:AL137"/>
    <mergeCell ref="AM133:AM137"/>
    <mergeCell ref="AN133:AN137"/>
    <mergeCell ref="I142:I145"/>
    <mergeCell ref="J142:J145"/>
    <mergeCell ref="K142:K145"/>
    <mergeCell ref="L142:L145"/>
    <mergeCell ref="M142:M145"/>
    <mergeCell ref="N142:N145"/>
    <mergeCell ref="AA142:AA145"/>
    <mergeCell ref="AB142:AB145"/>
    <mergeCell ref="AE142:AE145"/>
    <mergeCell ref="AF142:AF145"/>
    <mergeCell ref="E159:E162"/>
    <mergeCell ref="F159:F162"/>
    <mergeCell ref="G159:G162"/>
    <mergeCell ref="H159:H162"/>
    <mergeCell ref="I159:I162"/>
    <mergeCell ref="J159:J162"/>
    <mergeCell ref="K159:K162"/>
    <mergeCell ref="L159:L162"/>
    <mergeCell ref="M159:M162"/>
    <mergeCell ref="N159:N162"/>
    <mergeCell ref="AA159:AA162"/>
    <mergeCell ref="E138:E141"/>
    <mergeCell ref="F138:F141"/>
    <mergeCell ref="G138:G141"/>
    <mergeCell ref="H138:H141"/>
    <mergeCell ref="I138:I141"/>
    <mergeCell ref="J138:J141"/>
    <mergeCell ref="AB159:AB162"/>
    <mergeCell ref="A194:A196"/>
    <mergeCell ref="B194:B196"/>
    <mergeCell ref="C194:C196"/>
    <mergeCell ref="F194:F196"/>
    <mergeCell ref="G194:G196"/>
    <mergeCell ref="E194:E196"/>
    <mergeCell ref="H194:H196"/>
    <mergeCell ref="I194:I196"/>
    <mergeCell ref="J194:J196"/>
    <mergeCell ref="K194:K196"/>
    <mergeCell ref="L194:L196"/>
    <mergeCell ref="M194:M196"/>
    <mergeCell ref="N194:N196"/>
    <mergeCell ref="O85:O86"/>
    <mergeCell ref="P85:P86"/>
    <mergeCell ref="AN142:AN145"/>
    <mergeCell ref="AG138:AG141"/>
    <mergeCell ref="AH138:AH141"/>
    <mergeCell ref="AI138:AI141"/>
    <mergeCell ref="AJ138:AJ141"/>
    <mergeCell ref="AK138:AK141"/>
    <mergeCell ref="AL138:AL141"/>
    <mergeCell ref="AM138:AM141"/>
    <mergeCell ref="AN138:AN141"/>
    <mergeCell ref="AG142:AG145"/>
    <mergeCell ref="AH142:AH145"/>
    <mergeCell ref="AI142:AI145"/>
    <mergeCell ref="AJ142:AJ145"/>
    <mergeCell ref="AK142:AK145"/>
    <mergeCell ref="AL142:AL145"/>
    <mergeCell ref="AM142:AM145"/>
    <mergeCell ref="AJ133:AJ137"/>
  </mergeCells>
  <conditionalFormatting sqref="I10">
    <cfRule type="containsText" dxfId="6214" priority="6622" operator="containsText" text="Muy Baja">
      <formula>NOT(ISERROR(SEARCH("Muy Baja",I10)))</formula>
    </cfRule>
    <cfRule type="containsText" dxfId="6213" priority="6623" operator="containsText" text="Baja">
      <formula>NOT(ISERROR(SEARCH("Baja",I10)))</formula>
    </cfRule>
    <cfRule type="containsText" dxfId="6212" priority="6747" operator="containsText" text="Muy Alta">
      <formula>NOT(ISERROR(SEARCH("Muy Alta",I10)))</formula>
    </cfRule>
    <cfRule type="containsText" dxfId="6211" priority="6748" operator="containsText" text="Alta">
      <formula>NOT(ISERROR(SEARCH("Alta",I10)))</formula>
    </cfRule>
    <cfRule type="containsText" dxfId="6210" priority="6749" operator="containsText" text="Media">
      <formula>NOT(ISERROR(SEARCH("Media",I10)))</formula>
    </cfRule>
    <cfRule type="containsText" dxfId="6209" priority="6750" operator="containsText" text="Media">
      <formula>NOT(ISERROR(SEARCH("Media",I10)))</formula>
    </cfRule>
    <cfRule type="containsText" dxfId="6208" priority="6751" operator="containsText" text="Media">
      <formula>NOT(ISERROR(SEARCH("Media",I10)))</formula>
    </cfRule>
    <cfRule type="containsText" dxfId="6207" priority="6754" operator="containsText" text="Muy Baja">
      <formula>NOT(ISERROR(SEARCH("Muy Baja",I10)))</formula>
    </cfRule>
    <cfRule type="containsText" dxfId="6206" priority="6755" operator="containsText" text="Baja">
      <formula>NOT(ISERROR(SEARCH("Baja",I10)))</formula>
    </cfRule>
    <cfRule type="containsText" dxfId="6205" priority="6756" operator="containsText" text="Muy Baja">
      <formula>NOT(ISERROR(SEARCH("Muy Baja",I10)))</formula>
    </cfRule>
    <cfRule type="containsText" dxfId="6204" priority="6757" operator="containsText" text="Muy Baja">
      <formula>NOT(ISERROR(SEARCH("Muy Baja",I10)))</formula>
    </cfRule>
    <cfRule type="containsText" dxfId="6203" priority="6758" operator="containsText" text="Muy Baja">
      <formula>NOT(ISERROR(SEARCH("Muy Baja",I10)))</formula>
    </cfRule>
    <cfRule type="containsText" dxfId="6202" priority="6759" operator="containsText" text="Muy Baja'Tabla probabilidad'!">
      <formula>NOT(ISERROR(SEARCH("Muy Baja'Tabla probabilidad'!",I10)))</formula>
    </cfRule>
    <cfRule type="containsText" dxfId="6201" priority="6760" operator="containsText" text="Muy bajo">
      <formula>NOT(ISERROR(SEARCH("Muy bajo",I10)))</formula>
    </cfRule>
    <cfRule type="containsText" dxfId="6200" priority="6769" operator="containsText" text="Alta">
      <formula>NOT(ISERROR(SEARCH("Alta",I10)))</formula>
    </cfRule>
    <cfRule type="containsText" dxfId="6199" priority="6770" operator="containsText" text="Media">
      <formula>NOT(ISERROR(SEARCH("Media",I10)))</formula>
    </cfRule>
    <cfRule type="containsText" dxfId="6198" priority="6771" operator="containsText" text="Baja">
      <formula>NOT(ISERROR(SEARCH("Baja",I10)))</formula>
    </cfRule>
    <cfRule type="containsText" dxfId="6197" priority="6772" operator="containsText" text="Muy baja">
      <formula>NOT(ISERROR(SEARCH("Muy baja",I10)))</formula>
    </cfRule>
    <cfRule type="cellIs" dxfId="6196" priority="6775" operator="between">
      <formula>1</formula>
      <formula>2</formula>
    </cfRule>
    <cfRule type="cellIs" dxfId="6195" priority="6776" operator="between">
      <formula>0</formula>
      <formula>2</formula>
    </cfRule>
  </conditionalFormatting>
  <conditionalFormatting sqref="I10">
    <cfRule type="containsText" dxfId="6194" priority="6625" operator="containsText" text="Muy Alta">
      <formula>NOT(ISERROR(SEARCH("Muy Alta",I10)))</formula>
    </cfRule>
  </conditionalFormatting>
  <conditionalFormatting sqref="L10 L20 L44:L45 L163 L167 L23 L26:L28 L171 L36 L40">
    <cfRule type="containsText" dxfId="6193" priority="6616" operator="containsText" text="Catastrófico">
      <formula>NOT(ISERROR(SEARCH("Catastrófico",L10)))</formula>
    </cfRule>
    <cfRule type="containsText" dxfId="6192" priority="6617" operator="containsText" text="Mayor">
      <formula>NOT(ISERROR(SEARCH("Mayor",L10)))</formula>
    </cfRule>
    <cfRule type="containsText" dxfId="6191" priority="6618" operator="containsText" text="Alta">
      <formula>NOT(ISERROR(SEARCH("Alta",L10)))</formula>
    </cfRule>
    <cfRule type="containsText" dxfId="6190" priority="6619" operator="containsText" text="Moderado">
      <formula>NOT(ISERROR(SEARCH("Moderado",L10)))</formula>
    </cfRule>
    <cfRule type="containsText" dxfId="6189" priority="6620" operator="containsText" text="Menor">
      <formula>NOT(ISERROR(SEARCH("Menor",L10)))</formula>
    </cfRule>
    <cfRule type="containsText" dxfId="6188" priority="6621" operator="containsText" text="Leve">
      <formula>NOT(ISERROR(SEARCH("Leve",L10)))</formula>
    </cfRule>
  </conditionalFormatting>
  <conditionalFormatting sqref="N10 N20 N44:N45 N163">
    <cfRule type="containsText" dxfId="6187" priority="6611" operator="containsText" text="Extremo">
      <formula>NOT(ISERROR(SEARCH("Extremo",N10)))</formula>
    </cfRule>
    <cfRule type="containsText" dxfId="6186" priority="6612" operator="containsText" text="Alto">
      <formula>NOT(ISERROR(SEARCH("Alto",N10)))</formula>
    </cfRule>
    <cfRule type="containsText" dxfId="6185" priority="6613" operator="containsText" text="Bajo">
      <formula>NOT(ISERROR(SEARCH("Bajo",N10)))</formula>
    </cfRule>
    <cfRule type="containsText" dxfId="6184" priority="6614" operator="containsText" text="Moderado">
      <formula>NOT(ISERROR(SEARCH("Moderado",N10)))</formula>
    </cfRule>
    <cfRule type="containsText" dxfId="6183" priority="6615" operator="containsText" text="Extremo">
      <formula>NOT(ISERROR(SEARCH("Extremo",N10)))</formula>
    </cfRule>
  </conditionalFormatting>
  <conditionalFormatting sqref="M10 M20 M44:M45 M163 M167 M23 M26:M28 M171 M36 M40">
    <cfRule type="containsText" dxfId="6182" priority="6605" operator="containsText" text="Catastrófico">
      <formula>NOT(ISERROR(SEARCH("Catastrófico",M10)))</formula>
    </cfRule>
    <cfRule type="containsText" dxfId="6181" priority="6606" operator="containsText" text="Mayor">
      <formula>NOT(ISERROR(SEARCH("Mayor",M10)))</formula>
    </cfRule>
    <cfRule type="containsText" dxfId="6180" priority="6607" operator="containsText" text="Alta">
      <formula>NOT(ISERROR(SEARCH("Alta",M10)))</formula>
    </cfRule>
    <cfRule type="containsText" dxfId="6179" priority="6608" operator="containsText" text="Moderado">
      <formula>NOT(ISERROR(SEARCH("Moderado",M10)))</formula>
    </cfRule>
    <cfRule type="containsText" dxfId="6178" priority="6609" operator="containsText" text="Menor">
      <formula>NOT(ISERROR(SEARCH("Menor",M10)))</formula>
    </cfRule>
    <cfRule type="containsText" dxfId="6177" priority="6610" operator="containsText" text="Leve">
      <formula>NOT(ISERROR(SEARCH("Leve",M10)))</formula>
    </cfRule>
  </conditionalFormatting>
  <conditionalFormatting sqref="Y186:Y187 Y10:Y16 Y26:Y162">
    <cfRule type="containsText" dxfId="6176" priority="6539" operator="containsText" text="Muy Alta">
      <formula>NOT(ISERROR(SEARCH("Muy Alta",Y10)))</formula>
    </cfRule>
    <cfRule type="containsText" dxfId="6175" priority="6540" operator="containsText" text="Alta">
      <formula>NOT(ISERROR(SEARCH("Alta",Y10)))</formula>
    </cfRule>
    <cfRule type="containsText" dxfId="6174" priority="6541" operator="containsText" text="Media">
      <formula>NOT(ISERROR(SEARCH("Media",Y10)))</formula>
    </cfRule>
    <cfRule type="containsText" dxfId="6173" priority="6542" operator="containsText" text="Muy Baja">
      <formula>NOT(ISERROR(SEARCH("Muy Baja",Y10)))</formula>
    </cfRule>
    <cfRule type="containsText" dxfId="6172" priority="6543" operator="containsText" text="Baja">
      <formula>NOT(ISERROR(SEARCH("Baja",Y10)))</formula>
    </cfRule>
    <cfRule type="containsText" dxfId="6171" priority="6544" operator="containsText" text="Muy Baja">
      <formula>NOT(ISERROR(SEARCH("Muy Baja",Y10)))</formula>
    </cfRule>
  </conditionalFormatting>
  <conditionalFormatting sqref="AC186:AC187 AC10:AC16 AC26:AC162">
    <cfRule type="containsText" dxfId="6170" priority="6534" operator="containsText" text="Catastrófico">
      <formula>NOT(ISERROR(SEARCH("Catastrófico",AC10)))</formula>
    </cfRule>
    <cfRule type="containsText" dxfId="6169" priority="6535" operator="containsText" text="Mayor">
      <formula>NOT(ISERROR(SEARCH("Mayor",AC10)))</formula>
    </cfRule>
    <cfRule type="containsText" dxfId="6168" priority="6536" operator="containsText" text="Moderado">
      <formula>NOT(ISERROR(SEARCH("Moderado",AC10)))</formula>
    </cfRule>
    <cfRule type="containsText" dxfId="6167" priority="6537" operator="containsText" text="Menor">
      <formula>NOT(ISERROR(SEARCH("Menor",AC10)))</formula>
    </cfRule>
    <cfRule type="containsText" dxfId="6166" priority="6538" operator="containsText" text="Leve">
      <formula>NOT(ISERROR(SEARCH("Leve",AC10)))</formula>
    </cfRule>
  </conditionalFormatting>
  <conditionalFormatting sqref="AG10">
    <cfRule type="containsText" dxfId="6165" priority="6525" operator="containsText" text="Extremo">
      <formula>NOT(ISERROR(SEARCH("Extremo",AG10)))</formula>
    </cfRule>
    <cfRule type="containsText" dxfId="6164" priority="6526" operator="containsText" text="Alto">
      <formula>NOT(ISERROR(SEARCH("Alto",AG10)))</formula>
    </cfRule>
    <cfRule type="containsText" dxfId="6163" priority="6527" operator="containsText" text="Moderado">
      <formula>NOT(ISERROR(SEARCH("Moderado",AG10)))</formula>
    </cfRule>
    <cfRule type="containsText" dxfId="6162" priority="6528" operator="containsText" text="Menor">
      <formula>NOT(ISERROR(SEARCH("Menor",AG10)))</formula>
    </cfRule>
    <cfRule type="containsText" dxfId="6161" priority="6529" operator="containsText" text="Bajo">
      <formula>NOT(ISERROR(SEARCH("Bajo",AG10)))</formula>
    </cfRule>
    <cfRule type="containsText" dxfId="6160" priority="6530" operator="containsText" text="Moderado">
      <formula>NOT(ISERROR(SEARCH("Moderado",AG10)))</formula>
    </cfRule>
    <cfRule type="containsText" dxfId="6159" priority="6531" operator="containsText" text="Extremo">
      <formula>NOT(ISERROR(SEARCH("Extremo",AG10)))</formula>
    </cfRule>
    <cfRule type="containsText" dxfId="6158" priority="6532" operator="containsText" text="Baja">
      <formula>NOT(ISERROR(SEARCH("Baja",AG10)))</formula>
    </cfRule>
    <cfRule type="containsText" dxfId="6157" priority="6533" operator="containsText" text="Alto">
      <formula>NOT(ISERROR(SEARCH("Alto",AG10)))</formula>
    </cfRule>
  </conditionalFormatting>
  <conditionalFormatting sqref="AA186:AA187 AA10:AA16 AA20:AA172">
    <cfRule type="containsText" dxfId="6156" priority="5925" operator="containsText" text="Muy Baja">
      <formula>NOT(ISERROR(SEARCH("Muy Baja",AA10)))</formula>
    </cfRule>
    <cfRule type="containsText" dxfId="6155" priority="6514" operator="containsText" text="Muy Alta">
      <formula>NOT(ISERROR(SEARCH("Muy Alta",AA10)))</formula>
    </cfRule>
    <cfRule type="containsText" dxfId="6154" priority="6515" operator="containsText" text="Alta">
      <formula>NOT(ISERROR(SEARCH("Alta",AA10)))</formula>
    </cfRule>
    <cfRule type="containsText" dxfId="6153" priority="6516" operator="containsText" text="Media">
      <formula>NOT(ISERROR(SEARCH("Media",AA10)))</formula>
    </cfRule>
    <cfRule type="containsText" dxfId="6152" priority="6517" operator="containsText" text="Baja">
      <formula>NOT(ISERROR(SEARCH("Baja",AA10)))</formula>
    </cfRule>
    <cfRule type="containsText" dxfId="6151" priority="6518" operator="containsText" text="Muy Baja">
      <formula>NOT(ISERROR(SEARCH("Muy Baja",AA10)))</formula>
    </cfRule>
  </conditionalFormatting>
  <conditionalFormatting sqref="AE186:AE187 AE10:AE16 AE26:AE162">
    <cfRule type="containsText" dxfId="6150" priority="6509" operator="containsText" text="Catastrófico">
      <formula>NOT(ISERROR(SEARCH("Catastrófico",AE10)))</formula>
    </cfRule>
    <cfRule type="containsText" dxfId="6149" priority="6510" operator="containsText" text="Moderado">
      <formula>NOT(ISERROR(SEARCH("Moderado",AE10)))</formula>
    </cfRule>
    <cfRule type="containsText" dxfId="6148" priority="6511" operator="containsText" text="Menor">
      <formula>NOT(ISERROR(SEARCH("Menor",AE10)))</formula>
    </cfRule>
    <cfRule type="containsText" dxfId="6147" priority="6512" operator="containsText" text="Leve">
      <formula>NOT(ISERROR(SEARCH("Leve",AE10)))</formula>
    </cfRule>
    <cfRule type="containsText" dxfId="6146" priority="6513" operator="containsText" text="Mayor">
      <formula>NOT(ISERROR(SEARCH("Mayor",AE10)))</formula>
    </cfRule>
  </conditionalFormatting>
  <conditionalFormatting sqref="I20 I44:I45 I163">
    <cfRule type="containsText" dxfId="6145" priority="6486" operator="containsText" text="Muy Baja">
      <formula>NOT(ISERROR(SEARCH("Muy Baja",I20)))</formula>
    </cfRule>
    <cfRule type="containsText" dxfId="6144" priority="6487" operator="containsText" text="Baja">
      <formula>NOT(ISERROR(SEARCH("Baja",I20)))</formula>
    </cfRule>
    <cfRule type="containsText" dxfId="6143" priority="6489" operator="containsText" text="Muy Alta">
      <formula>NOT(ISERROR(SEARCH("Muy Alta",I20)))</formula>
    </cfRule>
    <cfRule type="containsText" dxfId="6142" priority="6490" operator="containsText" text="Alta">
      <formula>NOT(ISERROR(SEARCH("Alta",I20)))</formula>
    </cfRule>
    <cfRule type="containsText" dxfId="6141" priority="6491" operator="containsText" text="Media">
      <formula>NOT(ISERROR(SEARCH("Media",I20)))</formula>
    </cfRule>
    <cfRule type="containsText" dxfId="6140" priority="6492" operator="containsText" text="Media">
      <formula>NOT(ISERROR(SEARCH("Media",I20)))</formula>
    </cfRule>
    <cfRule type="containsText" dxfId="6139" priority="6493" operator="containsText" text="Media">
      <formula>NOT(ISERROR(SEARCH("Media",I20)))</formula>
    </cfRule>
    <cfRule type="containsText" dxfId="6138" priority="6494" operator="containsText" text="Muy Baja">
      <formula>NOT(ISERROR(SEARCH("Muy Baja",I20)))</formula>
    </cfRule>
    <cfRule type="containsText" dxfId="6137" priority="6495" operator="containsText" text="Baja">
      <formula>NOT(ISERROR(SEARCH("Baja",I20)))</formula>
    </cfRule>
    <cfRule type="containsText" dxfId="6136" priority="6496" operator="containsText" text="Muy Baja">
      <formula>NOT(ISERROR(SEARCH("Muy Baja",I20)))</formula>
    </cfRule>
    <cfRule type="containsText" dxfId="6135" priority="6497" operator="containsText" text="Muy Baja">
      <formula>NOT(ISERROR(SEARCH("Muy Baja",I20)))</formula>
    </cfRule>
    <cfRule type="containsText" dxfId="6134" priority="6498" operator="containsText" text="Muy Baja">
      <formula>NOT(ISERROR(SEARCH("Muy Baja",I20)))</formula>
    </cfRule>
    <cfRule type="containsText" dxfId="6133" priority="6499" operator="containsText" text="Muy Baja'Tabla probabilidad'!">
      <formula>NOT(ISERROR(SEARCH("Muy Baja'Tabla probabilidad'!",I20)))</formula>
    </cfRule>
    <cfRule type="containsText" dxfId="6132" priority="6500" operator="containsText" text="Muy bajo">
      <formula>NOT(ISERROR(SEARCH("Muy bajo",I20)))</formula>
    </cfRule>
    <cfRule type="containsText" dxfId="6131" priority="6501" operator="containsText" text="Alta">
      <formula>NOT(ISERROR(SEARCH("Alta",I20)))</formula>
    </cfRule>
    <cfRule type="containsText" dxfId="6130" priority="6502" operator="containsText" text="Media">
      <formula>NOT(ISERROR(SEARCH("Media",I20)))</formula>
    </cfRule>
    <cfRule type="containsText" dxfId="6129" priority="6503" operator="containsText" text="Baja">
      <formula>NOT(ISERROR(SEARCH("Baja",I20)))</formula>
    </cfRule>
    <cfRule type="containsText" dxfId="6128" priority="6504" operator="containsText" text="Muy baja">
      <formula>NOT(ISERROR(SEARCH("Muy baja",I20)))</formula>
    </cfRule>
    <cfRule type="cellIs" dxfId="6127" priority="6507" operator="between">
      <formula>1</formula>
      <formula>2</formula>
    </cfRule>
    <cfRule type="cellIs" dxfId="6126" priority="6508" operator="between">
      <formula>0</formula>
      <formula>2</formula>
    </cfRule>
  </conditionalFormatting>
  <conditionalFormatting sqref="I20 I44:I45 I163">
    <cfRule type="containsText" dxfId="6125" priority="6488" operator="containsText" text="Muy Alta">
      <formula>NOT(ISERROR(SEARCH("Muy Alta",I20)))</formula>
    </cfRule>
  </conditionalFormatting>
  <conditionalFormatting sqref="Y20:Y25">
    <cfRule type="containsText" dxfId="6124" priority="6480" operator="containsText" text="Muy Alta">
      <formula>NOT(ISERROR(SEARCH("Muy Alta",Y20)))</formula>
    </cfRule>
    <cfRule type="containsText" dxfId="6123" priority="6481" operator="containsText" text="Alta">
      <formula>NOT(ISERROR(SEARCH("Alta",Y20)))</formula>
    </cfRule>
    <cfRule type="containsText" dxfId="6122" priority="6482" operator="containsText" text="Media">
      <formula>NOT(ISERROR(SEARCH("Media",Y20)))</formula>
    </cfRule>
    <cfRule type="containsText" dxfId="6121" priority="6483" operator="containsText" text="Muy Baja">
      <formula>NOT(ISERROR(SEARCH("Muy Baja",Y20)))</formula>
    </cfRule>
    <cfRule type="containsText" dxfId="6120" priority="6484" operator="containsText" text="Baja">
      <formula>NOT(ISERROR(SEARCH("Baja",Y20)))</formula>
    </cfRule>
    <cfRule type="containsText" dxfId="6119" priority="6485" operator="containsText" text="Muy Baja">
      <formula>NOT(ISERROR(SEARCH("Muy Baja",Y20)))</formula>
    </cfRule>
  </conditionalFormatting>
  <conditionalFormatting sqref="AC20:AC25">
    <cfRule type="containsText" dxfId="6118" priority="6475" operator="containsText" text="Catastrófico">
      <formula>NOT(ISERROR(SEARCH("Catastrófico",AC20)))</formula>
    </cfRule>
    <cfRule type="containsText" dxfId="6117" priority="6476" operator="containsText" text="Mayor">
      <formula>NOT(ISERROR(SEARCH("Mayor",AC20)))</formula>
    </cfRule>
    <cfRule type="containsText" dxfId="6116" priority="6477" operator="containsText" text="Moderado">
      <formula>NOT(ISERROR(SEARCH("Moderado",AC20)))</formula>
    </cfRule>
    <cfRule type="containsText" dxfId="6115" priority="6478" operator="containsText" text="Menor">
      <formula>NOT(ISERROR(SEARCH("Menor",AC20)))</formula>
    </cfRule>
    <cfRule type="containsText" dxfId="6114" priority="6479" operator="containsText" text="Leve">
      <formula>NOT(ISERROR(SEARCH("Leve",AC20)))</formula>
    </cfRule>
  </conditionalFormatting>
  <conditionalFormatting sqref="AG20">
    <cfRule type="containsText" dxfId="6113" priority="6466" operator="containsText" text="Extremo">
      <formula>NOT(ISERROR(SEARCH("Extremo",AG20)))</formula>
    </cfRule>
    <cfRule type="containsText" dxfId="6112" priority="6467" operator="containsText" text="Alto">
      <formula>NOT(ISERROR(SEARCH("Alto",AG20)))</formula>
    </cfRule>
    <cfRule type="containsText" dxfId="6111" priority="6468" operator="containsText" text="Moderado">
      <formula>NOT(ISERROR(SEARCH("Moderado",AG20)))</formula>
    </cfRule>
    <cfRule type="containsText" dxfId="6110" priority="6469" operator="containsText" text="Menor">
      <formula>NOT(ISERROR(SEARCH("Menor",AG20)))</formula>
    </cfRule>
    <cfRule type="containsText" dxfId="6109" priority="6470" operator="containsText" text="Bajo">
      <formula>NOT(ISERROR(SEARCH("Bajo",AG20)))</formula>
    </cfRule>
    <cfRule type="containsText" dxfId="6108" priority="6471" operator="containsText" text="Moderado">
      <formula>NOT(ISERROR(SEARCH("Moderado",AG20)))</formula>
    </cfRule>
    <cfRule type="containsText" dxfId="6107" priority="6472" operator="containsText" text="Extremo">
      <formula>NOT(ISERROR(SEARCH("Extremo",AG20)))</formula>
    </cfRule>
    <cfRule type="containsText" dxfId="6106" priority="6473" operator="containsText" text="Baja">
      <formula>NOT(ISERROR(SEARCH("Baja",AG20)))</formula>
    </cfRule>
    <cfRule type="containsText" dxfId="6105" priority="6474" operator="containsText" text="Alto">
      <formula>NOT(ISERROR(SEARCH("Alto",AG20)))</formula>
    </cfRule>
  </conditionalFormatting>
  <conditionalFormatting sqref="AE20:AE25">
    <cfRule type="containsText" dxfId="6104" priority="6456" operator="containsText" text="Catastrófico">
      <formula>NOT(ISERROR(SEARCH("Catastrófico",AE20)))</formula>
    </cfRule>
    <cfRule type="containsText" dxfId="6103" priority="6457" operator="containsText" text="Moderado">
      <formula>NOT(ISERROR(SEARCH("Moderado",AE20)))</formula>
    </cfRule>
    <cfRule type="containsText" dxfId="6102" priority="6458" operator="containsText" text="Menor">
      <formula>NOT(ISERROR(SEARCH("Menor",AE20)))</formula>
    </cfRule>
    <cfRule type="containsText" dxfId="6101" priority="6459" operator="containsText" text="Leve">
      <formula>NOT(ISERROR(SEARCH("Leve",AE20)))</formula>
    </cfRule>
    <cfRule type="containsText" dxfId="6100" priority="6460" operator="containsText" text="Mayor">
      <formula>NOT(ISERROR(SEARCH("Mayor",AE20)))</formula>
    </cfRule>
  </conditionalFormatting>
  <conditionalFormatting sqref="Y163:Y166">
    <cfRule type="containsText" dxfId="6099" priority="6390" operator="containsText" text="Muy Alta">
      <formula>NOT(ISERROR(SEARCH("Muy Alta",Y163)))</formula>
    </cfRule>
    <cfRule type="containsText" dxfId="6098" priority="6391" operator="containsText" text="Alta">
      <formula>NOT(ISERROR(SEARCH("Alta",Y163)))</formula>
    </cfRule>
    <cfRule type="containsText" dxfId="6097" priority="6392" operator="containsText" text="Media">
      <formula>NOT(ISERROR(SEARCH("Media",Y163)))</formula>
    </cfRule>
    <cfRule type="containsText" dxfId="6096" priority="6393" operator="containsText" text="Muy Baja">
      <formula>NOT(ISERROR(SEARCH("Muy Baja",Y163)))</formula>
    </cfRule>
    <cfRule type="containsText" dxfId="6095" priority="6394" operator="containsText" text="Baja">
      <formula>NOT(ISERROR(SEARCH("Baja",Y163)))</formula>
    </cfRule>
    <cfRule type="containsText" dxfId="6094" priority="6395" operator="containsText" text="Muy Baja">
      <formula>NOT(ISERROR(SEARCH("Muy Baja",Y163)))</formula>
    </cfRule>
  </conditionalFormatting>
  <conditionalFormatting sqref="AC163:AC166">
    <cfRule type="containsText" dxfId="6093" priority="6385" operator="containsText" text="Catastrófico">
      <formula>NOT(ISERROR(SEARCH("Catastrófico",AC163)))</formula>
    </cfRule>
    <cfRule type="containsText" dxfId="6092" priority="6386" operator="containsText" text="Mayor">
      <formula>NOT(ISERROR(SEARCH("Mayor",AC163)))</formula>
    </cfRule>
    <cfRule type="containsText" dxfId="6091" priority="6387" operator="containsText" text="Moderado">
      <formula>NOT(ISERROR(SEARCH("Moderado",AC163)))</formula>
    </cfRule>
    <cfRule type="containsText" dxfId="6090" priority="6388" operator="containsText" text="Menor">
      <formula>NOT(ISERROR(SEARCH("Menor",AC163)))</formula>
    </cfRule>
    <cfRule type="containsText" dxfId="6089" priority="6389" operator="containsText" text="Leve">
      <formula>NOT(ISERROR(SEARCH("Leve",AC163)))</formula>
    </cfRule>
  </conditionalFormatting>
  <conditionalFormatting sqref="AG163">
    <cfRule type="containsText" dxfId="6088" priority="6376" operator="containsText" text="Extremo">
      <formula>NOT(ISERROR(SEARCH("Extremo",AG163)))</formula>
    </cfRule>
    <cfRule type="containsText" dxfId="6087" priority="6377" operator="containsText" text="Alto">
      <formula>NOT(ISERROR(SEARCH("Alto",AG163)))</formula>
    </cfRule>
    <cfRule type="containsText" dxfId="6086" priority="6378" operator="containsText" text="Moderado">
      <formula>NOT(ISERROR(SEARCH("Moderado",AG163)))</formula>
    </cfRule>
    <cfRule type="containsText" dxfId="6085" priority="6379" operator="containsText" text="Menor">
      <formula>NOT(ISERROR(SEARCH("Menor",AG163)))</formula>
    </cfRule>
    <cfRule type="containsText" dxfId="6084" priority="6380" operator="containsText" text="Bajo">
      <formula>NOT(ISERROR(SEARCH("Bajo",AG163)))</formula>
    </cfRule>
    <cfRule type="containsText" dxfId="6083" priority="6381" operator="containsText" text="Moderado">
      <formula>NOT(ISERROR(SEARCH("Moderado",AG163)))</formula>
    </cfRule>
    <cfRule type="containsText" dxfId="6082" priority="6382" operator="containsText" text="Extremo">
      <formula>NOT(ISERROR(SEARCH("Extremo",AG163)))</formula>
    </cfRule>
    <cfRule type="containsText" dxfId="6081" priority="6383" operator="containsText" text="Baja">
      <formula>NOT(ISERROR(SEARCH("Baja",AG163)))</formula>
    </cfRule>
    <cfRule type="containsText" dxfId="6080" priority="6384" operator="containsText" text="Alto">
      <formula>NOT(ISERROR(SEARCH("Alto",AG163)))</formula>
    </cfRule>
  </conditionalFormatting>
  <conditionalFormatting sqref="AE163:AE166">
    <cfRule type="containsText" dxfId="6079" priority="6366" operator="containsText" text="Catastrófico">
      <formula>NOT(ISERROR(SEARCH("Catastrófico",AE163)))</formula>
    </cfRule>
    <cfRule type="containsText" dxfId="6078" priority="6367" operator="containsText" text="Moderado">
      <formula>NOT(ISERROR(SEARCH("Moderado",AE163)))</formula>
    </cfRule>
    <cfRule type="containsText" dxfId="6077" priority="6368" operator="containsText" text="Menor">
      <formula>NOT(ISERROR(SEARCH("Menor",AE163)))</formula>
    </cfRule>
    <cfRule type="containsText" dxfId="6076" priority="6369" operator="containsText" text="Leve">
      <formula>NOT(ISERROR(SEARCH("Leve",AE163)))</formula>
    </cfRule>
    <cfRule type="containsText" dxfId="6075" priority="6370" operator="containsText" text="Mayor">
      <formula>NOT(ISERROR(SEARCH("Mayor",AE163)))</formula>
    </cfRule>
  </conditionalFormatting>
  <conditionalFormatting sqref="N167 N23">
    <cfRule type="containsText" dxfId="6074" priority="6355" operator="containsText" text="Extremo">
      <formula>NOT(ISERROR(SEARCH("Extremo",N23)))</formula>
    </cfRule>
    <cfRule type="containsText" dxfId="6073" priority="6356" operator="containsText" text="Alto">
      <formula>NOT(ISERROR(SEARCH("Alto",N23)))</formula>
    </cfRule>
    <cfRule type="containsText" dxfId="6072" priority="6357" operator="containsText" text="Bajo">
      <formula>NOT(ISERROR(SEARCH("Bajo",N23)))</formula>
    </cfRule>
    <cfRule type="containsText" dxfId="6071" priority="6358" operator="containsText" text="Moderado">
      <formula>NOT(ISERROR(SEARCH("Moderado",N23)))</formula>
    </cfRule>
    <cfRule type="containsText" dxfId="6070" priority="6359" operator="containsText" text="Extremo">
      <formula>NOT(ISERROR(SEARCH("Extremo",N23)))</formula>
    </cfRule>
  </conditionalFormatting>
  <conditionalFormatting sqref="I167 I23 I26:I28">
    <cfRule type="containsText" dxfId="6069" priority="6326" operator="containsText" text="Muy Baja">
      <formula>NOT(ISERROR(SEARCH("Muy Baja",I23)))</formula>
    </cfRule>
    <cfRule type="containsText" dxfId="6068" priority="6327" operator="containsText" text="Baja">
      <formula>NOT(ISERROR(SEARCH("Baja",I23)))</formula>
    </cfRule>
    <cfRule type="containsText" dxfId="6067" priority="6329" operator="containsText" text="Muy Alta">
      <formula>NOT(ISERROR(SEARCH("Muy Alta",I23)))</formula>
    </cfRule>
    <cfRule type="containsText" dxfId="6066" priority="6330" operator="containsText" text="Alta">
      <formula>NOT(ISERROR(SEARCH("Alta",I23)))</formula>
    </cfRule>
    <cfRule type="containsText" dxfId="6065" priority="6331" operator="containsText" text="Media">
      <formula>NOT(ISERROR(SEARCH("Media",I23)))</formula>
    </cfRule>
    <cfRule type="containsText" dxfId="6064" priority="6332" operator="containsText" text="Media">
      <formula>NOT(ISERROR(SEARCH("Media",I23)))</formula>
    </cfRule>
    <cfRule type="containsText" dxfId="6063" priority="6333" operator="containsText" text="Media">
      <formula>NOT(ISERROR(SEARCH("Media",I23)))</formula>
    </cfRule>
    <cfRule type="containsText" dxfId="6062" priority="6334" operator="containsText" text="Muy Baja">
      <formula>NOT(ISERROR(SEARCH("Muy Baja",I23)))</formula>
    </cfRule>
    <cfRule type="containsText" dxfId="6061" priority="6335" operator="containsText" text="Baja">
      <formula>NOT(ISERROR(SEARCH("Baja",I23)))</formula>
    </cfRule>
    <cfRule type="containsText" dxfId="6060" priority="6336" operator="containsText" text="Muy Baja">
      <formula>NOT(ISERROR(SEARCH("Muy Baja",I23)))</formula>
    </cfRule>
    <cfRule type="containsText" dxfId="6059" priority="6337" operator="containsText" text="Muy Baja">
      <formula>NOT(ISERROR(SEARCH("Muy Baja",I23)))</formula>
    </cfRule>
    <cfRule type="containsText" dxfId="6058" priority="6338" operator="containsText" text="Muy Baja">
      <formula>NOT(ISERROR(SEARCH("Muy Baja",I23)))</formula>
    </cfRule>
    <cfRule type="containsText" dxfId="6057" priority="6339" operator="containsText" text="Muy Baja'Tabla probabilidad'!">
      <formula>NOT(ISERROR(SEARCH("Muy Baja'Tabla probabilidad'!",I23)))</formula>
    </cfRule>
    <cfRule type="containsText" dxfId="6056" priority="6340" operator="containsText" text="Muy bajo">
      <formula>NOT(ISERROR(SEARCH("Muy bajo",I23)))</formula>
    </cfRule>
    <cfRule type="containsText" dxfId="6055" priority="6341" operator="containsText" text="Alta">
      <formula>NOT(ISERROR(SEARCH("Alta",I23)))</formula>
    </cfRule>
    <cfRule type="containsText" dxfId="6054" priority="6342" operator="containsText" text="Media">
      <formula>NOT(ISERROR(SEARCH("Media",I23)))</formula>
    </cfRule>
    <cfRule type="containsText" dxfId="6053" priority="6343" operator="containsText" text="Baja">
      <formula>NOT(ISERROR(SEARCH("Baja",I23)))</formula>
    </cfRule>
    <cfRule type="containsText" dxfId="6052" priority="6344" operator="containsText" text="Muy baja">
      <formula>NOT(ISERROR(SEARCH("Muy baja",I23)))</formula>
    </cfRule>
    <cfRule type="cellIs" dxfId="6051" priority="6347" operator="between">
      <formula>1</formula>
      <formula>2</formula>
    </cfRule>
    <cfRule type="cellIs" dxfId="6050" priority="6348" operator="between">
      <formula>0</formula>
      <formula>2</formula>
    </cfRule>
  </conditionalFormatting>
  <conditionalFormatting sqref="I167 I23 I26:I28">
    <cfRule type="containsText" dxfId="6049" priority="6328" operator="containsText" text="Muy Alta">
      <formula>NOT(ISERROR(SEARCH("Muy Alta",I23)))</formula>
    </cfRule>
  </conditionalFormatting>
  <conditionalFormatting sqref="Y167:Y170">
    <cfRule type="containsText" dxfId="6048" priority="6320" operator="containsText" text="Muy Alta">
      <formula>NOT(ISERROR(SEARCH("Muy Alta",Y167)))</formula>
    </cfRule>
    <cfRule type="containsText" dxfId="6047" priority="6321" operator="containsText" text="Alta">
      <formula>NOT(ISERROR(SEARCH("Alta",Y167)))</formula>
    </cfRule>
    <cfRule type="containsText" dxfId="6046" priority="6322" operator="containsText" text="Media">
      <formula>NOT(ISERROR(SEARCH("Media",Y167)))</formula>
    </cfRule>
    <cfRule type="containsText" dxfId="6045" priority="6323" operator="containsText" text="Muy Baja">
      <formula>NOT(ISERROR(SEARCH("Muy Baja",Y167)))</formula>
    </cfRule>
    <cfRule type="containsText" dxfId="6044" priority="6324" operator="containsText" text="Baja">
      <formula>NOT(ISERROR(SEARCH("Baja",Y167)))</formula>
    </cfRule>
    <cfRule type="containsText" dxfId="6043" priority="6325" operator="containsText" text="Muy Baja">
      <formula>NOT(ISERROR(SEARCH("Muy Baja",Y167)))</formula>
    </cfRule>
  </conditionalFormatting>
  <conditionalFormatting sqref="AC167:AC170">
    <cfRule type="containsText" dxfId="6042" priority="6315" operator="containsText" text="Catastrófico">
      <formula>NOT(ISERROR(SEARCH("Catastrófico",AC167)))</formula>
    </cfRule>
    <cfRule type="containsText" dxfId="6041" priority="6316" operator="containsText" text="Mayor">
      <formula>NOT(ISERROR(SEARCH("Mayor",AC167)))</formula>
    </cfRule>
    <cfRule type="containsText" dxfId="6040" priority="6317" operator="containsText" text="Moderado">
      <formula>NOT(ISERROR(SEARCH("Moderado",AC167)))</formula>
    </cfRule>
    <cfRule type="containsText" dxfId="6039" priority="6318" operator="containsText" text="Menor">
      <formula>NOT(ISERROR(SEARCH("Menor",AC167)))</formula>
    </cfRule>
    <cfRule type="containsText" dxfId="6038" priority="6319" operator="containsText" text="Leve">
      <formula>NOT(ISERROR(SEARCH("Leve",AC167)))</formula>
    </cfRule>
  </conditionalFormatting>
  <conditionalFormatting sqref="AG167">
    <cfRule type="containsText" dxfId="6037" priority="6306" operator="containsText" text="Extremo">
      <formula>NOT(ISERROR(SEARCH("Extremo",AG167)))</formula>
    </cfRule>
    <cfRule type="containsText" dxfId="6036" priority="6307" operator="containsText" text="Alto">
      <formula>NOT(ISERROR(SEARCH("Alto",AG167)))</formula>
    </cfRule>
    <cfRule type="containsText" dxfId="6035" priority="6308" operator="containsText" text="Moderado">
      <formula>NOT(ISERROR(SEARCH("Moderado",AG167)))</formula>
    </cfRule>
    <cfRule type="containsText" dxfId="6034" priority="6309" operator="containsText" text="Menor">
      <formula>NOT(ISERROR(SEARCH("Menor",AG167)))</formula>
    </cfRule>
    <cfRule type="containsText" dxfId="6033" priority="6310" operator="containsText" text="Bajo">
      <formula>NOT(ISERROR(SEARCH("Bajo",AG167)))</formula>
    </cfRule>
    <cfRule type="containsText" dxfId="6032" priority="6311" operator="containsText" text="Moderado">
      <formula>NOT(ISERROR(SEARCH("Moderado",AG167)))</formula>
    </cfRule>
    <cfRule type="containsText" dxfId="6031" priority="6312" operator="containsText" text="Extremo">
      <formula>NOT(ISERROR(SEARCH("Extremo",AG167)))</formula>
    </cfRule>
    <cfRule type="containsText" dxfId="6030" priority="6313" operator="containsText" text="Baja">
      <formula>NOT(ISERROR(SEARCH("Baja",AG167)))</formula>
    </cfRule>
    <cfRule type="containsText" dxfId="6029" priority="6314" operator="containsText" text="Alto">
      <formula>NOT(ISERROR(SEARCH("Alto",AG167)))</formula>
    </cfRule>
  </conditionalFormatting>
  <conditionalFormatting sqref="AE167:AE170">
    <cfRule type="containsText" dxfId="6028" priority="6296" operator="containsText" text="Catastrófico">
      <formula>NOT(ISERROR(SEARCH("Catastrófico",AE167)))</formula>
    </cfRule>
    <cfRule type="containsText" dxfId="6027" priority="6297" operator="containsText" text="Moderado">
      <formula>NOT(ISERROR(SEARCH("Moderado",AE167)))</formula>
    </cfRule>
    <cfRule type="containsText" dxfId="6026" priority="6298" operator="containsText" text="Menor">
      <formula>NOT(ISERROR(SEARCH("Menor",AE167)))</formula>
    </cfRule>
    <cfRule type="containsText" dxfId="6025" priority="6299" operator="containsText" text="Leve">
      <formula>NOT(ISERROR(SEARCH("Leve",AE167)))</formula>
    </cfRule>
    <cfRule type="containsText" dxfId="6024" priority="6300" operator="containsText" text="Mayor">
      <formula>NOT(ISERROR(SEARCH("Mayor",AE167)))</formula>
    </cfRule>
  </conditionalFormatting>
  <conditionalFormatting sqref="Y23:Y25">
    <cfRule type="containsText" dxfId="6023" priority="6230" operator="containsText" text="Muy Alta">
      <formula>NOT(ISERROR(SEARCH("Muy Alta",Y23)))</formula>
    </cfRule>
    <cfRule type="containsText" dxfId="6022" priority="6231" operator="containsText" text="Alta">
      <formula>NOT(ISERROR(SEARCH("Alta",Y23)))</formula>
    </cfRule>
    <cfRule type="containsText" dxfId="6021" priority="6232" operator="containsText" text="Media">
      <formula>NOT(ISERROR(SEARCH("Media",Y23)))</formula>
    </cfRule>
    <cfRule type="containsText" dxfId="6020" priority="6233" operator="containsText" text="Muy Baja">
      <formula>NOT(ISERROR(SEARCH("Muy Baja",Y23)))</formula>
    </cfRule>
    <cfRule type="containsText" dxfId="6019" priority="6234" operator="containsText" text="Baja">
      <formula>NOT(ISERROR(SEARCH("Baja",Y23)))</formula>
    </cfRule>
    <cfRule type="containsText" dxfId="6018" priority="6235" operator="containsText" text="Muy Baja">
      <formula>NOT(ISERROR(SEARCH("Muy Baja",Y23)))</formula>
    </cfRule>
  </conditionalFormatting>
  <conditionalFormatting sqref="AC23:AC25">
    <cfRule type="containsText" dxfId="6017" priority="6225" operator="containsText" text="Catastrófico">
      <formula>NOT(ISERROR(SEARCH("Catastrófico",AC23)))</formula>
    </cfRule>
    <cfRule type="containsText" dxfId="6016" priority="6226" operator="containsText" text="Mayor">
      <formula>NOT(ISERROR(SEARCH("Mayor",AC23)))</formula>
    </cfRule>
    <cfRule type="containsText" dxfId="6015" priority="6227" operator="containsText" text="Moderado">
      <formula>NOT(ISERROR(SEARCH("Moderado",AC23)))</formula>
    </cfRule>
    <cfRule type="containsText" dxfId="6014" priority="6228" operator="containsText" text="Menor">
      <formula>NOT(ISERROR(SEARCH("Menor",AC23)))</formula>
    </cfRule>
    <cfRule type="containsText" dxfId="6013" priority="6229" operator="containsText" text="Leve">
      <formula>NOT(ISERROR(SEARCH("Leve",AC23)))</formula>
    </cfRule>
  </conditionalFormatting>
  <conditionalFormatting sqref="AG23">
    <cfRule type="containsText" dxfId="6012" priority="6216" operator="containsText" text="Extremo">
      <formula>NOT(ISERROR(SEARCH("Extremo",AG23)))</formula>
    </cfRule>
    <cfRule type="containsText" dxfId="6011" priority="6217" operator="containsText" text="Alto">
      <formula>NOT(ISERROR(SEARCH("Alto",AG23)))</formula>
    </cfRule>
    <cfRule type="containsText" dxfId="6010" priority="6218" operator="containsText" text="Moderado">
      <formula>NOT(ISERROR(SEARCH("Moderado",AG23)))</formula>
    </cfRule>
    <cfRule type="containsText" dxfId="6009" priority="6219" operator="containsText" text="Menor">
      <formula>NOT(ISERROR(SEARCH("Menor",AG23)))</formula>
    </cfRule>
    <cfRule type="containsText" dxfId="6008" priority="6220" operator="containsText" text="Bajo">
      <formula>NOT(ISERROR(SEARCH("Bajo",AG23)))</formula>
    </cfRule>
    <cfRule type="containsText" dxfId="6007" priority="6221" operator="containsText" text="Moderado">
      <formula>NOT(ISERROR(SEARCH("Moderado",AG23)))</formula>
    </cfRule>
    <cfRule type="containsText" dxfId="6006" priority="6222" operator="containsText" text="Extremo">
      <formula>NOT(ISERROR(SEARCH("Extremo",AG23)))</formula>
    </cfRule>
    <cfRule type="containsText" dxfId="6005" priority="6223" operator="containsText" text="Baja">
      <formula>NOT(ISERROR(SEARCH("Baja",AG23)))</formula>
    </cfRule>
    <cfRule type="containsText" dxfId="6004" priority="6224" operator="containsText" text="Alto">
      <formula>NOT(ISERROR(SEARCH("Alto",AG23)))</formula>
    </cfRule>
  </conditionalFormatting>
  <conditionalFormatting sqref="AE23:AE25">
    <cfRule type="containsText" dxfId="6003" priority="6206" operator="containsText" text="Catastrófico">
      <formula>NOT(ISERROR(SEARCH("Catastrófico",AE23)))</formula>
    </cfRule>
    <cfRule type="containsText" dxfId="6002" priority="6207" operator="containsText" text="Moderado">
      <formula>NOT(ISERROR(SEARCH("Moderado",AE23)))</formula>
    </cfRule>
    <cfRule type="containsText" dxfId="6001" priority="6208" operator="containsText" text="Menor">
      <formula>NOT(ISERROR(SEARCH("Menor",AE23)))</formula>
    </cfRule>
    <cfRule type="containsText" dxfId="6000" priority="6209" operator="containsText" text="Leve">
      <formula>NOT(ISERROR(SEARCH("Leve",AE23)))</formula>
    </cfRule>
    <cfRule type="containsText" dxfId="5999" priority="6210" operator="containsText" text="Mayor">
      <formula>NOT(ISERROR(SEARCH("Mayor",AE23)))</formula>
    </cfRule>
  </conditionalFormatting>
  <conditionalFormatting sqref="N26:N28">
    <cfRule type="containsText" dxfId="5998" priority="6201" operator="containsText" text="Extremo">
      <formula>NOT(ISERROR(SEARCH("Extremo",N26)))</formula>
    </cfRule>
    <cfRule type="containsText" dxfId="5997" priority="6202" operator="containsText" text="Alto">
      <formula>NOT(ISERROR(SEARCH("Alto",N26)))</formula>
    </cfRule>
    <cfRule type="containsText" dxfId="5996" priority="6203" operator="containsText" text="Bajo">
      <formula>NOT(ISERROR(SEARCH("Bajo",N26)))</formula>
    </cfRule>
    <cfRule type="containsText" dxfId="5995" priority="6204" operator="containsText" text="Moderado">
      <formula>NOT(ISERROR(SEARCH("Moderado",N26)))</formula>
    </cfRule>
    <cfRule type="containsText" dxfId="5994" priority="6205" operator="containsText" text="Extremo">
      <formula>NOT(ISERROR(SEARCH("Extremo",N26)))</formula>
    </cfRule>
  </conditionalFormatting>
  <conditionalFormatting sqref="AG26:AG28">
    <cfRule type="containsText" dxfId="5993" priority="6146" operator="containsText" text="Extremo">
      <formula>NOT(ISERROR(SEARCH("Extremo",AG26)))</formula>
    </cfRule>
    <cfRule type="containsText" dxfId="5992" priority="6147" operator="containsText" text="Alto">
      <formula>NOT(ISERROR(SEARCH("Alto",AG26)))</formula>
    </cfRule>
    <cfRule type="containsText" dxfId="5991" priority="6148" operator="containsText" text="Moderado">
      <formula>NOT(ISERROR(SEARCH("Moderado",AG26)))</formula>
    </cfRule>
    <cfRule type="containsText" dxfId="5990" priority="6149" operator="containsText" text="Menor">
      <formula>NOT(ISERROR(SEARCH("Menor",AG26)))</formula>
    </cfRule>
    <cfRule type="containsText" dxfId="5989" priority="6150" operator="containsText" text="Bajo">
      <formula>NOT(ISERROR(SEARCH("Bajo",AG26)))</formula>
    </cfRule>
    <cfRule type="containsText" dxfId="5988" priority="6151" operator="containsText" text="Moderado">
      <formula>NOT(ISERROR(SEARCH("Moderado",AG26)))</formula>
    </cfRule>
    <cfRule type="containsText" dxfId="5987" priority="6152" operator="containsText" text="Extremo">
      <formula>NOT(ISERROR(SEARCH("Extremo",AG26)))</formula>
    </cfRule>
    <cfRule type="containsText" dxfId="5986" priority="6153" operator="containsText" text="Baja">
      <formula>NOT(ISERROR(SEARCH("Baja",AG26)))</formula>
    </cfRule>
    <cfRule type="containsText" dxfId="5985" priority="6154" operator="containsText" text="Alto">
      <formula>NOT(ISERROR(SEARCH("Alto",AG26)))</formula>
    </cfRule>
  </conditionalFormatting>
  <conditionalFormatting sqref="N171">
    <cfRule type="containsText" dxfId="5984" priority="6131" operator="containsText" text="Extremo">
      <formula>NOT(ISERROR(SEARCH("Extremo",N171)))</formula>
    </cfRule>
    <cfRule type="containsText" dxfId="5983" priority="6132" operator="containsText" text="Alto">
      <formula>NOT(ISERROR(SEARCH("Alto",N171)))</formula>
    </cfRule>
    <cfRule type="containsText" dxfId="5982" priority="6133" operator="containsText" text="Bajo">
      <formula>NOT(ISERROR(SEARCH("Bajo",N171)))</formula>
    </cfRule>
    <cfRule type="containsText" dxfId="5981" priority="6134" operator="containsText" text="Moderado">
      <formula>NOT(ISERROR(SEARCH("Moderado",N171)))</formula>
    </cfRule>
    <cfRule type="containsText" dxfId="5980" priority="6135" operator="containsText" text="Extremo">
      <formula>NOT(ISERROR(SEARCH("Extremo",N171)))</formula>
    </cfRule>
  </conditionalFormatting>
  <conditionalFormatting sqref="I171">
    <cfRule type="containsText" dxfId="5979" priority="6108" operator="containsText" text="Muy Baja">
      <formula>NOT(ISERROR(SEARCH("Muy Baja",I171)))</formula>
    </cfRule>
    <cfRule type="containsText" dxfId="5978" priority="6109" operator="containsText" text="Baja">
      <formula>NOT(ISERROR(SEARCH("Baja",I171)))</formula>
    </cfRule>
    <cfRule type="containsText" dxfId="5977" priority="6111" operator="containsText" text="Muy Alta">
      <formula>NOT(ISERROR(SEARCH("Muy Alta",I171)))</formula>
    </cfRule>
    <cfRule type="containsText" dxfId="5976" priority="6112" operator="containsText" text="Alta">
      <formula>NOT(ISERROR(SEARCH("Alta",I171)))</formula>
    </cfRule>
    <cfRule type="containsText" dxfId="5975" priority="6113" operator="containsText" text="Media">
      <formula>NOT(ISERROR(SEARCH("Media",I171)))</formula>
    </cfRule>
    <cfRule type="containsText" dxfId="5974" priority="6114" operator="containsText" text="Media">
      <formula>NOT(ISERROR(SEARCH("Media",I171)))</formula>
    </cfRule>
    <cfRule type="containsText" dxfId="5973" priority="6115" operator="containsText" text="Media">
      <formula>NOT(ISERROR(SEARCH("Media",I171)))</formula>
    </cfRule>
    <cfRule type="containsText" dxfId="5972" priority="6116" operator="containsText" text="Muy Baja">
      <formula>NOT(ISERROR(SEARCH("Muy Baja",I171)))</formula>
    </cfRule>
    <cfRule type="containsText" dxfId="5971" priority="6117" operator="containsText" text="Baja">
      <formula>NOT(ISERROR(SEARCH("Baja",I171)))</formula>
    </cfRule>
    <cfRule type="containsText" dxfId="5970" priority="6118" operator="containsText" text="Muy Baja">
      <formula>NOT(ISERROR(SEARCH("Muy Baja",I171)))</formula>
    </cfRule>
    <cfRule type="containsText" dxfId="5969" priority="6119" operator="containsText" text="Muy Baja">
      <formula>NOT(ISERROR(SEARCH("Muy Baja",I171)))</formula>
    </cfRule>
    <cfRule type="containsText" dxfId="5968" priority="6120" operator="containsText" text="Muy Baja">
      <formula>NOT(ISERROR(SEARCH("Muy Baja",I171)))</formula>
    </cfRule>
    <cfRule type="containsText" dxfId="5967" priority="6121" operator="containsText" text="Muy Baja'Tabla probabilidad'!">
      <formula>NOT(ISERROR(SEARCH("Muy Baja'Tabla probabilidad'!",I171)))</formula>
    </cfRule>
    <cfRule type="containsText" dxfId="5966" priority="6122" operator="containsText" text="Muy bajo">
      <formula>NOT(ISERROR(SEARCH("Muy bajo",I171)))</formula>
    </cfRule>
    <cfRule type="containsText" dxfId="5965" priority="6123" operator="containsText" text="Alta">
      <formula>NOT(ISERROR(SEARCH("Alta",I171)))</formula>
    </cfRule>
    <cfRule type="containsText" dxfId="5964" priority="6124" operator="containsText" text="Media">
      <formula>NOT(ISERROR(SEARCH("Media",I171)))</formula>
    </cfRule>
    <cfRule type="containsText" dxfId="5963" priority="6125" operator="containsText" text="Baja">
      <formula>NOT(ISERROR(SEARCH("Baja",I171)))</formula>
    </cfRule>
    <cfRule type="containsText" dxfId="5962" priority="6126" operator="containsText" text="Muy baja">
      <formula>NOT(ISERROR(SEARCH("Muy baja",I171)))</formula>
    </cfRule>
    <cfRule type="cellIs" dxfId="5961" priority="6129" operator="between">
      <formula>1</formula>
      <formula>2</formula>
    </cfRule>
    <cfRule type="cellIs" dxfId="5960" priority="6130" operator="between">
      <formula>0</formula>
      <formula>2</formula>
    </cfRule>
  </conditionalFormatting>
  <conditionalFormatting sqref="I171">
    <cfRule type="containsText" dxfId="5959" priority="6110" operator="containsText" text="Muy Alta">
      <formula>NOT(ISERROR(SEARCH("Muy Alta",I171)))</formula>
    </cfRule>
  </conditionalFormatting>
  <conditionalFormatting sqref="Y171:Y172">
    <cfRule type="containsText" dxfId="5958" priority="6090" operator="containsText" text="Muy Alta">
      <formula>NOT(ISERROR(SEARCH("Muy Alta",Y171)))</formula>
    </cfRule>
    <cfRule type="containsText" dxfId="5957" priority="6091" operator="containsText" text="Alta">
      <formula>NOT(ISERROR(SEARCH("Alta",Y171)))</formula>
    </cfRule>
    <cfRule type="containsText" dxfId="5956" priority="6092" operator="containsText" text="Media">
      <formula>NOT(ISERROR(SEARCH("Media",Y171)))</formula>
    </cfRule>
    <cfRule type="containsText" dxfId="5955" priority="6093" operator="containsText" text="Muy Baja">
      <formula>NOT(ISERROR(SEARCH("Muy Baja",Y171)))</formula>
    </cfRule>
    <cfRule type="containsText" dxfId="5954" priority="6094" operator="containsText" text="Baja">
      <formula>NOT(ISERROR(SEARCH("Baja",Y171)))</formula>
    </cfRule>
    <cfRule type="containsText" dxfId="5953" priority="6095" operator="containsText" text="Muy Baja">
      <formula>NOT(ISERROR(SEARCH("Muy Baja",Y171)))</formula>
    </cfRule>
  </conditionalFormatting>
  <conditionalFormatting sqref="AC171:AC172">
    <cfRule type="containsText" dxfId="5952" priority="6085" operator="containsText" text="Catastrófico">
      <formula>NOT(ISERROR(SEARCH("Catastrófico",AC171)))</formula>
    </cfRule>
    <cfRule type="containsText" dxfId="5951" priority="6086" operator="containsText" text="Mayor">
      <formula>NOT(ISERROR(SEARCH("Mayor",AC171)))</formula>
    </cfRule>
    <cfRule type="containsText" dxfId="5950" priority="6087" operator="containsText" text="Moderado">
      <formula>NOT(ISERROR(SEARCH("Moderado",AC171)))</formula>
    </cfRule>
    <cfRule type="containsText" dxfId="5949" priority="6088" operator="containsText" text="Menor">
      <formula>NOT(ISERROR(SEARCH("Menor",AC171)))</formula>
    </cfRule>
    <cfRule type="containsText" dxfId="5948" priority="6089" operator="containsText" text="Leve">
      <formula>NOT(ISERROR(SEARCH("Leve",AC171)))</formula>
    </cfRule>
  </conditionalFormatting>
  <conditionalFormatting sqref="AG171">
    <cfRule type="containsText" dxfId="5947" priority="6076" operator="containsText" text="Extremo">
      <formula>NOT(ISERROR(SEARCH("Extremo",AG171)))</formula>
    </cfRule>
    <cfRule type="containsText" dxfId="5946" priority="6077" operator="containsText" text="Alto">
      <formula>NOT(ISERROR(SEARCH("Alto",AG171)))</formula>
    </cfRule>
    <cfRule type="containsText" dxfId="5945" priority="6078" operator="containsText" text="Moderado">
      <formula>NOT(ISERROR(SEARCH("Moderado",AG171)))</formula>
    </cfRule>
    <cfRule type="containsText" dxfId="5944" priority="6079" operator="containsText" text="Menor">
      <formula>NOT(ISERROR(SEARCH("Menor",AG171)))</formula>
    </cfRule>
    <cfRule type="containsText" dxfId="5943" priority="6080" operator="containsText" text="Bajo">
      <formula>NOT(ISERROR(SEARCH("Bajo",AG171)))</formula>
    </cfRule>
    <cfRule type="containsText" dxfId="5942" priority="6081" operator="containsText" text="Moderado">
      <formula>NOT(ISERROR(SEARCH("Moderado",AG171)))</formula>
    </cfRule>
    <cfRule type="containsText" dxfId="5941" priority="6082" operator="containsText" text="Extremo">
      <formula>NOT(ISERROR(SEARCH("Extremo",AG171)))</formula>
    </cfRule>
    <cfRule type="containsText" dxfId="5940" priority="6083" operator="containsText" text="Baja">
      <formula>NOT(ISERROR(SEARCH("Baja",AG171)))</formula>
    </cfRule>
    <cfRule type="containsText" dxfId="5939" priority="6084" operator="containsText" text="Alto">
      <formula>NOT(ISERROR(SEARCH("Alto",AG171)))</formula>
    </cfRule>
  </conditionalFormatting>
  <conditionalFormatting sqref="AE171:AE172">
    <cfRule type="containsText" dxfId="5938" priority="6066" operator="containsText" text="Catastrófico">
      <formula>NOT(ISERROR(SEARCH("Catastrófico",AE171)))</formula>
    </cfRule>
    <cfRule type="containsText" dxfId="5937" priority="6067" operator="containsText" text="Moderado">
      <formula>NOT(ISERROR(SEARCH("Moderado",AE171)))</formula>
    </cfRule>
    <cfRule type="containsText" dxfId="5936" priority="6068" operator="containsText" text="Menor">
      <formula>NOT(ISERROR(SEARCH("Menor",AE171)))</formula>
    </cfRule>
    <cfRule type="containsText" dxfId="5935" priority="6069" operator="containsText" text="Leve">
      <formula>NOT(ISERROR(SEARCH("Leve",AE171)))</formula>
    </cfRule>
    <cfRule type="containsText" dxfId="5934" priority="6070" operator="containsText" text="Mayor">
      <formula>NOT(ISERROR(SEARCH("Mayor",AE171)))</formula>
    </cfRule>
  </conditionalFormatting>
  <conditionalFormatting sqref="N36">
    <cfRule type="containsText" dxfId="5933" priority="6061" operator="containsText" text="Extremo">
      <formula>NOT(ISERROR(SEARCH("Extremo",N36)))</formula>
    </cfRule>
    <cfRule type="containsText" dxfId="5932" priority="6062" operator="containsText" text="Alto">
      <formula>NOT(ISERROR(SEARCH("Alto",N36)))</formula>
    </cfRule>
    <cfRule type="containsText" dxfId="5931" priority="6063" operator="containsText" text="Bajo">
      <formula>NOT(ISERROR(SEARCH("Bajo",N36)))</formula>
    </cfRule>
    <cfRule type="containsText" dxfId="5930" priority="6064" operator="containsText" text="Moderado">
      <formula>NOT(ISERROR(SEARCH("Moderado",N36)))</formula>
    </cfRule>
    <cfRule type="containsText" dxfId="5929" priority="6065" operator="containsText" text="Extremo">
      <formula>NOT(ISERROR(SEARCH("Extremo",N36)))</formula>
    </cfRule>
  </conditionalFormatting>
  <conditionalFormatting sqref="I36">
    <cfRule type="containsText" dxfId="5928" priority="6038" operator="containsText" text="Muy Baja">
      <formula>NOT(ISERROR(SEARCH("Muy Baja",I36)))</formula>
    </cfRule>
    <cfRule type="containsText" dxfId="5927" priority="6039" operator="containsText" text="Baja">
      <formula>NOT(ISERROR(SEARCH("Baja",I36)))</formula>
    </cfRule>
    <cfRule type="containsText" dxfId="5926" priority="6041" operator="containsText" text="Muy Alta">
      <formula>NOT(ISERROR(SEARCH("Muy Alta",I36)))</formula>
    </cfRule>
    <cfRule type="containsText" dxfId="5925" priority="6042" operator="containsText" text="Alta">
      <formula>NOT(ISERROR(SEARCH("Alta",I36)))</formula>
    </cfRule>
    <cfRule type="containsText" dxfId="5924" priority="6043" operator="containsText" text="Media">
      <formula>NOT(ISERROR(SEARCH("Media",I36)))</formula>
    </cfRule>
    <cfRule type="containsText" dxfId="5923" priority="6044" operator="containsText" text="Media">
      <formula>NOT(ISERROR(SEARCH("Media",I36)))</formula>
    </cfRule>
    <cfRule type="containsText" dxfId="5922" priority="6045" operator="containsText" text="Media">
      <formula>NOT(ISERROR(SEARCH("Media",I36)))</formula>
    </cfRule>
    <cfRule type="containsText" dxfId="5921" priority="6046" operator="containsText" text="Muy Baja">
      <formula>NOT(ISERROR(SEARCH("Muy Baja",I36)))</formula>
    </cfRule>
    <cfRule type="containsText" dxfId="5920" priority="6047" operator="containsText" text="Baja">
      <formula>NOT(ISERROR(SEARCH("Baja",I36)))</formula>
    </cfRule>
    <cfRule type="containsText" dxfId="5919" priority="6048" operator="containsText" text="Muy Baja">
      <formula>NOT(ISERROR(SEARCH("Muy Baja",I36)))</formula>
    </cfRule>
    <cfRule type="containsText" dxfId="5918" priority="6049" operator="containsText" text="Muy Baja">
      <formula>NOT(ISERROR(SEARCH("Muy Baja",I36)))</formula>
    </cfRule>
    <cfRule type="containsText" dxfId="5917" priority="6050" operator="containsText" text="Muy Baja">
      <formula>NOT(ISERROR(SEARCH("Muy Baja",I36)))</formula>
    </cfRule>
    <cfRule type="containsText" dxfId="5916" priority="6051" operator="containsText" text="Muy Baja'Tabla probabilidad'!">
      <formula>NOT(ISERROR(SEARCH("Muy Baja'Tabla probabilidad'!",I36)))</formula>
    </cfRule>
    <cfRule type="containsText" dxfId="5915" priority="6052" operator="containsText" text="Muy bajo">
      <formula>NOT(ISERROR(SEARCH("Muy bajo",I36)))</formula>
    </cfRule>
    <cfRule type="containsText" dxfId="5914" priority="6053" operator="containsText" text="Alta">
      <formula>NOT(ISERROR(SEARCH("Alta",I36)))</formula>
    </cfRule>
    <cfRule type="containsText" dxfId="5913" priority="6054" operator="containsText" text="Media">
      <formula>NOT(ISERROR(SEARCH("Media",I36)))</formula>
    </cfRule>
    <cfRule type="containsText" dxfId="5912" priority="6055" operator="containsText" text="Baja">
      <formula>NOT(ISERROR(SEARCH("Baja",I36)))</formula>
    </cfRule>
    <cfRule type="containsText" dxfId="5911" priority="6056" operator="containsText" text="Muy baja">
      <formula>NOT(ISERROR(SEARCH("Muy baja",I36)))</formula>
    </cfRule>
    <cfRule type="cellIs" dxfId="5910" priority="6059" operator="between">
      <formula>1</formula>
      <formula>2</formula>
    </cfRule>
    <cfRule type="cellIs" dxfId="5909" priority="6060" operator="between">
      <formula>0</formula>
      <formula>2</formula>
    </cfRule>
  </conditionalFormatting>
  <conditionalFormatting sqref="I36">
    <cfRule type="containsText" dxfId="5908" priority="6040" operator="containsText" text="Muy Alta">
      <formula>NOT(ISERROR(SEARCH("Muy Alta",I36)))</formula>
    </cfRule>
  </conditionalFormatting>
  <conditionalFormatting sqref="Y36:Y39">
    <cfRule type="containsText" dxfId="5907" priority="6020" operator="containsText" text="Muy Alta">
      <formula>NOT(ISERROR(SEARCH("Muy Alta",Y36)))</formula>
    </cfRule>
    <cfRule type="containsText" dxfId="5906" priority="6021" operator="containsText" text="Alta">
      <formula>NOT(ISERROR(SEARCH("Alta",Y36)))</formula>
    </cfRule>
    <cfRule type="containsText" dxfId="5905" priority="6022" operator="containsText" text="Media">
      <formula>NOT(ISERROR(SEARCH("Media",Y36)))</formula>
    </cfRule>
    <cfRule type="containsText" dxfId="5904" priority="6023" operator="containsText" text="Muy Baja">
      <formula>NOT(ISERROR(SEARCH("Muy Baja",Y36)))</formula>
    </cfRule>
    <cfRule type="containsText" dxfId="5903" priority="6024" operator="containsText" text="Baja">
      <formula>NOT(ISERROR(SEARCH("Baja",Y36)))</formula>
    </cfRule>
    <cfRule type="containsText" dxfId="5902" priority="6025" operator="containsText" text="Muy Baja">
      <formula>NOT(ISERROR(SEARCH("Muy Baja",Y36)))</formula>
    </cfRule>
  </conditionalFormatting>
  <conditionalFormatting sqref="AC36:AC39">
    <cfRule type="containsText" dxfId="5901" priority="6015" operator="containsText" text="Catastrófico">
      <formula>NOT(ISERROR(SEARCH("Catastrófico",AC36)))</formula>
    </cfRule>
    <cfRule type="containsText" dxfId="5900" priority="6016" operator="containsText" text="Mayor">
      <formula>NOT(ISERROR(SEARCH("Mayor",AC36)))</formula>
    </cfRule>
    <cfRule type="containsText" dxfId="5899" priority="6017" operator="containsText" text="Moderado">
      <formula>NOT(ISERROR(SEARCH("Moderado",AC36)))</formula>
    </cfRule>
    <cfRule type="containsText" dxfId="5898" priority="6018" operator="containsText" text="Menor">
      <formula>NOT(ISERROR(SEARCH("Menor",AC36)))</formula>
    </cfRule>
    <cfRule type="containsText" dxfId="5897" priority="6019" operator="containsText" text="Leve">
      <formula>NOT(ISERROR(SEARCH("Leve",AC36)))</formula>
    </cfRule>
  </conditionalFormatting>
  <conditionalFormatting sqref="AG36">
    <cfRule type="containsText" dxfId="5896" priority="6006" operator="containsText" text="Extremo">
      <formula>NOT(ISERROR(SEARCH("Extremo",AG36)))</formula>
    </cfRule>
    <cfRule type="containsText" dxfId="5895" priority="6007" operator="containsText" text="Alto">
      <formula>NOT(ISERROR(SEARCH("Alto",AG36)))</formula>
    </cfRule>
    <cfRule type="containsText" dxfId="5894" priority="6008" operator="containsText" text="Moderado">
      <formula>NOT(ISERROR(SEARCH("Moderado",AG36)))</formula>
    </cfRule>
    <cfRule type="containsText" dxfId="5893" priority="6009" operator="containsText" text="Menor">
      <formula>NOT(ISERROR(SEARCH("Menor",AG36)))</formula>
    </cfRule>
    <cfRule type="containsText" dxfId="5892" priority="6010" operator="containsText" text="Bajo">
      <formula>NOT(ISERROR(SEARCH("Bajo",AG36)))</formula>
    </cfRule>
    <cfRule type="containsText" dxfId="5891" priority="6011" operator="containsText" text="Moderado">
      <formula>NOT(ISERROR(SEARCH("Moderado",AG36)))</formula>
    </cfRule>
    <cfRule type="containsText" dxfId="5890" priority="6012" operator="containsText" text="Extremo">
      <formula>NOT(ISERROR(SEARCH("Extremo",AG36)))</formula>
    </cfRule>
    <cfRule type="containsText" dxfId="5889" priority="6013" operator="containsText" text="Baja">
      <formula>NOT(ISERROR(SEARCH("Baja",AG36)))</formula>
    </cfRule>
    <cfRule type="containsText" dxfId="5888" priority="6014" operator="containsText" text="Alto">
      <formula>NOT(ISERROR(SEARCH("Alto",AG36)))</formula>
    </cfRule>
  </conditionalFormatting>
  <conditionalFormatting sqref="AE36:AE39">
    <cfRule type="containsText" dxfId="5887" priority="5996" operator="containsText" text="Catastrófico">
      <formula>NOT(ISERROR(SEARCH("Catastrófico",AE36)))</formula>
    </cfRule>
    <cfRule type="containsText" dxfId="5886" priority="5997" operator="containsText" text="Moderado">
      <formula>NOT(ISERROR(SEARCH("Moderado",AE36)))</formula>
    </cfRule>
    <cfRule type="containsText" dxfId="5885" priority="5998" operator="containsText" text="Menor">
      <formula>NOT(ISERROR(SEARCH("Menor",AE36)))</formula>
    </cfRule>
    <cfRule type="containsText" dxfId="5884" priority="5999" operator="containsText" text="Leve">
      <formula>NOT(ISERROR(SEARCH("Leve",AE36)))</formula>
    </cfRule>
    <cfRule type="containsText" dxfId="5883" priority="6000" operator="containsText" text="Mayor">
      <formula>NOT(ISERROR(SEARCH("Mayor",AE36)))</formula>
    </cfRule>
  </conditionalFormatting>
  <conditionalFormatting sqref="N40">
    <cfRule type="containsText" dxfId="5882" priority="5991" operator="containsText" text="Extremo">
      <formula>NOT(ISERROR(SEARCH("Extremo",N40)))</formula>
    </cfRule>
    <cfRule type="containsText" dxfId="5881" priority="5992" operator="containsText" text="Alto">
      <formula>NOT(ISERROR(SEARCH("Alto",N40)))</formula>
    </cfRule>
    <cfRule type="containsText" dxfId="5880" priority="5993" operator="containsText" text="Bajo">
      <formula>NOT(ISERROR(SEARCH("Bajo",N40)))</formula>
    </cfRule>
    <cfRule type="containsText" dxfId="5879" priority="5994" operator="containsText" text="Moderado">
      <formula>NOT(ISERROR(SEARCH("Moderado",N40)))</formula>
    </cfRule>
    <cfRule type="containsText" dxfId="5878" priority="5995" operator="containsText" text="Extremo">
      <formula>NOT(ISERROR(SEARCH("Extremo",N40)))</formula>
    </cfRule>
  </conditionalFormatting>
  <conditionalFormatting sqref="I40">
    <cfRule type="containsText" dxfId="5877" priority="5968" operator="containsText" text="Muy Baja">
      <formula>NOT(ISERROR(SEARCH("Muy Baja",I40)))</formula>
    </cfRule>
    <cfRule type="containsText" dxfId="5876" priority="5969" operator="containsText" text="Baja">
      <formula>NOT(ISERROR(SEARCH("Baja",I40)))</formula>
    </cfRule>
    <cfRule type="containsText" dxfId="5875" priority="5971" operator="containsText" text="Muy Alta">
      <formula>NOT(ISERROR(SEARCH("Muy Alta",I40)))</formula>
    </cfRule>
    <cfRule type="containsText" dxfId="5874" priority="5972" operator="containsText" text="Alta">
      <formula>NOT(ISERROR(SEARCH("Alta",I40)))</formula>
    </cfRule>
    <cfRule type="containsText" dxfId="5873" priority="5973" operator="containsText" text="Media">
      <formula>NOT(ISERROR(SEARCH("Media",I40)))</formula>
    </cfRule>
    <cfRule type="containsText" dxfId="5872" priority="5974" operator="containsText" text="Media">
      <formula>NOT(ISERROR(SEARCH("Media",I40)))</formula>
    </cfRule>
    <cfRule type="containsText" dxfId="5871" priority="5975" operator="containsText" text="Media">
      <formula>NOT(ISERROR(SEARCH("Media",I40)))</formula>
    </cfRule>
    <cfRule type="containsText" dxfId="5870" priority="5976" operator="containsText" text="Muy Baja">
      <formula>NOT(ISERROR(SEARCH("Muy Baja",I40)))</formula>
    </cfRule>
    <cfRule type="containsText" dxfId="5869" priority="5977" operator="containsText" text="Baja">
      <formula>NOT(ISERROR(SEARCH("Baja",I40)))</formula>
    </cfRule>
    <cfRule type="containsText" dxfId="5868" priority="5978" operator="containsText" text="Muy Baja">
      <formula>NOT(ISERROR(SEARCH("Muy Baja",I40)))</formula>
    </cfRule>
    <cfRule type="containsText" dxfId="5867" priority="5979" operator="containsText" text="Muy Baja">
      <formula>NOT(ISERROR(SEARCH("Muy Baja",I40)))</formula>
    </cfRule>
    <cfRule type="containsText" dxfId="5866" priority="5980" operator="containsText" text="Muy Baja">
      <formula>NOT(ISERROR(SEARCH("Muy Baja",I40)))</formula>
    </cfRule>
    <cfRule type="containsText" dxfId="5865" priority="5981" operator="containsText" text="Muy Baja'Tabla probabilidad'!">
      <formula>NOT(ISERROR(SEARCH("Muy Baja'Tabla probabilidad'!",I40)))</formula>
    </cfRule>
    <cfRule type="containsText" dxfId="5864" priority="5982" operator="containsText" text="Muy bajo">
      <formula>NOT(ISERROR(SEARCH("Muy bajo",I40)))</formula>
    </cfRule>
    <cfRule type="containsText" dxfId="5863" priority="5983" operator="containsText" text="Alta">
      <formula>NOT(ISERROR(SEARCH("Alta",I40)))</formula>
    </cfRule>
    <cfRule type="containsText" dxfId="5862" priority="5984" operator="containsText" text="Media">
      <formula>NOT(ISERROR(SEARCH("Media",I40)))</formula>
    </cfRule>
    <cfRule type="containsText" dxfId="5861" priority="5985" operator="containsText" text="Baja">
      <formula>NOT(ISERROR(SEARCH("Baja",I40)))</formula>
    </cfRule>
    <cfRule type="containsText" dxfId="5860" priority="5986" operator="containsText" text="Muy baja">
      <formula>NOT(ISERROR(SEARCH("Muy baja",I40)))</formula>
    </cfRule>
    <cfRule type="cellIs" dxfId="5859" priority="5989" operator="between">
      <formula>1</formula>
      <formula>2</formula>
    </cfRule>
    <cfRule type="cellIs" dxfId="5858" priority="5990" operator="between">
      <formula>0</formula>
      <formula>2</formula>
    </cfRule>
  </conditionalFormatting>
  <conditionalFormatting sqref="I40">
    <cfRule type="containsText" dxfId="5857" priority="5970" operator="containsText" text="Muy Alta">
      <formula>NOT(ISERROR(SEARCH("Muy Alta",I40)))</formula>
    </cfRule>
  </conditionalFormatting>
  <conditionalFormatting sqref="AG40 AG44">
    <cfRule type="containsText" dxfId="5856" priority="5936" operator="containsText" text="Extremo">
      <formula>NOT(ISERROR(SEARCH("Extremo",AG40)))</formula>
    </cfRule>
    <cfRule type="containsText" dxfId="5855" priority="5937" operator="containsText" text="Alto">
      <formula>NOT(ISERROR(SEARCH("Alto",AG40)))</formula>
    </cfRule>
    <cfRule type="containsText" dxfId="5854" priority="5938" operator="containsText" text="Moderado">
      <formula>NOT(ISERROR(SEARCH("Moderado",AG40)))</formula>
    </cfRule>
    <cfRule type="containsText" dxfId="5853" priority="5939" operator="containsText" text="Menor">
      <formula>NOT(ISERROR(SEARCH("Menor",AG40)))</formula>
    </cfRule>
    <cfRule type="containsText" dxfId="5852" priority="5940" operator="containsText" text="Bajo">
      <formula>NOT(ISERROR(SEARCH("Bajo",AG40)))</formula>
    </cfRule>
    <cfRule type="containsText" dxfId="5851" priority="5941" operator="containsText" text="Moderado">
      <formula>NOT(ISERROR(SEARCH("Moderado",AG40)))</formula>
    </cfRule>
    <cfRule type="containsText" dxfId="5850" priority="5942" operator="containsText" text="Extremo">
      <formula>NOT(ISERROR(SEARCH("Extremo",AG40)))</formula>
    </cfRule>
    <cfRule type="containsText" dxfId="5849" priority="5943" operator="containsText" text="Baja">
      <formula>NOT(ISERROR(SEARCH("Baja",AG40)))</formula>
    </cfRule>
    <cfRule type="containsText" dxfId="5848" priority="5944" operator="containsText" text="Alto">
      <formula>NOT(ISERROR(SEARCH("Alto",AG40)))</formula>
    </cfRule>
  </conditionalFormatting>
  <conditionalFormatting sqref="B10">
    <cfRule type="containsText" dxfId="5847" priority="5883" operator="containsText" text="3- Moderado">
      <formula>NOT(ISERROR(SEARCH("3- Moderado",B10)))</formula>
    </cfRule>
    <cfRule type="containsText" dxfId="5846" priority="5884" operator="containsText" text="6- Moderado">
      <formula>NOT(ISERROR(SEARCH("6- Moderado",B10)))</formula>
    </cfRule>
    <cfRule type="containsText" dxfId="5845" priority="5885" operator="containsText" text="4- Moderado">
      <formula>NOT(ISERROR(SEARCH("4- Moderado",B10)))</formula>
    </cfRule>
    <cfRule type="containsText" dxfId="5844" priority="5886" operator="containsText" text="3- Bajo">
      <formula>NOT(ISERROR(SEARCH("3- Bajo",B10)))</formula>
    </cfRule>
    <cfRule type="containsText" dxfId="5843" priority="5887" operator="containsText" text="4- Bajo">
      <formula>NOT(ISERROR(SEARCH("4- Bajo",B10)))</formula>
    </cfRule>
    <cfRule type="containsText" dxfId="5842" priority="5888" operator="containsText" text="1- Bajo">
      <formula>NOT(ISERROR(SEARCH("1- Bajo",B10)))</formula>
    </cfRule>
  </conditionalFormatting>
  <conditionalFormatting sqref="B26">
    <cfRule type="containsText" dxfId="5841" priority="5877" operator="containsText" text="3- Moderado">
      <formula>NOT(ISERROR(SEARCH("3- Moderado",B26)))</formula>
    </cfRule>
    <cfRule type="containsText" dxfId="5840" priority="5878" operator="containsText" text="6- Moderado">
      <formula>NOT(ISERROR(SEARCH("6- Moderado",B26)))</formula>
    </cfRule>
    <cfRule type="containsText" dxfId="5839" priority="5879" operator="containsText" text="4- Moderado">
      <formula>NOT(ISERROR(SEARCH("4- Moderado",B26)))</formula>
    </cfRule>
    <cfRule type="containsText" dxfId="5838" priority="5880" operator="containsText" text="3- Bajo">
      <formula>NOT(ISERROR(SEARCH("3- Bajo",B26)))</formula>
    </cfRule>
    <cfRule type="containsText" dxfId="5837" priority="5881" operator="containsText" text="4- Bajo">
      <formula>NOT(ISERROR(SEARCH("4- Bajo",B26)))</formula>
    </cfRule>
    <cfRule type="containsText" dxfId="5836" priority="5882" operator="containsText" text="1- Bajo">
      <formula>NOT(ISERROR(SEARCH("1- Bajo",B26)))</formula>
    </cfRule>
  </conditionalFormatting>
  <conditionalFormatting sqref="B20">
    <cfRule type="containsText" dxfId="5835" priority="5871" operator="containsText" text="3- Moderado">
      <formula>NOT(ISERROR(SEARCH("3- Moderado",B20)))</formula>
    </cfRule>
    <cfRule type="containsText" dxfId="5834" priority="5872" operator="containsText" text="6- Moderado">
      <formula>NOT(ISERROR(SEARCH("6- Moderado",B20)))</formula>
    </cfRule>
    <cfRule type="containsText" dxfId="5833" priority="5873" operator="containsText" text="4- Moderado">
      <formula>NOT(ISERROR(SEARCH("4- Moderado",B20)))</formula>
    </cfRule>
    <cfRule type="containsText" dxfId="5832" priority="5874" operator="containsText" text="3- Bajo">
      <formula>NOT(ISERROR(SEARCH("3- Bajo",B20)))</formula>
    </cfRule>
    <cfRule type="containsText" dxfId="5831" priority="5875" operator="containsText" text="4- Bajo">
      <formula>NOT(ISERROR(SEARCH("4- Bajo",B20)))</formula>
    </cfRule>
    <cfRule type="containsText" dxfId="5830" priority="5876" operator="containsText" text="1- Bajo">
      <formula>NOT(ISERROR(SEARCH("1- Bajo",B20)))</formula>
    </cfRule>
  </conditionalFormatting>
  <conditionalFormatting sqref="B163">
    <cfRule type="containsText" dxfId="5829" priority="5865" operator="containsText" text="3- Moderado">
      <formula>NOT(ISERROR(SEARCH("3- Moderado",B163)))</formula>
    </cfRule>
    <cfRule type="containsText" dxfId="5828" priority="5866" operator="containsText" text="6- Moderado">
      <formula>NOT(ISERROR(SEARCH("6- Moderado",B163)))</formula>
    </cfRule>
    <cfRule type="containsText" dxfId="5827" priority="5867" operator="containsText" text="4- Moderado">
      <formula>NOT(ISERROR(SEARCH("4- Moderado",B163)))</formula>
    </cfRule>
    <cfRule type="containsText" dxfId="5826" priority="5868" operator="containsText" text="3- Bajo">
      <formula>NOT(ISERROR(SEARCH("3- Bajo",B163)))</formula>
    </cfRule>
    <cfRule type="containsText" dxfId="5825" priority="5869" operator="containsText" text="4- Bajo">
      <formula>NOT(ISERROR(SEARCH("4- Bajo",B163)))</formula>
    </cfRule>
    <cfRule type="containsText" dxfId="5824" priority="5870" operator="containsText" text="1- Bajo">
      <formula>NOT(ISERROR(SEARCH("1- Bajo",B163)))</formula>
    </cfRule>
  </conditionalFormatting>
  <conditionalFormatting sqref="F26:F28">
    <cfRule type="containsText" dxfId="5823" priority="5859" operator="containsText" text="3- Moderado">
      <formula>NOT(ISERROR(SEARCH("3- Moderado",F26)))</formula>
    </cfRule>
    <cfRule type="containsText" dxfId="5822" priority="5860" operator="containsText" text="6- Moderado">
      <formula>NOT(ISERROR(SEARCH("6- Moderado",F26)))</formula>
    </cfRule>
    <cfRule type="containsText" dxfId="5821" priority="5861" operator="containsText" text="4- Moderado">
      <formula>NOT(ISERROR(SEARCH("4- Moderado",F26)))</formula>
    </cfRule>
    <cfRule type="containsText" dxfId="5820" priority="5862" operator="containsText" text="3- Bajo">
      <formula>NOT(ISERROR(SEARCH("3- Bajo",F26)))</formula>
    </cfRule>
    <cfRule type="containsText" dxfId="5819" priority="5863" operator="containsText" text="4- Bajo">
      <formula>NOT(ISERROR(SEARCH("4- Bajo",F26)))</formula>
    </cfRule>
    <cfRule type="containsText" dxfId="5818" priority="5864" operator="containsText" text="1- Bajo">
      <formula>NOT(ISERROR(SEARCH("1- Bajo",F26)))</formula>
    </cfRule>
  </conditionalFormatting>
  <conditionalFormatting sqref="F23">
    <cfRule type="containsText" dxfId="5817" priority="5853" operator="containsText" text="3- Moderado">
      <formula>NOT(ISERROR(SEARCH("3- Moderado",F23)))</formula>
    </cfRule>
    <cfRule type="containsText" dxfId="5816" priority="5854" operator="containsText" text="6- Moderado">
      <formula>NOT(ISERROR(SEARCH("6- Moderado",F23)))</formula>
    </cfRule>
    <cfRule type="containsText" dxfId="5815" priority="5855" operator="containsText" text="4- Moderado">
      <formula>NOT(ISERROR(SEARCH("4- Moderado",F23)))</formula>
    </cfRule>
    <cfRule type="containsText" dxfId="5814" priority="5856" operator="containsText" text="3- Bajo">
      <formula>NOT(ISERROR(SEARCH("3- Bajo",F23)))</formula>
    </cfRule>
    <cfRule type="containsText" dxfId="5813" priority="5857" operator="containsText" text="4- Bajo">
      <formula>NOT(ISERROR(SEARCH("4- Bajo",F23)))</formula>
    </cfRule>
    <cfRule type="containsText" dxfId="5812" priority="5858" operator="containsText" text="1- Bajo">
      <formula>NOT(ISERROR(SEARCH("1- Bajo",F23)))</formula>
    </cfRule>
  </conditionalFormatting>
  <conditionalFormatting sqref="F10">
    <cfRule type="containsText" dxfId="5811" priority="5847" operator="containsText" text="3- Moderado">
      <formula>NOT(ISERROR(SEARCH("3- Moderado",F10)))</formula>
    </cfRule>
    <cfRule type="containsText" dxfId="5810" priority="5848" operator="containsText" text="6- Moderado">
      <formula>NOT(ISERROR(SEARCH("6- Moderado",F10)))</formula>
    </cfRule>
    <cfRule type="containsText" dxfId="5809" priority="5849" operator="containsText" text="4- Moderado">
      <formula>NOT(ISERROR(SEARCH("4- Moderado",F10)))</formula>
    </cfRule>
    <cfRule type="containsText" dxfId="5808" priority="5850" operator="containsText" text="3- Bajo">
      <formula>NOT(ISERROR(SEARCH("3- Bajo",F10)))</formula>
    </cfRule>
    <cfRule type="containsText" dxfId="5807" priority="5851" operator="containsText" text="4- Bajo">
      <formula>NOT(ISERROR(SEARCH("4- Bajo",F10)))</formula>
    </cfRule>
    <cfRule type="containsText" dxfId="5806" priority="5852" operator="containsText" text="1- Bajo">
      <formula>NOT(ISERROR(SEARCH("1- Bajo",F10)))</formula>
    </cfRule>
  </conditionalFormatting>
  <conditionalFormatting sqref="F44:F45">
    <cfRule type="containsText" dxfId="5805" priority="5841" operator="containsText" text="3- Moderado">
      <formula>NOT(ISERROR(SEARCH("3- Moderado",F44)))</formula>
    </cfRule>
    <cfRule type="containsText" dxfId="5804" priority="5842" operator="containsText" text="6- Moderado">
      <formula>NOT(ISERROR(SEARCH("6- Moderado",F44)))</formula>
    </cfRule>
    <cfRule type="containsText" dxfId="5803" priority="5843" operator="containsText" text="4- Moderado">
      <formula>NOT(ISERROR(SEARCH("4- Moderado",F44)))</formula>
    </cfRule>
    <cfRule type="containsText" dxfId="5802" priority="5844" operator="containsText" text="3- Bajo">
      <formula>NOT(ISERROR(SEARCH("3- Bajo",F44)))</formula>
    </cfRule>
    <cfRule type="containsText" dxfId="5801" priority="5845" operator="containsText" text="4- Bajo">
      <formula>NOT(ISERROR(SEARCH("4- Bajo",F44)))</formula>
    </cfRule>
    <cfRule type="containsText" dxfId="5800" priority="5846" operator="containsText" text="1- Bajo">
      <formula>NOT(ISERROR(SEARCH("1- Bajo",F44)))</formula>
    </cfRule>
  </conditionalFormatting>
  <conditionalFormatting sqref="F20">
    <cfRule type="containsText" dxfId="5799" priority="5835" operator="containsText" text="3- Moderado">
      <formula>NOT(ISERROR(SEARCH("3- Moderado",F20)))</formula>
    </cfRule>
    <cfRule type="containsText" dxfId="5798" priority="5836" operator="containsText" text="6- Moderado">
      <formula>NOT(ISERROR(SEARCH("6- Moderado",F20)))</formula>
    </cfRule>
    <cfRule type="containsText" dxfId="5797" priority="5837" operator="containsText" text="4- Moderado">
      <formula>NOT(ISERROR(SEARCH("4- Moderado",F20)))</formula>
    </cfRule>
    <cfRule type="containsText" dxfId="5796" priority="5838" operator="containsText" text="3- Bajo">
      <formula>NOT(ISERROR(SEARCH("3- Bajo",F20)))</formula>
    </cfRule>
    <cfRule type="containsText" dxfId="5795" priority="5839" operator="containsText" text="4- Bajo">
      <formula>NOT(ISERROR(SEARCH("4- Bajo",F20)))</formula>
    </cfRule>
    <cfRule type="containsText" dxfId="5794" priority="5840" operator="containsText" text="1- Bajo">
      <formula>NOT(ISERROR(SEARCH("1- Bajo",F20)))</formula>
    </cfRule>
  </conditionalFormatting>
  <conditionalFormatting sqref="F167">
    <cfRule type="containsText" dxfId="5793" priority="5829" operator="containsText" text="3- Moderado">
      <formula>NOT(ISERROR(SEARCH("3- Moderado",F167)))</formula>
    </cfRule>
    <cfRule type="containsText" dxfId="5792" priority="5830" operator="containsText" text="6- Moderado">
      <formula>NOT(ISERROR(SEARCH("6- Moderado",F167)))</formula>
    </cfRule>
    <cfRule type="containsText" dxfId="5791" priority="5831" operator="containsText" text="4- Moderado">
      <formula>NOT(ISERROR(SEARCH("4- Moderado",F167)))</formula>
    </cfRule>
    <cfRule type="containsText" dxfId="5790" priority="5832" operator="containsText" text="3- Bajo">
      <formula>NOT(ISERROR(SEARCH("3- Bajo",F167)))</formula>
    </cfRule>
    <cfRule type="containsText" dxfId="5789" priority="5833" operator="containsText" text="4- Bajo">
      <formula>NOT(ISERROR(SEARCH("4- Bajo",F167)))</formula>
    </cfRule>
    <cfRule type="containsText" dxfId="5788" priority="5834" operator="containsText" text="1- Bajo">
      <formula>NOT(ISERROR(SEARCH("1- Bajo",F167)))</formula>
    </cfRule>
  </conditionalFormatting>
  <conditionalFormatting sqref="F163">
    <cfRule type="containsText" dxfId="5787" priority="5823" operator="containsText" text="3- Moderado">
      <formula>NOT(ISERROR(SEARCH("3- Moderado",F163)))</formula>
    </cfRule>
    <cfRule type="containsText" dxfId="5786" priority="5824" operator="containsText" text="6- Moderado">
      <formula>NOT(ISERROR(SEARCH("6- Moderado",F163)))</formula>
    </cfRule>
    <cfRule type="containsText" dxfId="5785" priority="5825" operator="containsText" text="4- Moderado">
      <formula>NOT(ISERROR(SEARCH("4- Moderado",F163)))</formula>
    </cfRule>
    <cfRule type="containsText" dxfId="5784" priority="5826" operator="containsText" text="3- Bajo">
      <formula>NOT(ISERROR(SEARCH("3- Bajo",F163)))</formula>
    </cfRule>
    <cfRule type="containsText" dxfId="5783" priority="5827" operator="containsText" text="4- Bajo">
      <formula>NOT(ISERROR(SEARCH("4- Bajo",F163)))</formula>
    </cfRule>
    <cfRule type="containsText" dxfId="5782" priority="5828" operator="containsText" text="1- Bajo">
      <formula>NOT(ISERROR(SEARCH("1- Bajo",F163)))</formula>
    </cfRule>
  </conditionalFormatting>
  <conditionalFormatting sqref="L14">
    <cfRule type="containsText" dxfId="5781" priority="5817" operator="containsText" text="Catastrófico">
      <formula>NOT(ISERROR(SEARCH("Catastrófico",L14)))</formula>
    </cfRule>
    <cfRule type="containsText" dxfId="5780" priority="5818" operator="containsText" text="Mayor">
      <formula>NOT(ISERROR(SEARCH("Mayor",L14)))</formula>
    </cfRule>
    <cfRule type="containsText" dxfId="5779" priority="5819" operator="containsText" text="Alta">
      <formula>NOT(ISERROR(SEARCH("Alta",L14)))</formula>
    </cfRule>
    <cfRule type="containsText" dxfId="5778" priority="5820" operator="containsText" text="Moderado">
      <formula>NOT(ISERROR(SEARCH("Moderado",L14)))</formula>
    </cfRule>
    <cfRule type="containsText" dxfId="5777" priority="5821" operator="containsText" text="Menor">
      <formula>NOT(ISERROR(SEARCH("Menor",L14)))</formula>
    </cfRule>
    <cfRule type="containsText" dxfId="5776" priority="5822" operator="containsText" text="Leve">
      <formula>NOT(ISERROR(SEARCH("Leve",L14)))</formula>
    </cfRule>
  </conditionalFormatting>
  <conditionalFormatting sqref="M14">
    <cfRule type="containsText" dxfId="5775" priority="5811" operator="containsText" text="Catastrófico">
      <formula>NOT(ISERROR(SEARCH("Catastrófico",M14)))</formula>
    </cfRule>
    <cfRule type="containsText" dxfId="5774" priority="5812" operator="containsText" text="Mayor">
      <formula>NOT(ISERROR(SEARCH("Mayor",M14)))</formula>
    </cfRule>
    <cfRule type="containsText" dxfId="5773" priority="5813" operator="containsText" text="Alta">
      <formula>NOT(ISERROR(SEARCH("Alta",M14)))</formula>
    </cfRule>
    <cfRule type="containsText" dxfId="5772" priority="5814" operator="containsText" text="Moderado">
      <formula>NOT(ISERROR(SEARCH("Moderado",M14)))</formula>
    </cfRule>
    <cfRule type="containsText" dxfId="5771" priority="5815" operator="containsText" text="Menor">
      <formula>NOT(ISERROR(SEARCH("Menor",M14)))</formula>
    </cfRule>
    <cfRule type="containsText" dxfId="5770" priority="5816" operator="containsText" text="Leve">
      <formula>NOT(ISERROR(SEARCH("Leve",M14)))</formula>
    </cfRule>
  </conditionalFormatting>
  <conditionalFormatting sqref="AA14:AA16">
    <cfRule type="containsText" dxfId="5769" priority="5752" operator="containsText" text="Muy Baja">
      <formula>NOT(ISERROR(SEARCH("Muy Baja",AA14)))</formula>
    </cfRule>
    <cfRule type="containsText" dxfId="5768" priority="5806" operator="containsText" text="Muy Alta">
      <formula>NOT(ISERROR(SEARCH("Muy Alta",AA14)))</formula>
    </cfRule>
    <cfRule type="containsText" dxfId="5767" priority="5807" operator="containsText" text="Alta">
      <formula>NOT(ISERROR(SEARCH("Alta",AA14)))</formula>
    </cfRule>
    <cfRule type="containsText" dxfId="5766" priority="5808" operator="containsText" text="Media">
      <formula>NOT(ISERROR(SEARCH("Media",AA14)))</formula>
    </cfRule>
    <cfRule type="containsText" dxfId="5765" priority="5809" operator="containsText" text="Baja">
      <formula>NOT(ISERROR(SEARCH("Baja",AA14)))</formula>
    </cfRule>
    <cfRule type="containsText" dxfId="5764" priority="5810" operator="containsText" text="Muy Baja">
      <formula>NOT(ISERROR(SEARCH("Muy Baja",AA14)))</formula>
    </cfRule>
  </conditionalFormatting>
  <conditionalFormatting sqref="N14">
    <cfRule type="containsText" dxfId="5763" priority="5801" operator="containsText" text="Extremo">
      <formula>NOT(ISERROR(SEARCH("Extremo",N14)))</formula>
    </cfRule>
    <cfRule type="containsText" dxfId="5762" priority="5802" operator="containsText" text="Alto">
      <formula>NOT(ISERROR(SEARCH("Alto",N14)))</formula>
    </cfRule>
    <cfRule type="containsText" dxfId="5761" priority="5803" operator="containsText" text="Bajo">
      <formula>NOT(ISERROR(SEARCH("Bajo",N14)))</formula>
    </cfRule>
    <cfRule type="containsText" dxfId="5760" priority="5804" operator="containsText" text="Moderado">
      <formula>NOT(ISERROR(SEARCH("Moderado",N14)))</formula>
    </cfRule>
    <cfRule type="containsText" dxfId="5759" priority="5805" operator="containsText" text="Extremo">
      <formula>NOT(ISERROR(SEARCH("Extremo",N14)))</formula>
    </cfRule>
  </conditionalFormatting>
  <conditionalFormatting sqref="I14">
    <cfRule type="containsText" dxfId="5758" priority="5778" operator="containsText" text="Muy Baja">
      <formula>NOT(ISERROR(SEARCH("Muy Baja",I14)))</formula>
    </cfRule>
    <cfRule type="containsText" dxfId="5757" priority="5779" operator="containsText" text="Baja">
      <formula>NOT(ISERROR(SEARCH("Baja",I14)))</formula>
    </cfRule>
    <cfRule type="containsText" dxfId="5756" priority="5781" operator="containsText" text="Muy Alta">
      <formula>NOT(ISERROR(SEARCH("Muy Alta",I14)))</formula>
    </cfRule>
    <cfRule type="containsText" dxfId="5755" priority="5782" operator="containsText" text="Alta">
      <formula>NOT(ISERROR(SEARCH("Alta",I14)))</formula>
    </cfRule>
    <cfRule type="containsText" dxfId="5754" priority="5783" operator="containsText" text="Media">
      <formula>NOT(ISERROR(SEARCH("Media",I14)))</formula>
    </cfRule>
    <cfRule type="containsText" dxfId="5753" priority="5784" operator="containsText" text="Media">
      <formula>NOT(ISERROR(SEARCH("Media",I14)))</formula>
    </cfRule>
    <cfRule type="containsText" dxfId="5752" priority="5785" operator="containsText" text="Media">
      <formula>NOT(ISERROR(SEARCH("Media",I14)))</formula>
    </cfRule>
    <cfRule type="containsText" dxfId="5751" priority="5786" operator="containsText" text="Muy Baja">
      <formula>NOT(ISERROR(SEARCH("Muy Baja",I14)))</formula>
    </cfRule>
    <cfRule type="containsText" dxfId="5750" priority="5787" operator="containsText" text="Baja">
      <formula>NOT(ISERROR(SEARCH("Baja",I14)))</formula>
    </cfRule>
    <cfRule type="containsText" dxfId="5749" priority="5788" operator="containsText" text="Muy Baja">
      <formula>NOT(ISERROR(SEARCH("Muy Baja",I14)))</formula>
    </cfRule>
    <cfRule type="containsText" dxfId="5748" priority="5789" operator="containsText" text="Muy Baja">
      <formula>NOT(ISERROR(SEARCH("Muy Baja",I14)))</formula>
    </cfRule>
    <cfRule type="containsText" dxfId="5747" priority="5790" operator="containsText" text="Muy Baja">
      <formula>NOT(ISERROR(SEARCH("Muy Baja",I14)))</formula>
    </cfRule>
    <cfRule type="containsText" dxfId="5746" priority="5791" operator="containsText" text="Muy Baja'Tabla probabilidad'!">
      <formula>NOT(ISERROR(SEARCH("Muy Baja'Tabla probabilidad'!",I14)))</formula>
    </cfRule>
    <cfRule type="containsText" dxfId="5745" priority="5792" operator="containsText" text="Muy bajo">
      <formula>NOT(ISERROR(SEARCH("Muy bajo",I14)))</formula>
    </cfRule>
    <cfRule type="containsText" dxfId="5744" priority="5793" operator="containsText" text="Alta">
      <formula>NOT(ISERROR(SEARCH("Alta",I14)))</formula>
    </cfRule>
    <cfRule type="containsText" dxfId="5743" priority="5794" operator="containsText" text="Media">
      <formula>NOT(ISERROR(SEARCH("Media",I14)))</formula>
    </cfRule>
    <cfRule type="containsText" dxfId="5742" priority="5795" operator="containsText" text="Baja">
      <formula>NOT(ISERROR(SEARCH("Baja",I14)))</formula>
    </cfRule>
    <cfRule type="containsText" dxfId="5741" priority="5796" operator="containsText" text="Muy baja">
      <formula>NOT(ISERROR(SEARCH("Muy baja",I14)))</formula>
    </cfRule>
    <cfRule type="cellIs" dxfId="5740" priority="5799" operator="between">
      <formula>1</formula>
      <formula>2</formula>
    </cfRule>
    <cfRule type="cellIs" dxfId="5739" priority="5800" operator="between">
      <formula>0</formula>
      <formula>2</formula>
    </cfRule>
  </conditionalFormatting>
  <conditionalFormatting sqref="I14">
    <cfRule type="containsText" dxfId="5738" priority="5780" operator="containsText" text="Muy Alta">
      <formula>NOT(ISERROR(SEARCH("Muy Alta",I14)))</formula>
    </cfRule>
  </conditionalFormatting>
  <conditionalFormatting sqref="Y14:Y16">
    <cfRule type="containsText" dxfId="5737" priority="5772" operator="containsText" text="Muy Alta">
      <formula>NOT(ISERROR(SEARCH("Muy Alta",Y14)))</formula>
    </cfRule>
    <cfRule type="containsText" dxfId="5736" priority="5773" operator="containsText" text="Alta">
      <formula>NOT(ISERROR(SEARCH("Alta",Y14)))</formula>
    </cfRule>
    <cfRule type="containsText" dxfId="5735" priority="5774" operator="containsText" text="Media">
      <formula>NOT(ISERROR(SEARCH("Media",Y14)))</formula>
    </cfRule>
    <cfRule type="containsText" dxfId="5734" priority="5775" operator="containsText" text="Muy Baja">
      <formula>NOT(ISERROR(SEARCH("Muy Baja",Y14)))</formula>
    </cfRule>
    <cfRule type="containsText" dxfId="5733" priority="5776" operator="containsText" text="Baja">
      <formula>NOT(ISERROR(SEARCH("Baja",Y14)))</formula>
    </cfRule>
    <cfRule type="containsText" dxfId="5732" priority="5777" operator="containsText" text="Muy Baja">
      <formula>NOT(ISERROR(SEARCH("Muy Baja",Y14)))</formula>
    </cfRule>
  </conditionalFormatting>
  <conditionalFormatting sqref="AC14:AC16">
    <cfRule type="containsText" dxfId="5731" priority="5767" operator="containsText" text="Catastrófico">
      <formula>NOT(ISERROR(SEARCH("Catastrófico",AC14)))</formula>
    </cfRule>
    <cfRule type="containsText" dxfId="5730" priority="5768" operator="containsText" text="Mayor">
      <formula>NOT(ISERROR(SEARCH("Mayor",AC14)))</formula>
    </cfRule>
    <cfRule type="containsText" dxfId="5729" priority="5769" operator="containsText" text="Moderado">
      <formula>NOT(ISERROR(SEARCH("Moderado",AC14)))</formula>
    </cfRule>
    <cfRule type="containsText" dxfId="5728" priority="5770" operator="containsText" text="Menor">
      <formula>NOT(ISERROR(SEARCH("Menor",AC14)))</formula>
    </cfRule>
    <cfRule type="containsText" dxfId="5727" priority="5771" operator="containsText" text="Leve">
      <formula>NOT(ISERROR(SEARCH("Leve",AC14)))</formula>
    </cfRule>
  </conditionalFormatting>
  <conditionalFormatting sqref="AG14">
    <cfRule type="containsText" dxfId="5726" priority="5758" operator="containsText" text="Extremo">
      <formula>NOT(ISERROR(SEARCH("Extremo",AG14)))</formula>
    </cfRule>
    <cfRule type="containsText" dxfId="5725" priority="5759" operator="containsText" text="Alto">
      <formula>NOT(ISERROR(SEARCH("Alto",AG14)))</formula>
    </cfRule>
    <cfRule type="containsText" dxfId="5724" priority="5760" operator="containsText" text="Moderado">
      <formula>NOT(ISERROR(SEARCH("Moderado",AG14)))</formula>
    </cfRule>
    <cfRule type="containsText" dxfId="5723" priority="5761" operator="containsText" text="Menor">
      <formula>NOT(ISERROR(SEARCH("Menor",AG14)))</formula>
    </cfRule>
    <cfRule type="containsText" dxfId="5722" priority="5762" operator="containsText" text="Bajo">
      <formula>NOT(ISERROR(SEARCH("Bajo",AG14)))</formula>
    </cfRule>
    <cfRule type="containsText" dxfId="5721" priority="5763" operator="containsText" text="Moderado">
      <formula>NOT(ISERROR(SEARCH("Moderado",AG14)))</formula>
    </cfRule>
    <cfRule type="containsText" dxfId="5720" priority="5764" operator="containsText" text="Extremo">
      <formula>NOT(ISERROR(SEARCH("Extremo",AG14)))</formula>
    </cfRule>
    <cfRule type="containsText" dxfId="5719" priority="5765" operator="containsText" text="Baja">
      <formula>NOT(ISERROR(SEARCH("Baja",AG14)))</formula>
    </cfRule>
    <cfRule type="containsText" dxfId="5718" priority="5766" operator="containsText" text="Alto">
      <formula>NOT(ISERROR(SEARCH("Alto",AG14)))</formula>
    </cfRule>
  </conditionalFormatting>
  <conditionalFormatting sqref="AE14:AE16">
    <cfRule type="containsText" dxfId="5717" priority="5753" operator="containsText" text="Catastrófico">
      <formula>NOT(ISERROR(SEARCH("Catastrófico",AE14)))</formula>
    </cfRule>
    <cfRule type="containsText" dxfId="5716" priority="5754" operator="containsText" text="Moderado">
      <formula>NOT(ISERROR(SEARCH("Moderado",AE14)))</formula>
    </cfRule>
    <cfRule type="containsText" dxfId="5715" priority="5755" operator="containsText" text="Menor">
      <formula>NOT(ISERROR(SEARCH("Menor",AE14)))</formula>
    </cfRule>
    <cfRule type="containsText" dxfId="5714" priority="5756" operator="containsText" text="Leve">
      <formula>NOT(ISERROR(SEARCH("Leve",AE14)))</formula>
    </cfRule>
    <cfRule type="containsText" dxfId="5713" priority="5757" operator="containsText" text="Mayor">
      <formula>NOT(ISERROR(SEARCH("Mayor",AE14)))</formula>
    </cfRule>
  </conditionalFormatting>
  <conditionalFormatting sqref="L173">
    <cfRule type="containsText" dxfId="5712" priority="5533" operator="containsText" text="Catastrófico">
      <formula>NOT(ISERROR(SEARCH("Catastrófico",L173)))</formula>
    </cfRule>
    <cfRule type="containsText" dxfId="5711" priority="5534" operator="containsText" text="Mayor">
      <formula>NOT(ISERROR(SEARCH("Mayor",L173)))</formula>
    </cfRule>
    <cfRule type="containsText" dxfId="5710" priority="5535" operator="containsText" text="Alta">
      <formula>NOT(ISERROR(SEARCH("Alta",L173)))</formula>
    </cfRule>
    <cfRule type="containsText" dxfId="5709" priority="5536" operator="containsText" text="Moderado">
      <formula>NOT(ISERROR(SEARCH("Moderado",L173)))</formula>
    </cfRule>
    <cfRule type="containsText" dxfId="5708" priority="5537" operator="containsText" text="Menor">
      <formula>NOT(ISERROR(SEARCH("Menor",L173)))</formula>
    </cfRule>
    <cfRule type="containsText" dxfId="5707" priority="5538" operator="containsText" text="Leve">
      <formula>NOT(ISERROR(SEARCH("Leve",L173)))</formula>
    </cfRule>
  </conditionalFormatting>
  <conditionalFormatting sqref="M173">
    <cfRule type="containsText" dxfId="5706" priority="5527" operator="containsText" text="Catastrófico">
      <formula>NOT(ISERROR(SEARCH("Catastrófico",M173)))</formula>
    </cfRule>
    <cfRule type="containsText" dxfId="5705" priority="5528" operator="containsText" text="Mayor">
      <formula>NOT(ISERROR(SEARCH("Mayor",M173)))</formula>
    </cfRule>
    <cfRule type="containsText" dxfId="5704" priority="5529" operator="containsText" text="Alta">
      <formula>NOT(ISERROR(SEARCH("Alta",M173)))</formula>
    </cfRule>
    <cfRule type="containsText" dxfId="5703" priority="5530" operator="containsText" text="Moderado">
      <formula>NOT(ISERROR(SEARCH("Moderado",M173)))</formula>
    </cfRule>
    <cfRule type="containsText" dxfId="5702" priority="5531" operator="containsText" text="Menor">
      <formula>NOT(ISERROR(SEARCH("Menor",M173)))</formula>
    </cfRule>
    <cfRule type="containsText" dxfId="5701" priority="5532" operator="containsText" text="Leve">
      <formula>NOT(ISERROR(SEARCH("Leve",M173)))</formula>
    </cfRule>
  </conditionalFormatting>
  <conditionalFormatting sqref="AA173:AA175">
    <cfRule type="containsText" dxfId="5700" priority="5468" operator="containsText" text="Muy Baja">
      <formula>NOT(ISERROR(SEARCH("Muy Baja",AA173)))</formula>
    </cfRule>
    <cfRule type="containsText" dxfId="5699" priority="5522" operator="containsText" text="Muy Alta">
      <formula>NOT(ISERROR(SEARCH("Muy Alta",AA173)))</formula>
    </cfRule>
    <cfRule type="containsText" dxfId="5698" priority="5523" operator="containsText" text="Alta">
      <formula>NOT(ISERROR(SEARCH("Alta",AA173)))</formula>
    </cfRule>
    <cfRule type="containsText" dxfId="5697" priority="5524" operator="containsText" text="Media">
      <formula>NOT(ISERROR(SEARCH("Media",AA173)))</formula>
    </cfRule>
    <cfRule type="containsText" dxfId="5696" priority="5525" operator="containsText" text="Baja">
      <formula>NOT(ISERROR(SEARCH("Baja",AA173)))</formula>
    </cfRule>
    <cfRule type="containsText" dxfId="5695" priority="5526" operator="containsText" text="Muy Baja">
      <formula>NOT(ISERROR(SEARCH("Muy Baja",AA173)))</formula>
    </cfRule>
  </conditionalFormatting>
  <conditionalFormatting sqref="N173">
    <cfRule type="containsText" dxfId="5694" priority="5517" operator="containsText" text="Extremo">
      <formula>NOT(ISERROR(SEARCH("Extremo",N173)))</formula>
    </cfRule>
    <cfRule type="containsText" dxfId="5693" priority="5518" operator="containsText" text="Alto">
      <formula>NOT(ISERROR(SEARCH("Alto",N173)))</formula>
    </cfRule>
    <cfRule type="containsText" dxfId="5692" priority="5519" operator="containsText" text="Bajo">
      <formula>NOT(ISERROR(SEARCH("Bajo",N173)))</formula>
    </cfRule>
    <cfRule type="containsText" dxfId="5691" priority="5520" operator="containsText" text="Moderado">
      <formula>NOT(ISERROR(SEARCH("Moderado",N173)))</formula>
    </cfRule>
    <cfRule type="containsText" dxfId="5690" priority="5521" operator="containsText" text="Extremo">
      <formula>NOT(ISERROR(SEARCH("Extremo",N173)))</formula>
    </cfRule>
  </conditionalFormatting>
  <conditionalFormatting sqref="I173">
    <cfRule type="containsText" dxfId="5689" priority="5494" operator="containsText" text="Muy Baja">
      <formula>NOT(ISERROR(SEARCH("Muy Baja",I173)))</formula>
    </cfRule>
    <cfRule type="containsText" dxfId="5688" priority="5495" operator="containsText" text="Baja">
      <formula>NOT(ISERROR(SEARCH("Baja",I173)))</formula>
    </cfRule>
    <cfRule type="containsText" dxfId="5687" priority="5497" operator="containsText" text="Muy Alta">
      <formula>NOT(ISERROR(SEARCH("Muy Alta",I173)))</formula>
    </cfRule>
    <cfRule type="containsText" dxfId="5686" priority="5498" operator="containsText" text="Alta">
      <formula>NOT(ISERROR(SEARCH("Alta",I173)))</formula>
    </cfRule>
    <cfRule type="containsText" dxfId="5685" priority="5499" operator="containsText" text="Media">
      <formula>NOT(ISERROR(SEARCH("Media",I173)))</formula>
    </cfRule>
    <cfRule type="containsText" dxfId="5684" priority="5500" operator="containsText" text="Media">
      <formula>NOT(ISERROR(SEARCH("Media",I173)))</formula>
    </cfRule>
    <cfRule type="containsText" dxfId="5683" priority="5501" operator="containsText" text="Media">
      <formula>NOT(ISERROR(SEARCH("Media",I173)))</formula>
    </cfRule>
    <cfRule type="containsText" dxfId="5682" priority="5502" operator="containsText" text="Muy Baja">
      <formula>NOT(ISERROR(SEARCH("Muy Baja",I173)))</formula>
    </cfRule>
    <cfRule type="containsText" dxfId="5681" priority="5503" operator="containsText" text="Baja">
      <formula>NOT(ISERROR(SEARCH("Baja",I173)))</formula>
    </cfRule>
    <cfRule type="containsText" dxfId="5680" priority="5504" operator="containsText" text="Muy Baja">
      <formula>NOT(ISERROR(SEARCH("Muy Baja",I173)))</formula>
    </cfRule>
    <cfRule type="containsText" dxfId="5679" priority="5505" operator="containsText" text="Muy Baja">
      <formula>NOT(ISERROR(SEARCH("Muy Baja",I173)))</formula>
    </cfRule>
    <cfRule type="containsText" dxfId="5678" priority="5506" operator="containsText" text="Muy Baja">
      <formula>NOT(ISERROR(SEARCH("Muy Baja",I173)))</formula>
    </cfRule>
    <cfRule type="containsText" dxfId="5677" priority="5507" operator="containsText" text="Muy Baja'Tabla probabilidad'!">
      <formula>NOT(ISERROR(SEARCH("Muy Baja'Tabla probabilidad'!",I173)))</formula>
    </cfRule>
    <cfRule type="containsText" dxfId="5676" priority="5508" operator="containsText" text="Muy bajo">
      <formula>NOT(ISERROR(SEARCH("Muy bajo",I173)))</formula>
    </cfRule>
    <cfRule type="containsText" dxfId="5675" priority="5509" operator="containsText" text="Alta">
      <formula>NOT(ISERROR(SEARCH("Alta",I173)))</formula>
    </cfRule>
    <cfRule type="containsText" dxfId="5674" priority="5510" operator="containsText" text="Media">
      <formula>NOT(ISERROR(SEARCH("Media",I173)))</formula>
    </cfRule>
    <cfRule type="containsText" dxfId="5673" priority="5511" operator="containsText" text="Baja">
      <formula>NOT(ISERROR(SEARCH("Baja",I173)))</formula>
    </cfRule>
    <cfRule type="containsText" dxfId="5672" priority="5512" operator="containsText" text="Muy baja">
      <formula>NOT(ISERROR(SEARCH("Muy baja",I173)))</formula>
    </cfRule>
    <cfRule type="cellIs" dxfId="5671" priority="5515" operator="between">
      <formula>1</formula>
      <formula>2</formula>
    </cfRule>
    <cfRule type="cellIs" dxfId="5670" priority="5516" operator="between">
      <formula>0</formula>
      <formula>2</formula>
    </cfRule>
  </conditionalFormatting>
  <conditionalFormatting sqref="I173">
    <cfRule type="containsText" dxfId="5669" priority="5496" operator="containsText" text="Muy Alta">
      <formula>NOT(ISERROR(SEARCH("Muy Alta",I173)))</formula>
    </cfRule>
  </conditionalFormatting>
  <conditionalFormatting sqref="Y173:Y175">
    <cfRule type="containsText" dxfId="5668" priority="5488" operator="containsText" text="Muy Alta">
      <formula>NOT(ISERROR(SEARCH("Muy Alta",Y173)))</formula>
    </cfRule>
    <cfRule type="containsText" dxfId="5667" priority="5489" operator="containsText" text="Alta">
      <formula>NOT(ISERROR(SEARCH("Alta",Y173)))</formula>
    </cfRule>
    <cfRule type="containsText" dxfId="5666" priority="5490" operator="containsText" text="Media">
      <formula>NOT(ISERROR(SEARCH("Media",Y173)))</formula>
    </cfRule>
    <cfRule type="containsText" dxfId="5665" priority="5491" operator="containsText" text="Muy Baja">
      <formula>NOT(ISERROR(SEARCH("Muy Baja",Y173)))</formula>
    </cfRule>
    <cfRule type="containsText" dxfId="5664" priority="5492" operator="containsText" text="Baja">
      <formula>NOT(ISERROR(SEARCH("Baja",Y173)))</formula>
    </cfRule>
    <cfRule type="containsText" dxfId="5663" priority="5493" operator="containsText" text="Muy Baja">
      <formula>NOT(ISERROR(SEARCH("Muy Baja",Y173)))</formula>
    </cfRule>
  </conditionalFormatting>
  <conditionalFormatting sqref="AC173:AC175">
    <cfRule type="containsText" dxfId="5662" priority="5483" operator="containsText" text="Catastrófico">
      <formula>NOT(ISERROR(SEARCH("Catastrófico",AC173)))</formula>
    </cfRule>
    <cfRule type="containsText" dxfId="5661" priority="5484" operator="containsText" text="Mayor">
      <formula>NOT(ISERROR(SEARCH("Mayor",AC173)))</formula>
    </cfRule>
    <cfRule type="containsText" dxfId="5660" priority="5485" operator="containsText" text="Moderado">
      <formula>NOT(ISERROR(SEARCH("Moderado",AC173)))</formula>
    </cfRule>
    <cfRule type="containsText" dxfId="5659" priority="5486" operator="containsText" text="Menor">
      <formula>NOT(ISERROR(SEARCH("Menor",AC173)))</formula>
    </cfRule>
    <cfRule type="containsText" dxfId="5658" priority="5487" operator="containsText" text="Leve">
      <formula>NOT(ISERROR(SEARCH("Leve",AC173)))</formula>
    </cfRule>
  </conditionalFormatting>
  <conditionalFormatting sqref="AG173">
    <cfRule type="containsText" dxfId="5657" priority="5474" operator="containsText" text="Extremo">
      <formula>NOT(ISERROR(SEARCH("Extremo",AG173)))</formula>
    </cfRule>
    <cfRule type="containsText" dxfId="5656" priority="5475" operator="containsText" text="Alto">
      <formula>NOT(ISERROR(SEARCH("Alto",AG173)))</formula>
    </cfRule>
    <cfRule type="containsText" dxfId="5655" priority="5476" operator="containsText" text="Moderado">
      <formula>NOT(ISERROR(SEARCH("Moderado",AG173)))</formula>
    </cfRule>
    <cfRule type="containsText" dxfId="5654" priority="5477" operator="containsText" text="Menor">
      <formula>NOT(ISERROR(SEARCH("Menor",AG173)))</formula>
    </cfRule>
    <cfRule type="containsText" dxfId="5653" priority="5478" operator="containsText" text="Bajo">
      <formula>NOT(ISERROR(SEARCH("Bajo",AG173)))</formula>
    </cfRule>
    <cfRule type="containsText" dxfId="5652" priority="5479" operator="containsText" text="Moderado">
      <formula>NOT(ISERROR(SEARCH("Moderado",AG173)))</formula>
    </cfRule>
    <cfRule type="containsText" dxfId="5651" priority="5480" operator="containsText" text="Extremo">
      <formula>NOT(ISERROR(SEARCH("Extremo",AG173)))</formula>
    </cfRule>
    <cfRule type="containsText" dxfId="5650" priority="5481" operator="containsText" text="Baja">
      <formula>NOT(ISERROR(SEARCH("Baja",AG173)))</formula>
    </cfRule>
    <cfRule type="containsText" dxfId="5649" priority="5482" operator="containsText" text="Alto">
      <formula>NOT(ISERROR(SEARCH("Alto",AG173)))</formula>
    </cfRule>
  </conditionalFormatting>
  <conditionalFormatting sqref="AE173:AE175">
    <cfRule type="containsText" dxfId="5648" priority="5469" operator="containsText" text="Catastrófico">
      <formula>NOT(ISERROR(SEARCH("Catastrófico",AE173)))</formula>
    </cfRule>
    <cfRule type="containsText" dxfId="5647" priority="5470" operator="containsText" text="Moderado">
      <formula>NOT(ISERROR(SEARCH("Moderado",AE173)))</formula>
    </cfRule>
    <cfRule type="containsText" dxfId="5646" priority="5471" operator="containsText" text="Menor">
      <formula>NOT(ISERROR(SEARCH("Menor",AE173)))</formula>
    </cfRule>
    <cfRule type="containsText" dxfId="5645" priority="5472" operator="containsText" text="Leve">
      <formula>NOT(ISERROR(SEARCH("Leve",AE173)))</formula>
    </cfRule>
    <cfRule type="containsText" dxfId="5644" priority="5473" operator="containsText" text="Mayor">
      <formula>NOT(ISERROR(SEARCH("Mayor",AE173)))</formula>
    </cfRule>
  </conditionalFormatting>
  <conditionalFormatting sqref="L48">
    <cfRule type="containsText" dxfId="5643" priority="5462" operator="containsText" text="Catastrófico">
      <formula>NOT(ISERROR(SEARCH("Catastrófico",L48)))</formula>
    </cfRule>
    <cfRule type="containsText" dxfId="5642" priority="5463" operator="containsText" text="Mayor">
      <formula>NOT(ISERROR(SEARCH("Mayor",L48)))</formula>
    </cfRule>
    <cfRule type="containsText" dxfId="5641" priority="5464" operator="containsText" text="Alta">
      <formula>NOT(ISERROR(SEARCH("Alta",L48)))</formula>
    </cfRule>
    <cfRule type="containsText" dxfId="5640" priority="5465" operator="containsText" text="Moderado">
      <formula>NOT(ISERROR(SEARCH("Moderado",L48)))</formula>
    </cfRule>
    <cfRule type="containsText" dxfId="5639" priority="5466" operator="containsText" text="Menor">
      <formula>NOT(ISERROR(SEARCH("Menor",L48)))</formula>
    </cfRule>
    <cfRule type="containsText" dxfId="5638" priority="5467" operator="containsText" text="Leve">
      <formula>NOT(ISERROR(SEARCH("Leve",L48)))</formula>
    </cfRule>
  </conditionalFormatting>
  <conditionalFormatting sqref="M48">
    <cfRule type="containsText" dxfId="5637" priority="5456" operator="containsText" text="Catastrófico">
      <formula>NOT(ISERROR(SEARCH("Catastrófico",M48)))</formula>
    </cfRule>
    <cfRule type="containsText" dxfId="5636" priority="5457" operator="containsText" text="Mayor">
      <formula>NOT(ISERROR(SEARCH("Mayor",M48)))</formula>
    </cfRule>
    <cfRule type="containsText" dxfId="5635" priority="5458" operator="containsText" text="Alta">
      <formula>NOT(ISERROR(SEARCH("Alta",M48)))</formula>
    </cfRule>
    <cfRule type="containsText" dxfId="5634" priority="5459" operator="containsText" text="Moderado">
      <formula>NOT(ISERROR(SEARCH("Moderado",M48)))</formula>
    </cfRule>
    <cfRule type="containsText" dxfId="5633" priority="5460" operator="containsText" text="Menor">
      <formula>NOT(ISERROR(SEARCH("Menor",M48)))</formula>
    </cfRule>
    <cfRule type="containsText" dxfId="5632" priority="5461" operator="containsText" text="Leve">
      <formula>NOT(ISERROR(SEARCH("Leve",M48)))</formula>
    </cfRule>
  </conditionalFormatting>
  <conditionalFormatting sqref="AA48:AA49">
    <cfRule type="containsText" dxfId="5631" priority="5397" operator="containsText" text="Muy Baja">
      <formula>NOT(ISERROR(SEARCH("Muy Baja",AA48)))</formula>
    </cfRule>
    <cfRule type="containsText" dxfId="5630" priority="5451" operator="containsText" text="Muy Alta">
      <formula>NOT(ISERROR(SEARCH("Muy Alta",AA48)))</formula>
    </cfRule>
    <cfRule type="containsText" dxfId="5629" priority="5452" operator="containsText" text="Alta">
      <formula>NOT(ISERROR(SEARCH("Alta",AA48)))</formula>
    </cfRule>
    <cfRule type="containsText" dxfId="5628" priority="5453" operator="containsText" text="Media">
      <formula>NOT(ISERROR(SEARCH("Media",AA48)))</formula>
    </cfRule>
    <cfRule type="containsText" dxfId="5627" priority="5454" operator="containsText" text="Baja">
      <formula>NOT(ISERROR(SEARCH("Baja",AA48)))</formula>
    </cfRule>
    <cfRule type="containsText" dxfId="5626" priority="5455" operator="containsText" text="Muy Baja">
      <formula>NOT(ISERROR(SEARCH("Muy Baja",AA48)))</formula>
    </cfRule>
  </conditionalFormatting>
  <conditionalFormatting sqref="N48">
    <cfRule type="containsText" dxfId="5625" priority="5446" operator="containsText" text="Extremo">
      <formula>NOT(ISERROR(SEARCH("Extremo",N48)))</formula>
    </cfRule>
    <cfRule type="containsText" dxfId="5624" priority="5447" operator="containsText" text="Alto">
      <formula>NOT(ISERROR(SEARCH("Alto",N48)))</formula>
    </cfRule>
    <cfRule type="containsText" dxfId="5623" priority="5448" operator="containsText" text="Bajo">
      <formula>NOT(ISERROR(SEARCH("Bajo",N48)))</formula>
    </cfRule>
    <cfRule type="containsText" dxfId="5622" priority="5449" operator="containsText" text="Moderado">
      <formula>NOT(ISERROR(SEARCH("Moderado",N48)))</formula>
    </cfRule>
    <cfRule type="containsText" dxfId="5621" priority="5450" operator="containsText" text="Extremo">
      <formula>NOT(ISERROR(SEARCH("Extremo",N48)))</formula>
    </cfRule>
  </conditionalFormatting>
  <conditionalFormatting sqref="I48">
    <cfRule type="containsText" dxfId="5620" priority="5423" operator="containsText" text="Muy Baja">
      <formula>NOT(ISERROR(SEARCH("Muy Baja",I48)))</formula>
    </cfRule>
    <cfRule type="containsText" dxfId="5619" priority="5424" operator="containsText" text="Baja">
      <formula>NOT(ISERROR(SEARCH("Baja",I48)))</formula>
    </cfRule>
    <cfRule type="containsText" dxfId="5618" priority="5426" operator="containsText" text="Muy Alta">
      <formula>NOT(ISERROR(SEARCH("Muy Alta",I48)))</formula>
    </cfRule>
    <cfRule type="containsText" dxfId="5617" priority="5427" operator="containsText" text="Alta">
      <formula>NOT(ISERROR(SEARCH("Alta",I48)))</formula>
    </cfRule>
    <cfRule type="containsText" dxfId="5616" priority="5428" operator="containsText" text="Media">
      <formula>NOT(ISERROR(SEARCH("Media",I48)))</formula>
    </cfRule>
    <cfRule type="containsText" dxfId="5615" priority="5429" operator="containsText" text="Media">
      <formula>NOT(ISERROR(SEARCH("Media",I48)))</formula>
    </cfRule>
    <cfRule type="containsText" dxfId="5614" priority="5430" operator="containsText" text="Media">
      <formula>NOT(ISERROR(SEARCH("Media",I48)))</formula>
    </cfRule>
    <cfRule type="containsText" dxfId="5613" priority="5431" operator="containsText" text="Muy Baja">
      <formula>NOT(ISERROR(SEARCH("Muy Baja",I48)))</formula>
    </cfRule>
    <cfRule type="containsText" dxfId="5612" priority="5432" operator="containsText" text="Baja">
      <formula>NOT(ISERROR(SEARCH("Baja",I48)))</formula>
    </cfRule>
    <cfRule type="containsText" dxfId="5611" priority="5433" operator="containsText" text="Muy Baja">
      <formula>NOT(ISERROR(SEARCH("Muy Baja",I48)))</formula>
    </cfRule>
    <cfRule type="containsText" dxfId="5610" priority="5434" operator="containsText" text="Muy Baja">
      <formula>NOT(ISERROR(SEARCH("Muy Baja",I48)))</formula>
    </cfRule>
    <cfRule type="containsText" dxfId="5609" priority="5435" operator="containsText" text="Muy Baja">
      <formula>NOT(ISERROR(SEARCH("Muy Baja",I48)))</formula>
    </cfRule>
    <cfRule type="containsText" dxfId="5608" priority="5436" operator="containsText" text="Muy Baja'Tabla probabilidad'!">
      <formula>NOT(ISERROR(SEARCH("Muy Baja'Tabla probabilidad'!",I48)))</formula>
    </cfRule>
    <cfRule type="containsText" dxfId="5607" priority="5437" operator="containsText" text="Muy bajo">
      <formula>NOT(ISERROR(SEARCH("Muy bajo",I48)))</formula>
    </cfRule>
    <cfRule type="containsText" dxfId="5606" priority="5438" operator="containsText" text="Alta">
      <formula>NOT(ISERROR(SEARCH("Alta",I48)))</formula>
    </cfRule>
    <cfRule type="containsText" dxfId="5605" priority="5439" operator="containsText" text="Media">
      <formula>NOT(ISERROR(SEARCH("Media",I48)))</formula>
    </cfRule>
    <cfRule type="containsText" dxfId="5604" priority="5440" operator="containsText" text="Baja">
      <formula>NOT(ISERROR(SEARCH("Baja",I48)))</formula>
    </cfRule>
    <cfRule type="containsText" dxfId="5603" priority="5441" operator="containsText" text="Muy baja">
      <formula>NOT(ISERROR(SEARCH("Muy baja",I48)))</formula>
    </cfRule>
    <cfRule type="cellIs" dxfId="5602" priority="5444" operator="between">
      <formula>1</formula>
      <formula>2</formula>
    </cfRule>
    <cfRule type="cellIs" dxfId="5601" priority="5445" operator="between">
      <formula>0</formula>
      <formula>2</formula>
    </cfRule>
  </conditionalFormatting>
  <conditionalFormatting sqref="I48">
    <cfRule type="containsText" dxfId="5600" priority="5425" operator="containsText" text="Muy Alta">
      <formula>NOT(ISERROR(SEARCH("Muy Alta",I48)))</formula>
    </cfRule>
  </conditionalFormatting>
  <conditionalFormatting sqref="Y48:Y49">
    <cfRule type="containsText" dxfId="5599" priority="5417" operator="containsText" text="Muy Alta">
      <formula>NOT(ISERROR(SEARCH("Muy Alta",Y48)))</formula>
    </cfRule>
    <cfRule type="containsText" dxfId="5598" priority="5418" operator="containsText" text="Alta">
      <formula>NOT(ISERROR(SEARCH("Alta",Y48)))</formula>
    </cfRule>
    <cfRule type="containsText" dxfId="5597" priority="5419" operator="containsText" text="Media">
      <formula>NOT(ISERROR(SEARCH("Media",Y48)))</formula>
    </cfRule>
    <cfRule type="containsText" dxfId="5596" priority="5420" operator="containsText" text="Muy Baja">
      <formula>NOT(ISERROR(SEARCH("Muy Baja",Y48)))</formula>
    </cfRule>
    <cfRule type="containsText" dxfId="5595" priority="5421" operator="containsText" text="Baja">
      <formula>NOT(ISERROR(SEARCH("Baja",Y48)))</formula>
    </cfRule>
    <cfRule type="containsText" dxfId="5594" priority="5422" operator="containsText" text="Muy Baja">
      <formula>NOT(ISERROR(SEARCH("Muy Baja",Y48)))</formula>
    </cfRule>
  </conditionalFormatting>
  <conditionalFormatting sqref="AC48:AC49">
    <cfRule type="containsText" dxfId="5593" priority="5412" operator="containsText" text="Catastrófico">
      <formula>NOT(ISERROR(SEARCH("Catastrófico",AC48)))</formula>
    </cfRule>
    <cfRule type="containsText" dxfId="5592" priority="5413" operator="containsText" text="Mayor">
      <formula>NOT(ISERROR(SEARCH("Mayor",AC48)))</formula>
    </cfRule>
    <cfRule type="containsText" dxfId="5591" priority="5414" operator="containsText" text="Moderado">
      <formula>NOT(ISERROR(SEARCH("Moderado",AC48)))</formula>
    </cfRule>
    <cfRule type="containsText" dxfId="5590" priority="5415" operator="containsText" text="Menor">
      <formula>NOT(ISERROR(SEARCH("Menor",AC48)))</formula>
    </cfRule>
    <cfRule type="containsText" dxfId="5589" priority="5416" operator="containsText" text="Leve">
      <formula>NOT(ISERROR(SEARCH("Leve",AC48)))</formula>
    </cfRule>
  </conditionalFormatting>
  <conditionalFormatting sqref="AG48">
    <cfRule type="containsText" dxfId="5588" priority="5403" operator="containsText" text="Extremo">
      <formula>NOT(ISERROR(SEARCH("Extremo",AG48)))</formula>
    </cfRule>
    <cfRule type="containsText" dxfId="5587" priority="5404" operator="containsText" text="Alto">
      <formula>NOT(ISERROR(SEARCH("Alto",AG48)))</formula>
    </cfRule>
    <cfRule type="containsText" dxfId="5586" priority="5405" operator="containsText" text="Moderado">
      <formula>NOT(ISERROR(SEARCH("Moderado",AG48)))</formula>
    </cfRule>
    <cfRule type="containsText" dxfId="5585" priority="5406" operator="containsText" text="Menor">
      <formula>NOT(ISERROR(SEARCH("Menor",AG48)))</formula>
    </cfRule>
    <cfRule type="containsText" dxfId="5584" priority="5407" operator="containsText" text="Bajo">
      <formula>NOT(ISERROR(SEARCH("Bajo",AG48)))</formula>
    </cfRule>
    <cfRule type="containsText" dxfId="5583" priority="5408" operator="containsText" text="Moderado">
      <formula>NOT(ISERROR(SEARCH("Moderado",AG48)))</formula>
    </cfRule>
    <cfRule type="containsText" dxfId="5582" priority="5409" operator="containsText" text="Extremo">
      <formula>NOT(ISERROR(SEARCH("Extremo",AG48)))</formula>
    </cfRule>
    <cfRule type="containsText" dxfId="5581" priority="5410" operator="containsText" text="Baja">
      <formula>NOT(ISERROR(SEARCH("Baja",AG48)))</formula>
    </cfRule>
    <cfRule type="containsText" dxfId="5580" priority="5411" operator="containsText" text="Alto">
      <formula>NOT(ISERROR(SEARCH("Alto",AG48)))</formula>
    </cfRule>
  </conditionalFormatting>
  <conditionalFormatting sqref="AE48:AE49">
    <cfRule type="containsText" dxfId="5579" priority="5398" operator="containsText" text="Catastrófico">
      <formula>NOT(ISERROR(SEARCH("Catastrófico",AE48)))</formula>
    </cfRule>
    <cfRule type="containsText" dxfId="5578" priority="5399" operator="containsText" text="Moderado">
      <formula>NOT(ISERROR(SEARCH("Moderado",AE48)))</formula>
    </cfRule>
    <cfRule type="containsText" dxfId="5577" priority="5400" operator="containsText" text="Menor">
      <formula>NOT(ISERROR(SEARCH("Menor",AE48)))</formula>
    </cfRule>
    <cfRule type="containsText" dxfId="5576" priority="5401" operator="containsText" text="Leve">
      <formula>NOT(ISERROR(SEARCH("Leve",AE48)))</formula>
    </cfRule>
    <cfRule type="containsText" dxfId="5575" priority="5402" operator="containsText" text="Mayor">
      <formula>NOT(ISERROR(SEARCH("Mayor",AE48)))</formula>
    </cfRule>
  </conditionalFormatting>
  <conditionalFormatting sqref="L50">
    <cfRule type="containsText" dxfId="5574" priority="5391" operator="containsText" text="Catastrófico">
      <formula>NOT(ISERROR(SEARCH("Catastrófico",L50)))</formula>
    </cfRule>
    <cfRule type="containsText" dxfId="5573" priority="5392" operator="containsText" text="Mayor">
      <formula>NOT(ISERROR(SEARCH("Mayor",L50)))</formula>
    </cfRule>
    <cfRule type="containsText" dxfId="5572" priority="5393" operator="containsText" text="Alta">
      <formula>NOT(ISERROR(SEARCH("Alta",L50)))</formula>
    </cfRule>
    <cfRule type="containsText" dxfId="5571" priority="5394" operator="containsText" text="Moderado">
      <formula>NOT(ISERROR(SEARCH("Moderado",L50)))</formula>
    </cfRule>
    <cfRule type="containsText" dxfId="5570" priority="5395" operator="containsText" text="Menor">
      <formula>NOT(ISERROR(SEARCH("Menor",L50)))</formula>
    </cfRule>
    <cfRule type="containsText" dxfId="5569" priority="5396" operator="containsText" text="Leve">
      <formula>NOT(ISERROR(SEARCH("Leve",L50)))</formula>
    </cfRule>
  </conditionalFormatting>
  <conditionalFormatting sqref="M50">
    <cfRule type="containsText" dxfId="5568" priority="5385" operator="containsText" text="Catastrófico">
      <formula>NOT(ISERROR(SEARCH("Catastrófico",M50)))</formula>
    </cfRule>
    <cfRule type="containsText" dxfId="5567" priority="5386" operator="containsText" text="Mayor">
      <formula>NOT(ISERROR(SEARCH("Mayor",M50)))</formula>
    </cfRule>
    <cfRule type="containsText" dxfId="5566" priority="5387" operator="containsText" text="Alta">
      <formula>NOT(ISERROR(SEARCH("Alta",M50)))</formula>
    </cfRule>
    <cfRule type="containsText" dxfId="5565" priority="5388" operator="containsText" text="Moderado">
      <formula>NOT(ISERROR(SEARCH("Moderado",M50)))</formula>
    </cfRule>
    <cfRule type="containsText" dxfId="5564" priority="5389" operator="containsText" text="Menor">
      <formula>NOT(ISERROR(SEARCH("Menor",M50)))</formula>
    </cfRule>
    <cfRule type="containsText" dxfId="5563" priority="5390" operator="containsText" text="Leve">
      <formula>NOT(ISERROR(SEARCH("Leve",M50)))</formula>
    </cfRule>
  </conditionalFormatting>
  <conditionalFormatting sqref="AA50:AA55">
    <cfRule type="containsText" dxfId="5562" priority="5326" operator="containsText" text="Muy Baja">
      <formula>NOT(ISERROR(SEARCH("Muy Baja",AA50)))</formula>
    </cfRule>
    <cfRule type="containsText" dxfId="5561" priority="5380" operator="containsText" text="Muy Alta">
      <formula>NOT(ISERROR(SEARCH("Muy Alta",AA50)))</formula>
    </cfRule>
    <cfRule type="containsText" dxfId="5560" priority="5381" operator="containsText" text="Alta">
      <formula>NOT(ISERROR(SEARCH("Alta",AA50)))</formula>
    </cfRule>
    <cfRule type="containsText" dxfId="5559" priority="5382" operator="containsText" text="Media">
      <formula>NOT(ISERROR(SEARCH("Media",AA50)))</formula>
    </cfRule>
    <cfRule type="containsText" dxfId="5558" priority="5383" operator="containsText" text="Baja">
      <formula>NOT(ISERROR(SEARCH("Baja",AA50)))</formula>
    </cfRule>
    <cfRule type="containsText" dxfId="5557" priority="5384" operator="containsText" text="Muy Baja">
      <formula>NOT(ISERROR(SEARCH("Muy Baja",AA50)))</formula>
    </cfRule>
  </conditionalFormatting>
  <conditionalFormatting sqref="N50">
    <cfRule type="containsText" dxfId="5556" priority="5375" operator="containsText" text="Extremo">
      <formula>NOT(ISERROR(SEARCH("Extremo",N50)))</formula>
    </cfRule>
    <cfRule type="containsText" dxfId="5555" priority="5376" operator="containsText" text="Alto">
      <formula>NOT(ISERROR(SEARCH("Alto",N50)))</formula>
    </cfRule>
    <cfRule type="containsText" dxfId="5554" priority="5377" operator="containsText" text="Bajo">
      <formula>NOT(ISERROR(SEARCH("Bajo",N50)))</formula>
    </cfRule>
    <cfRule type="containsText" dxfId="5553" priority="5378" operator="containsText" text="Moderado">
      <formula>NOT(ISERROR(SEARCH("Moderado",N50)))</formula>
    </cfRule>
    <cfRule type="containsText" dxfId="5552" priority="5379" operator="containsText" text="Extremo">
      <formula>NOT(ISERROR(SEARCH("Extremo",N50)))</formula>
    </cfRule>
  </conditionalFormatting>
  <conditionalFormatting sqref="I50">
    <cfRule type="containsText" dxfId="5551" priority="5352" operator="containsText" text="Muy Baja">
      <formula>NOT(ISERROR(SEARCH("Muy Baja",I50)))</formula>
    </cfRule>
    <cfRule type="containsText" dxfId="5550" priority="5353" operator="containsText" text="Baja">
      <formula>NOT(ISERROR(SEARCH("Baja",I50)))</formula>
    </cfRule>
    <cfRule type="containsText" dxfId="5549" priority="5355" operator="containsText" text="Muy Alta">
      <formula>NOT(ISERROR(SEARCH("Muy Alta",I50)))</formula>
    </cfRule>
    <cfRule type="containsText" dxfId="5548" priority="5356" operator="containsText" text="Alta">
      <formula>NOT(ISERROR(SEARCH("Alta",I50)))</formula>
    </cfRule>
    <cfRule type="containsText" dxfId="5547" priority="5357" operator="containsText" text="Media">
      <formula>NOT(ISERROR(SEARCH("Media",I50)))</formula>
    </cfRule>
    <cfRule type="containsText" dxfId="5546" priority="5358" operator="containsText" text="Media">
      <formula>NOT(ISERROR(SEARCH("Media",I50)))</formula>
    </cfRule>
    <cfRule type="containsText" dxfId="5545" priority="5359" operator="containsText" text="Media">
      <formula>NOT(ISERROR(SEARCH("Media",I50)))</formula>
    </cfRule>
    <cfRule type="containsText" dxfId="5544" priority="5360" operator="containsText" text="Muy Baja">
      <formula>NOT(ISERROR(SEARCH("Muy Baja",I50)))</formula>
    </cfRule>
    <cfRule type="containsText" dxfId="5543" priority="5361" operator="containsText" text="Baja">
      <formula>NOT(ISERROR(SEARCH("Baja",I50)))</formula>
    </cfRule>
    <cfRule type="containsText" dxfId="5542" priority="5362" operator="containsText" text="Muy Baja">
      <formula>NOT(ISERROR(SEARCH("Muy Baja",I50)))</formula>
    </cfRule>
    <cfRule type="containsText" dxfId="5541" priority="5363" operator="containsText" text="Muy Baja">
      <formula>NOT(ISERROR(SEARCH("Muy Baja",I50)))</formula>
    </cfRule>
    <cfRule type="containsText" dxfId="5540" priority="5364" operator="containsText" text="Muy Baja">
      <formula>NOT(ISERROR(SEARCH("Muy Baja",I50)))</formula>
    </cfRule>
    <cfRule type="containsText" dxfId="5539" priority="5365" operator="containsText" text="Muy Baja'Tabla probabilidad'!">
      <formula>NOT(ISERROR(SEARCH("Muy Baja'Tabla probabilidad'!",I50)))</formula>
    </cfRule>
    <cfRule type="containsText" dxfId="5538" priority="5366" operator="containsText" text="Muy bajo">
      <formula>NOT(ISERROR(SEARCH("Muy bajo",I50)))</formula>
    </cfRule>
    <cfRule type="containsText" dxfId="5537" priority="5367" operator="containsText" text="Alta">
      <formula>NOT(ISERROR(SEARCH("Alta",I50)))</formula>
    </cfRule>
    <cfRule type="containsText" dxfId="5536" priority="5368" operator="containsText" text="Media">
      <formula>NOT(ISERROR(SEARCH("Media",I50)))</formula>
    </cfRule>
    <cfRule type="containsText" dxfId="5535" priority="5369" operator="containsText" text="Baja">
      <formula>NOT(ISERROR(SEARCH("Baja",I50)))</formula>
    </cfRule>
    <cfRule type="containsText" dxfId="5534" priority="5370" operator="containsText" text="Muy baja">
      <formula>NOT(ISERROR(SEARCH("Muy baja",I50)))</formula>
    </cfRule>
    <cfRule type="cellIs" dxfId="5533" priority="5373" operator="between">
      <formula>1</formula>
      <formula>2</formula>
    </cfRule>
    <cfRule type="cellIs" dxfId="5532" priority="5374" operator="between">
      <formula>0</formula>
      <formula>2</formula>
    </cfRule>
  </conditionalFormatting>
  <conditionalFormatting sqref="I50">
    <cfRule type="containsText" dxfId="5531" priority="5354" operator="containsText" text="Muy Alta">
      <formula>NOT(ISERROR(SEARCH("Muy Alta",I50)))</formula>
    </cfRule>
  </conditionalFormatting>
  <conditionalFormatting sqref="Y50:Y55">
    <cfRule type="containsText" dxfId="5530" priority="5346" operator="containsText" text="Muy Alta">
      <formula>NOT(ISERROR(SEARCH("Muy Alta",Y50)))</formula>
    </cfRule>
    <cfRule type="containsText" dxfId="5529" priority="5347" operator="containsText" text="Alta">
      <formula>NOT(ISERROR(SEARCH("Alta",Y50)))</formula>
    </cfRule>
    <cfRule type="containsText" dxfId="5528" priority="5348" operator="containsText" text="Media">
      <formula>NOT(ISERROR(SEARCH("Media",Y50)))</formula>
    </cfRule>
    <cfRule type="containsText" dxfId="5527" priority="5349" operator="containsText" text="Muy Baja">
      <formula>NOT(ISERROR(SEARCH("Muy Baja",Y50)))</formula>
    </cfRule>
    <cfRule type="containsText" dxfId="5526" priority="5350" operator="containsText" text="Baja">
      <formula>NOT(ISERROR(SEARCH("Baja",Y50)))</formula>
    </cfRule>
    <cfRule type="containsText" dxfId="5525" priority="5351" operator="containsText" text="Muy Baja">
      <formula>NOT(ISERROR(SEARCH("Muy Baja",Y50)))</formula>
    </cfRule>
  </conditionalFormatting>
  <conditionalFormatting sqref="AC50:AC55">
    <cfRule type="containsText" dxfId="5524" priority="5341" operator="containsText" text="Catastrófico">
      <formula>NOT(ISERROR(SEARCH("Catastrófico",AC50)))</formula>
    </cfRule>
    <cfRule type="containsText" dxfId="5523" priority="5342" operator="containsText" text="Mayor">
      <formula>NOT(ISERROR(SEARCH("Mayor",AC50)))</formula>
    </cfRule>
    <cfRule type="containsText" dxfId="5522" priority="5343" operator="containsText" text="Moderado">
      <formula>NOT(ISERROR(SEARCH("Moderado",AC50)))</formula>
    </cfRule>
    <cfRule type="containsText" dxfId="5521" priority="5344" operator="containsText" text="Menor">
      <formula>NOT(ISERROR(SEARCH("Menor",AC50)))</formula>
    </cfRule>
    <cfRule type="containsText" dxfId="5520" priority="5345" operator="containsText" text="Leve">
      <formula>NOT(ISERROR(SEARCH("Leve",AC50)))</formula>
    </cfRule>
  </conditionalFormatting>
  <conditionalFormatting sqref="AG50">
    <cfRule type="containsText" dxfId="5519" priority="5332" operator="containsText" text="Extremo">
      <formula>NOT(ISERROR(SEARCH("Extremo",AG50)))</formula>
    </cfRule>
    <cfRule type="containsText" dxfId="5518" priority="5333" operator="containsText" text="Alto">
      <formula>NOT(ISERROR(SEARCH("Alto",AG50)))</formula>
    </cfRule>
    <cfRule type="containsText" dxfId="5517" priority="5334" operator="containsText" text="Moderado">
      <formula>NOT(ISERROR(SEARCH("Moderado",AG50)))</formula>
    </cfRule>
    <cfRule type="containsText" dxfId="5516" priority="5335" operator="containsText" text="Menor">
      <formula>NOT(ISERROR(SEARCH("Menor",AG50)))</formula>
    </cfRule>
    <cfRule type="containsText" dxfId="5515" priority="5336" operator="containsText" text="Bajo">
      <formula>NOT(ISERROR(SEARCH("Bajo",AG50)))</formula>
    </cfRule>
    <cfRule type="containsText" dxfId="5514" priority="5337" operator="containsText" text="Moderado">
      <formula>NOT(ISERROR(SEARCH("Moderado",AG50)))</formula>
    </cfRule>
    <cfRule type="containsText" dxfId="5513" priority="5338" operator="containsText" text="Extremo">
      <formula>NOT(ISERROR(SEARCH("Extremo",AG50)))</formula>
    </cfRule>
    <cfRule type="containsText" dxfId="5512" priority="5339" operator="containsText" text="Baja">
      <formula>NOT(ISERROR(SEARCH("Baja",AG50)))</formula>
    </cfRule>
    <cfRule type="containsText" dxfId="5511" priority="5340" operator="containsText" text="Alto">
      <formula>NOT(ISERROR(SEARCH("Alto",AG50)))</formula>
    </cfRule>
  </conditionalFormatting>
  <conditionalFormatting sqref="AE50:AE55">
    <cfRule type="containsText" dxfId="5510" priority="5327" operator="containsText" text="Catastrófico">
      <formula>NOT(ISERROR(SEARCH("Catastrófico",AE50)))</formula>
    </cfRule>
    <cfRule type="containsText" dxfId="5509" priority="5328" operator="containsText" text="Moderado">
      <formula>NOT(ISERROR(SEARCH("Moderado",AE50)))</formula>
    </cfRule>
    <cfRule type="containsText" dxfId="5508" priority="5329" operator="containsText" text="Menor">
      <formula>NOT(ISERROR(SEARCH("Menor",AE50)))</formula>
    </cfRule>
    <cfRule type="containsText" dxfId="5507" priority="5330" operator="containsText" text="Leve">
      <formula>NOT(ISERROR(SEARCH("Leve",AE50)))</formula>
    </cfRule>
    <cfRule type="containsText" dxfId="5506" priority="5331" operator="containsText" text="Mayor">
      <formula>NOT(ISERROR(SEARCH("Mayor",AE50)))</formula>
    </cfRule>
  </conditionalFormatting>
  <conditionalFormatting sqref="L53">
    <cfRule type="containsText" dxfId="5505" priority="5320" operator="containsText" text="Catastrófico">
      <formula>NOT(ISERROR(SEARCH("Catastrófico",L53)))</formula>
    </cfRule>
    <cfRule type="containsText" dxfId="5504" priority="5321" operator="containsText" text="Mayor">
      <formula>NOT(ISERROR(SEARCH("Mayor",L53)))</formula>
    </cfRule>
    <cfRule type="containsText" dxfId="5503" priority="5322" operator="containsText" text="Alta">
      <formula>NOT(ISERROR(SEARCH("Alta",L53)))</formula>
    </cfRule>
    <cfRule type="containsText" dxfId="5502" priority="5323" operator="containsText" text="Moderado">
      <formula>NOT(ISERROR(SEARCH("Moderado",L53)))</formula>
    </cfRule>
    <cfRule type="containsText" dxfId="5501" priority="5324" operator="containsText" text="Menor">
      <formula>NOT(ISERROR(SEARCH("Menor",L53)))</formula>
    </cfRule>
    <cfRule type="containsText" dxfId="5500" priority="5325" operator="containsText" text="Leve">
      <formula>NOT(ISERROR(SEARCH("Leve",L53)))</formula>
    </cfRule>
  </conditionalFormatting>
  <conditionalFormatting sqref="M53">
    <cfRule type="containsText" dxfId="5499" priority="5314" operator="containsText" text="Catastrófico">
      <formula>NOT(ISERROR(SEARCH("Catastrófico",M53)))</formula>
    </cfRule>
    <cfRule type="containsText" dxfId="5498" priority="5315" operator="containsText" text="Mayor">
      <formula>NOT(ISERROR(SEARCH("Mayor",M53)))</formula>
    </cfRule>
    <cfRule type="containsText" dxfId="5497" priority="5316" operator="containsText" text="Alta">
      <formula>NOT(ISERROR(SEARCH("Alta",M53)))</formula>
    </cfRule>
    <cfRule type="containsText" dxfId="5496" priority="5317" operator="containsText" text="Moderado">
      <formula>NOT(ISERROR(SEARCH("Moderado",M53)))</formula>
    </cfRule>
    <cfRule type="containsText" dxfId="5495" priority="5318" operator="containsText" text="Menor">
      <formula>NOT(ISERROR(SEARCH("Menor",M53)))</formula>
    </cfRule>
    <cfRule type="containsText" dxfId="5494" priority="5319" operator="containsText" text="Leve">
      <formula>NOT(ISERROR(SEARCH("Leve",M53)))</formula>
    </cfRule>
  </conditionalFormatting>
  <conditionalFormatting sqref="N53">
    <cfRule type="containsText" dxfId="5493" priority="5304" operator="containsText" text="Extremo">
      <formula>NOT(ISERROR(SEARCH("Extremo",N53)))</formula>
    </cfRule>
    <cfRule type="containsText" dxfId="5492" priority="5305" operator="containsText" text="Alto">
      <formula>NOT(ISERROR(SEARCH("Alto",N53)))</formula>
    </cfRule>
    <cfRule type="containsText" dxfId="5491" priority="5306" operator="containsText" text="Bajo">
      <formula>NOT(ISERROR(SEARCH("Bajo",N53)))</formula>
    </cfRule>
    <cfRule type="containsText" dxfId="5490" priority="5307" operator="containsText" text="Moderado">
      <formula>NOT(ISERROR(SEARCH("Moderado",N53)))</formula>
    </cfRule>
    <cfRule type="containsText" dxfId="5489" priority="5308" operator="containsText" text="Extremo">
      <formula>NOT(ISERROR(SEARCH("Extremo",N53)))</formula>
    </cfRule>
  </conditionalFormatting>
  <conditionalFormatting sqref="I53">
    <cfRule type="containsText" dxfId="5488" priority="5281" operator="containsText" text="Muy Baja">
      <formula>NOT(ISERROR(SEARCH("Muy Baja",I53)))</formula>
    </cfRule>
    <cfRule type="containsText" dxfId="5487" priority="5282" operator="containsText" text="Baja">
      <formula>NOT(ISERROR(SEARCH("Baja",I53)))</formula>
    </cfRule>
    <cfRule type="containsText" dxfId="5486" priority="5284" operator="containsText" text="Muy Alta">
      <formula>NOT(ISERROR(SEARCH("Muy Alta",I53)))</formula>
    </cfRule>
    <cfRule type="containsText" dxfId="5485" priority="5285" operator="containsText" text="Alta">
      <formula>NOT(ISERROR(SEARCH("Alta",I53)))</formula>
    </cfRule>
    <cfRule type="containsText" dxfId="5484" priority="5286" operator="containsText" text="Media">
      <formula>NOT(ISERROR(SEARCH("Media",I53)))</formula>
    </cfRule>
    <cfRule type="containsText" dxfId="5483" priority="5287" operator="containsText" text="Media">
      <formula>NOT(ISERROR(SEARCH("Media",I53)))</formula>
    </cfRule>
    <cfRule type="containsText" dxfId="5482" priority="5288" operator="containsText" text="Media">
      <formula>NOT(ISERROR(SEARCH("Media",I53)))</formula>
    </cfRule>
    <cfRule type="containsText" dxfId="5481" priority="5289" operator="containsText" text="Muy Baja">
      <formula>NOT(ISERROR(SEARCH("Muy Baja",I53)))</formula>
    </cfRule>
    <cfRule type="containsText" dxfId="5480" priority="5290" operator="containsText" text="Baja">
      <formula>NOT(ISERROR(SEARCH("Baja",I53)))</formula>
    </cfRule>
    <cfRule type="containsText" dxfId="5479" priority="5291" operator="containsText" text="Muy Baja">
      <formula>NOT(ISERROR(SEARCH("Muy Baja",I53)))</formula>
    </cfRule>
    <cfRule type="containsText" dxfId="5478" priority="5292" operator="containsText" text="Muy Baja">
      <formula>NOT(ISERROR(SEARCH("Muy Baja",I53)))</formula>
    </cfRule>
    <cfRule type="containsText" dxfId="5477" priority="5293" operator="containsText" text="Muy Baja">
      <formula>NOT(ISERROR(SEARCH("Muy Baja",I53)))</formula>
    </cfRule>
    <cfRule type="containsText" dxfId="5476" priority="5294" operator="containsText" text="Muy Baja'Tabla probabilidad'!">
      <formula>NOT(ISERROR(SEARCH("Muy Baja'Tabla probabilidad'!",I53)))</formula>
    </cfRule>
    <cfRule type="containsText" dxfId="5475" priority="5295" operator="containsText" text="Muy bajo">
      <formula>NOT(ISERROR(SEARCH("Muy bajo",I53)))</formula>
    </cfRule>
    <cfRule type="containsText" dxfId="5474" priority="5296" operator="containsText" text="Alta">
      <formula>NOT(ISERROR(SEARCH("Alta",I53)))</formula>
    </cfRule>
    <cfRule type="containsText" dxfId="5473" priority="5297" operator="containsText" text="Media">
      <formula>NOT(ISERROR(SEARCH("Media",I53)))</formula>
    </cfRule>
    <cfRule type="containsText" dxfId="5472" priority="5298" operator="containsText" text="Baja">
      <formula>NOT(ISERROR(SEARCH("Baja",I53)))</formula>
    </cfRule>
    <cfRule type="containsText" dxfId="5471" priority="5299" operator="containsText" text="Muy baja">
      <formula>NOT(ISERROR(SEARCH("Muy baja",I53)))</formula>
    </cfRule>
    <cfRule type="cellIs" dxfId="5470" priority="5302" operator="between">
      <formula>1</formula>
      <formula>2</formula>
    </cfRule>
    <cfRule type="cellIs" dxfId="5469" priority="5303" operator="between">
      <formula>0</formula>
      <formula>2</formula>
    </cfRule>
  </conditionalFormatting>
  <conditionalFormatting sqref="I53">
    <cfRule type="containsText" dxfId="5468" priority="5283" operator="containsText" text="Muy Alta">
      <formula>NOT(ISERROR(SEARCH("Muy Alta",I53)))</formula>
    </cfRule>
  </conditionalFormatting>
  <conditionalFormatting sqref="AG53">
    <cfRule type="containsText" dxfId="5467" priority="5261" operator="containsText" text="Extremo">
      <formula>NOT(ISERROR(SEARCH("Extremo",AG53)))</formula>
    </cfRule>
    <cfRule type="containsText" dxfId="5466" priority="5262" operator="containsText" text="Alto">
      <formula>NOT(ISERROR(SEARCH("Alto",AG53)))</formula>
    </cfRule>
    <cfRule type="containsText" dxfId="5465" priority="5263" operator="containsText" text="Moderado">
      <formula>NOT(ISERROR(SEARCH("Moderado",AG53)))</formula>
    </cfRule>
    <cfRule type="containsText" dxfId="5464" priority="5264" operator="containsText" text="Menor">
      <formula>NOT(ISERROR(SEARCH("Menor",AG53)))</formula>
    </cfRule>
    <cfRule type="containsText" dxfId="5463" priority="5265" operator="containsText" text="Bajo">
      <formula>NOT(ISERROR(SEARCH("Bajo",AG53)))</formula>
    </cfRule>
    <cfRule type="containsText" dxfId="5462" priority="5266" operator="containsText" text="Moderado">
      <formula>NOT(ISERROR(SEARCH("Moderado",AG53)))</formula>
    </cfRule>
    <cfRule type="containsText" dxfId="5461" priority="5267" operator="containsText" text="Extremo">
      <formula>NOT(ISERROR(SEARCH("Extremo",AG53)))</formula>
    </cfRule>
    <cfRule type="containsText" dxfId="5460" priority="5268" operator="containsText" text="Baja">
      <formula>NOT(ISERROR(SEARCH("Baja",AG53)))</formula>
    </cfRule>
    <cfRule type="containsText" dxfId="5459" priority="5269" operator="containsText" text="Alto">
      <formula>NOT(ISERROR(SEARCH("Alto",AG53)))</formula>
    </cfRule>
  </conditionalFormatting>
  <conditionalFormatting sqref="L176">
    <cfRule type="containsText" dxfId="5458" priority="5249" operator="containsText" text="Catastrófico">
      <formula>NOT(ISERROR(SEARCH("Catastrófico",L176)))</formula>
    </cfRule>
    <cfRule type="containsText" dxfId="5457" priority="5250" operator="containsText" text="Mayor">
      <formula>NOT(ISERROR(SEARCH("Mayor",L176)))</formula>
    </cfRule>
    <cfRule type="containsText" dxfId="5456" priority="5251" operator="containsText" text="Alta">
      <formula>NOT(ISERROR(SEARCH("Alta",L176)))</formula>
    </cfRule>
    <cfRule type="containsText" dxfId="5455" priority="5252" operator="containsText" text="Moderado">
      <formula>NOT(ISERROR(SEARCH("Moderado",L176)))</formula>
    </cfRule>
    <cfRule type="containsText" dxfId="5454" priority="5253" operator="containsText" text="Menor">
      <formula>NOT(ISERROR(SEARCH("Menor",L176)))</formula>
    </cfRule>
    <cfRule type="containsText" dxfId="5453" priority="5254" operator="containsText" text="Leve">
      <formula>NOT(ISERROR(SEARCH("Leve",L176)))</formula>
    </cfRule>
  </conditionalFormatting>
  <conditionalFormatting sqref="M176">
    <cfRule type="containsText" dxfId="5452" priority="5243" operator="containsText" text="Catastrófico">
      <formula>NOT(ISERROR(SEARCH("Catastrófico",M176)))</formula>
    </cfRule>
    <cfRule type="containsText" dxfId="5451" priority="5244" operator="containsText" text="Mayor">
      <formula>NOT(ISERROR(SEARCH("Mayor",M176)))</formula>
    </cfRule>
    <cfRule type="containsText" dxfId="5450" priority="5245" operator="containsText" text="Alta">
      <formula>NOT(ISERROR(SEARCH("Alta",M176)))</formula>
    </cfRule>
    <cfRule type="containsText" dxfId="5449" priority="5246" operator="containsText" text="Moderado">
      <formula>NOT(ISERROR(SEARCH("Moderado",M176)))</formula>
    </cfRule>
    <cfRule type="containsText" dxfId="5448" priority="5247" operator="containsText" text="Menor">
      <formula>NOT(ISERROR(SEARCH("Menor",M176)))</formula>
    </cfRule>
    <cfRule type="containsText" dxfId="5447" priority="5248" operator="containsText" text="Leve">
      <formula>NOT(ISERROR(SEARCH("Leve",M176)))</formula>
    </cfRule>
  </conditionalFormatting>
  <conditionalFormatting sqref="AA176:AA178">
    <cfRule type="containsText" dxfId="5446" priority="5184" operator="containsText" text="Muy Baja">
      <formula>NOT(ISERROR(SEARCH("Muy Baja",AA176)))</formula>
    </cfRule>
    <cfRule type="containsText" dxfId="5445" priority="5238" operator="containsText" text="Muy Alta">
      <formula>NOT(ISERROR(SEARCH("Muy Alta",AA176)))</formula>
    </cfRule>
    <cfRule type="containsText" dxfId="5444" priority="5239" operator="containsText" text="Alta">
      <formula>NOT(ISERROR(SEARCH("Alta",AA176)))</formula>
    </cfRule>
    <cfRule type="containsText" dxfId="5443" priority="5240" operator="containsText" text="Media">
      <formula>NOT(ISERROR(SEARCH("Media",AA176)))</formula>
    </cfRule>
    <cfRule type="containsText" dxfId="5442" priority="5241" operator="containsText" text="Baja">
      <formula>NOT(ISERROR(SEARCH("Baja",AA176)))</formula>
    </cfRule>
    <cfRule type="containsText" dxfId="5441" priority="5242" operator="containsText" text="Muy Baja">
      <formula>NOT(ISERROR(SEARCH("Muy Baja",AA176)))</formula>
    </cfRule>
  </conditionalFormatting>
  <conditionalFormatting sqref="N176">
    <cfRule type="containsText" dxfId="5440" priority="5233" operator="containsText" text="Extremo">
      <formula>NOT(ISERROR(SEARCH("Extremo",N176)))</formula>
    </cfRule>
    <cfRule type="containsText" dxfId="5439" priority="5234" operator="containsText" text="Alto">
      <formula>NOT(ISERROR(SEARCH("Alto",N176)))</formula>
    </cfRule>
    <cfRule type="containsText" dxfId="5438" priority="5235" operator="containsText" text="Bajo">
      <formula>NOT(ISERROR(SEARCH("Bajo",N176)))</formula>
    </cfRule>
    <cfRule type="containsText" dxfId="5437" priority="5236" operator="containsText" text="Moderado">
      <formula>NOT(ISERROR(SEARCH("Moderado",N176)))</formula>
    </cfRule>
    <cfRule type="containsText" dxfId="5436" priority="5237" operator="containsText" text="Extremo">
      <formula>NOT(ISERROR(SEARCH("Extremo",N176)))</formula>
    </cfRule>
  </conditionalFormatting>
  <conditionalFormatting sqref="I176">
    <cfRule type="containsText" dxfId="5435" priority="5210" operator="containsText" text="Muy Baja">
      <formula>NOT(ISERROR(SEARCH("Muy Baja",I176)))</formula>
    </cfRule>
    <cfRule type="containsText" dxfId="5434" priority="5211" operator="containsText" text="Baja">
      <formula>NOT(ISERROR(SEARCH("Baja",I176)))</formula>
    </cfRule>
    <cfRule type="containsText" dxfId="5433" priority="5213" operator="containsText" text="Muy Alta">
      <formula>NOT(ISERROR(SEARCH("Muy Alta",I176)))</formula>
    </cfRule>
    <cfRule type="containsText" dxfId="5432" priority="5214" operator="containsText" text="Alta">
      <formula>NOT(ISERROR(SEARCH("Alta",I176)))</formula>
    </cfRule>
    <cfRule type="containsText" dxfId="5431" priority="5215" operator="containsText" text="Media">
      <formula>NOT(ISERROR(SEARCH("Media",I176)))</formula>
    </cfRule>
    <cfRule type="containsText" dxfId="5430" priority="5216" operator="containsText" text="Media">
      <formula>NOT(ISERROR(SEARCH("Media",I176)))</formula>
    </cfRule>
    <cfRule type="containsText" dxfId="5429" priority="5217" operator="containsText" text="Media">
      <formula>NOT(ISERROR(SEARCH("Media",I176)))</formula>
    </cfRule>
    <cfRule type="containsText" dxfId="5428" priority="5218" operator="containsText" text="Muy Baja">
      <formula>NOT(ISERROR(SEARCH("Muy Baja",I176)))</formula>
    </cfRule>
    <cfRule type="containsText" dxfId="5427" priority="5219" operator="containsText" text="Baja">
      <formula>NOT(ISERROR(SEARCH("Baja",I176)))</formula>
    </cfRule>
    <cfRule type="containsText" dxfId="5426" priority="5220" operator="containsText" text="Muy Baja">
      <formula>NOT(ISERROR(SEARCH("Muy Baja",I176)))</formula>
    </cfRule>
    <cfRule type="containsText" dxfId="5425" priority="5221" operator="containsText" text="Muy Baja">
      <formula>NOT(ISERROR(SEARCH("Muy Baja",I176)))</formula>
    </cfRule>
    <cfRule type="containsText" dxfId="5424" priority="5222" operator="containsText" text="Muy Baja">
      <formula>NOT(ISERROR(SEARCH("Muy Baja",I176)))</formula>
    </cfRule>
    <cfRule type="containsText" dxfId="5423" priority="5223" operator="containsText" text="Muy Baja'Tabla probabilidad'!">
      <formula>NOT(ISERROR(SEARCH("Muy Baja'Tabla probabilidad'!",I176)))</formula>
    </cfRule>
    <cfRule type="containsText" dxfId="5422" priority="5224" operator="containsText" text="Muy bajo">
      <formula>NOT(ISERROR(SEARCH("Muy bajo",I176)))</formula>
    </cfRule>
    <cfRule type="containsText" dxfId="5421" priority="5225" operator="containsText" text="Alta">
      <formula>NOT(ISERROR(SEARCH("Alta",I176)))</formula>
    </cfRule>
    <cfRule type="containsText" dxfId="5420" priority="5226" operator="containsText" text="Media">
      <formula>NOT(ISERROR(SEARCH("Media",I176)))</formula>
    </cfRule>
    <cfRule type="containsText" dxfId="5419" priority="5227" operator="containsText" text="Baja">
      <formula>NOT(ISERROR(SEARCH("Baja",I176)))</formula>
    </cfRule>
    <cfRule type="containsText" dxfId="5418" priority="5228" operator="containsText" text="Muy baja">
      <formula>NOT(ISERROR(SEARCH("Muy baja",I176)))</formula>
    </cfRule>
    <cfRule type="cellIs" dxfId="5417" priority="5231" operator="between">
      <formula>1</formula>
      <formula>2</formula>
    </cfRule>
    <cfRule type="cellIs" dxfId="5416" priority="5232" operator="between">
      <formula>0</formula>
      <formula>2</formula>
    </cfRule>
  </conditionalFormatting>
  <conditionalFormatting sqref="I176">
    <cfRule type="containsText" dxfId="5415" priority="5212" operator="containsText" text="Muy Alta">
      <formula>NOT(ISERROR(SEARCH("Muy Alta",I176)))</formula>
    </cfRule>
  </conditionalFormatting>
  <conditionalFormatting sqref="Y176:Y178">
    <cfRule type="containsText" dxfId="5414" priority="5204" operator="containsText" text="Muy Alta">
      <formula>NOT(ISERROR(SEARCH("Muy Alta",Y176)))</formula>
    </cfRule>
    <cfRule type="containsText" dxfId="5413" priority="5205" operator="containsText" text="Alta">
      <formula>NOT(ISERROR(SEARCH("Alta",Y176)))</formula>
    </cfRule>
    <cfRule type="containsText" dxfId="5412" priority="5206" operator="containsText" text="Media">
      <formula>NOT(ISERROR(SEARCH("Media",Y176)))</formula>
    </cfRule>
    <cfRule type="containsText" dxfId="5411" priority="5207" operator="containsText" text="Muy Baja">
      <formula>NOT(ISERROR(SEARCH("Muy Baja",Y176)))</formula>
    </cfRule>
    <cfRule type="containsText" dxfId="5410" priority="5208" operator="containsText" text="Baja">
      <formula>NOT(ISERROR(SEARCH("Baja",Y176)))</formula>
    </cfRule>
    <cfRule type="containsText" dxfId="5409" priority="5209" operator="containsText" text="Muy Baja">
      <formula>NOT(ISERROR(SEARCH("Muy Baja",Y176)))</formula>
    </cfRule>
  </conditionalFormatting>
  <conditionalFormatting sqref="AC176:AC178">
    <cfRule type="containsText" dxfId="5408" priority="5199" operator="containsText" text="Catastrófico">
      <formula>NOT(ISERROR(SEARCH("Catastrófico",AC176)))</formula>
    </cfRule>
    <cfRule type="containsText" dxfId="5407" priority="5200" operator="containsText" text="Mayor">
      <formula>NOT(ISERROR(SEARCH("Mayor",AC176)))</formula>
    </cfRule>
    <cfRule type="containsText" dxfId="5406" priority="5201" operator="containsText" text="Moderado">
      <formula>NOT(ISERROR(SEARCH("Moderado",AC176)))</formula>
    </cfRule>
    <cfRule type="containsText" dxfId="5405" priority="5202" operator="containsText" text="Menor">
      <formula>NOT(ISERROR(SEARCH("Menor",AC176)))</formula>
    </cfRule>
    <cfRule type="containsText" dxfId="5404" priority="5203" operator="containsText" text="Leve">
      <formula>NOT(ISERROR(SEARCH("Leve",AC176)))</formula>
    </cfRule>
  </conditionalFormatting>
  <conditionalFormatting sqref="AG176">
    <cfRule type="containsText" dxfId="5403" priority="5190" operator="containsText" text="Extremo">
      <formula>NOT(ISERROR(SEARCH("Extremo",AG176)))</formula>
    </cfRule>
    <cfRule type="containsText" dxfId="5402" priority="5191" operator="containsText" text="Alto">
      <formula>NOT(ISERROR(SEARCH("Alto",AG176)))</formula>
    </cfRule>
    <cfRule type="containsText" dxfId="5401" priority="5192" operator="containsText" text="Moderado">
      <formula>NOT(ISERROR(SEARCH("Moderado",AG176)))</formula>
    </cfRule>
    <cfRule type="containsText" dxfId="5400" priority="5193" operator="containsText" text="Menor">
      <formula>NOT(ISERROR(SEARCH("Menor",AG176)))</formula>
    </cfRule>
    <cfRule type="containsText" dxfId="5399" priority="5194" operator="containsText" text="Bajo">
      <formula>NOT(ISERROR(SEARCH("Bajo",AG176)))</formula>
    </cfRule>
    <cfRule type="containsText" dxfId="5398" priority="5195" operator="containsText" text="Moderado">
      <formula>NOT(ISERROR(SEARCH("Moderado",AG176)))</formula>
    </cfRule>
    <cfRule type="containsText" dxfId="5397" priority="5196" operator="containsText" text="Extremo">
      <formula>NOT(ISERROR(SEARCH("Extremo",AG176)))</formula>
    </cfRule>
    <cfRule type="containsText" dxfId="5396" priority="5197" operator="containsText" text="Baja">
      <formula>NOT(ISERROR(SEARCH("Baja",AG176)))</formula>
    </cfRule>
    <cfRule type="containsText" dxfId="5395" priority="5198" operator="containsText" text="Alto">
      <formula>NOT(ISERROR(SEARCH("Alto",AG176)))</formula>
    </cfRule>
  </conditionalFormatting>
  <conditionalFormatting sqref="AE176:AE178">
    <cfRule type="containsText" dxfId="5394" priority="5185" operator="containsText" text="Catastrófico">
      <formula>NOT(ISERROR(SEARCH("Catastrófico",AE176)))</formula>
    </cfRule>
    <cfRule type="containsText" dxfId="5393" priority="5186" operator="containsText" text="Moderado">
      <formula>NOT(ISERROR(SEARCH("Moderado",AE176)))</formula>
    </cfRule>
    <cfRule type="containsText" dxfId="5392" priority="5187" operator="containsText" text="Menor">
      <formula>NOT(ISERROR(SEARCH("Menor",AE176)))</formula>
    </cfRule>
    <cfRule type="containsText" dxfId="5391" priority="5188" operator="containsText" text="Leve">
      <formula>NOT(ISERROR(SEARCH("Leve",AE176)))</formula>
    </cfRule>
    <cfRule type="containsText" dxfId="5390" priority="5189" operator="containsText" text="Mayor">
      <formula>NOT(ISERROR(SEARCH("Mayor",AE176)))</formula>
    </cfRule>
  </conditionalFormatting>
  <conditionalFormatting sqref="L17">
    <cfRule type="containsText" dxfId="5389" priority="5178" operator="containsText" text="Catastrófico">
      <formula>NOT(ISERROR(SEARCH("Catastrófico",L17)))</formula>
    </cfRule>
    <cfRule type="containsText" dxfId="5388" priority="5179" operator="containsText" text="Mayor">
      <formula>NOT(ISERROR(SEARCH("Mayor",L17)))</formula>
    </cfRule>
    <cfRule type="containsText" dxfId="5387" priority="5180" operator="containsText" text="Alta">
      <formula>NOT(ISERROR(SEARCH("Alta",L17)))</formula>
    </cfRule>
    <cfRule type="containsText" dxfId="5386" priority="5181" operator="containsText" text="Moderado">
      <formula>NOT(ISERROR(SEARCH("Moderado",L17)))</formula>
    </cfRule>
    <cfRule type="containsText" dxfId="5385" priority="5182" operator="containsText" text="Menor">
      <formula>NOT(ISERROR(SEARCH("Menor",L17)))</formula>
    </cfRule>
    <cfRule type="containsText" dxfId="5384" priority="5183" operator="containsText" text="Leve">
      <formula>NOT(ISERROR(SEARCH("Leve",L17)))</formula>
    </cfRule>
  </conditionalFormatting>
  <conditionalFormatting sqref="M17">
    <cfRule type="containsText" dxfId="5383" priority="5172" operator="containsText" text="Catastrófico">
      <formula>NOT(ISERROR(SEARCH("Catastrófico",M17)))</formula>
    </cfRule>
    <cfRule type="containsText" dxfId="5382" priority="5173" operator="containsText" text="Mayor">
      <formula>NOT(ISERROR(SEARCH("Mayor",M17)))</formula>
    </cfRule>
    <cfRule type="containsText" dxfId="5381" priority="5174" operator="containsText" text="Alta">
      <formula>NOT(ISERROR(SEARCH("Alta",M17)))</formula>
    </cfRule>
    <cfRule type="containsText" dxfId="5380" priority="5175" operator="containsText" text="Moderado">
      <formula>NOT(ISERROR(SEARCH("Moderado",M17)))</formula>
    </cfRule>
    <cfRule type="containsText" dxfId="5379" priority="5176" operator="containsText" text="Menor">
      <formula>NOT(ISERROR(SEARCH("Menor",M17)))</formula>
    </cfRule>
    <cfRule type="containsText" dxfId="5378" priority="5177" operator="containsText" text="Leve">
      <formula>NOT(ISERROR(SEARCH("Leve",M17)))</formula>
    </cfRule>
  </conditionalFormatting>
  <conditionalFormatting sqref="AA17:AA19">
    <cfRule type="containsText" dxfId="5377" priority="5113" operator="containsText" text="Muy Baja">
      <formula>NOT(ISERROR(SEARCH("Muy Baja",AA17)))</formula>
    </cfRule>
    <cfRule type="containsText" dxfId="5376" priority="5167" operator="containsText" text="Muy Alta">
      <formula>NOT(ISERROR(SEARCH("Muy Alta",AA17)))</formula>
    </cfRule>
    <cfRule type="containsText" dxfId="5375" priority="5168" operator="containsText" text="Alta">
      <formula>NOT(ISERROR(SEARCH("Alta",AA17)))</formula>
    </cfRule>
    <cfRule type="containsText" dxfId="5374" priority="5169" operator="containsText" text="Media">
      <formula>NOT(ISERROR(SEARCH("Media",AA17)))</formula>
    </cfRule>
    <cfRule type="containsText" dxfId="5373" priority="5170" operator="containsText" text="Baja">
      <formula>NOT(ISERROR(SEARCH("Baja",AA17)))</formula>
    </cfRule>
    <cfRule type="containsText" dxfId="5372" priority="5171" operator="containsText" text="Muy Baja">
      <formula>NOT(ISERROR(SEARCH("Muy Baja",AA17)))</formula>
    </cfRule>
  </conditionalFormatting>
  <conditionalFormatting sqref="N17">
    <cfRule type="containsText" dxfId="5371" priority="5162" operator="containsText" text="Extremo">
      <formula>NOT(ISERROR(SEARCH("Extremo",N17)))</formula>
    </cfRule>
    <cfRule type="containsText" dxfId="5370" priority="5163" operator="containsText" text="Alto">
      <formula>NOT(ISERROR(SEARCH("Alto",N17)))</formula>
    </cfRule>
    <cfRule type="containsText" dxfId="5369" priority="5164" operator="containsText" text="Bajo">
      <formula>NOT(ISERROR(SEARCH("Bajo",N17)))</formula>
    </cfRule>
    <cfRule type="containsText" dxfId="5368" priority="5165" operator="containsText" text="Moderado">
      <formula>NOT(ISERROR(SEARCH("Moderado",N17)))</formula>
    </cfRule>
    <cfRule type="containsText" dxfId="5367" priority="5166" operator="containsText" text="Extremo">
      <formula>NOT(ISERROR(SEARCH("Extremo",N17)))</formula>
    </cfRule>
  </conditionalFormatting>
  <conditionalFormatting sqref="I17">
    <cfRule type="containsText" dxfId="5366" priority="5139" operator="containsText" text="Muy Baja">
      <formula>NOT(ISERROR(SEARCH("Muy Baja",I17)))</formula>
    </cfRule>
    <cfRule type="containsText" dxfId="5365" priority="5140" operator="containsText" text="Baja">
      <formula>NOT(ISERROR(SEARCH("Baja",I17)))</formula>
    </cfRule>
    <cfRule type="containsText" dxfId="5364" priority="5142" operator="containsText" text="Muy Alta">
      <formula>NOT(ISERROR(SEARCH("Muy Alta",I17)))</formula>
    </cfRule>
    <cfRule type="containsText" dxfId="5363" priority="5143" operator="containsText" text="Alta">
      <formula>NOT(ISERROR(SEARCH("Alta",I17)))</formula>
    </cfRule>
    <cfRule type="containsText" dxfId="5362" priority="5144" operator="containsText" text="Media">
      <formula>NOT(ISERROR(SEARCH("Media",I17)))</formula>
    </cfRule>
    <cfRule type="containsText" dxfId="5361" priority="5145" operator="containsText" text="Media">
      <formula>NOT(ISERROR(SEARCH("Media",I17)))</formula>
    </cfRule>
    <cfRule type="containsText" dxfId="5360" priority="5146" operator="containsText" text="Media">
      <formula>NOT(ISERROR(SEARCH("Media",I17)))</formula>
    </cfRule>
    <cfRule type="containsText" dxfId="5359" priority="5147" operator="containsText" text="Muy Baja">
      <formula>NOT(ISERROR(SEARCH("Muy Baja",I17)))</formula>
    </cfRule>
    <cfRule type="containsText" dxfId="5358" priority="5148" operator="containsText" text="Baja">
      <formula>NOT(ISERROR(SEARCH("Baja",I17)))</formula>
    </cfRule>
    <cfRule type="containsText" dxfId="5357" priority="5149" operator="containsText" text="Muy Baja">
      <formula>NOT(ISERROR(SEARCH("Muy Baja",I17)))</formula>
    </cfRule>
    <cfRule type="containsText" dxfId="5356" priority="5150" operator="containsText" text="Muy Baja">
      <formula>NOT(ISERROR(SEARCH("Muy Baja",I17)))</formula>
    </cfRule>
    <cfRule type="containsText" dxfId="5355" priority="5151" operator="containsText" text="Muy Baja">
      <formula>NOT(ISERROR(SEARCH("Muy Baja",I17)))</formula>
    </cfRule>
    <cfRule type="containsText" dxfId="5354" priority="5152" operator="containsText" text="Muy Baja'Tabla probabilidad'!">
      <formula>NOT(ISERROR(SEARCH("Muy Baja'Tabla probabilidad'!",I17)))</formula>
    </cfRule>
    <cfRule type="containsText" dxfId="5353" priority="5153" operator="containsText" text="Muy bajo">
      <formula>NOT(ISERROR(SEARCH("Muy bajo",I17)))</formula>
    </cfRule>
    <cfRule type="containsText" dxfId="5352" priority="5154" operator="containsText" text="Alta">
      <formula>NOT(ISERROR(SEARCH("Alta",I17)))</formula>
    </cfRule>
    <cfRule type="containsText" dxfId="5351" priority="5155" operator="containsText" text="Media">
      <formula>NOT(ISERROR(SEARCH("Media",I17)))</formula>
    </cfRule>
    <cfRule type="containsText" dxfId="5350" priority="5156" operator="containsText" text="Baja">
      <formula>NOT(ISERROR(SEARCH("Baja",I17)))</formula>
    </cfRule>
    <cfRule type="containsText" dxfId="5349" priority="5157" operator="containsText" text="Muy baja">
      <formula>NOT(ISERROR(SEARCH("Muy baja",I17)))</formula>
    </cfRule>
    <cfRule type="cellIs" dxfId="5348" priority="5160" operator="between">
      <formula>1</formula>
      <formula>2</formula>
    </cfRule>
    <cfRule type="cellIs" dxfId="5347" priority="5161" operator="between">
      <formula>0</formula>
      <formula>2</formula>
    </cfRule>
  </conditionalFormatting>
  <conditionalFormatting sqref="I17">
    <cfRule type="containsText" dxfId="5346" priority="5141" operator="containsText" text="Muy Alta">
      <formula>NOT(ISERROR(SEARCH("Muy Alta",I17)))</formula>
    </cfRule>
  </conditionalFormatting>
  <conditionalFormatting sqref="Y17:Y19">
    <cfRule type="containsText" dxfId="5345" priority="5133" operator="containsText" text="Muy Alta">
      <formula>NOT(ISERROR(SEARCH("Muy Alta",Y17)))</formula>
    </cfRule>
    <cfRule type="containsText" dxfId="5344" priority="5134" operator="containsText" text="Alta">
      <formula>NOT(ISERROR(SEARCH("Alta",Y17)))</formula>
    </cfRule>
    <cfRule type="containsText" dxfId="5343" priority="5135" operator="containsText" text="Media">
      <formula>NOT(ISERROR(SEARCH("Media",Y17)))</formula>
    </cfRule>
    <cfRule type="containsText" dxfId="5342" priority="5136" operator="containsText" text="Muy Baja">
      <formula>NOT(ISERROR(SEARCH("Muy Baja",Y17)))</formula>
    </cfRule>
    <cfRule type="containsText" dxfId="5341" priority="5137" operator="containsText" text="Baja">
      <formula>NOT(ISERROR(SEARCH("Baja",Y17)))</formula>
    </cfRule>
    <cfRule type="containsText" dxfId="5340" priority="5138" operator="containsText" text="Muy Baja">
      <formula>NOT(ISERROR(SEARCH("Muy Baja",Y17)))</formula>
    </cfRule>
  </conditionalFormatting>
  <conditionalFormatting sqref="AC17:AC19">
    <cfRule type="containsText" dxfId="5339" priority="5128" operator="containsText" text="Catastrófico">
      <formula>NOT(ISERROR(SEARCH("Catastrófico",AC17)))</formula>
    </cfRule>
    <cfRule type="containsText" dxfId="5338" priority="5129" operator="containsText" text="Mayor">
      <formula>NOT(ISERROR(SEARCH("Mayor",AC17)))</formula>
    </cfRule>
    <cfRule type="containsText" dxfId="5337" priority="5130" operator="containsText" text="Moderado">
      <formula>NOT(ISERROR(SEARCH("Moderado",AC17)))</formula>
    </cfRule>
    <cfRule type="containsText" dxfId="5336" priority="5131" operator="containsText" text="Menor">
      <formula>NOT(ISERROR(SEARCH("Menor",AC17)))</formula>
    </cfRule>
    <cfRule type="containsText" dxfId="5335" priority="5132" operator="containsText" text="Leve">
      <formula>NOT(ISERROR(SEARCH("Leve",AC17)))</formula>
    </cfRule>
  </conditionalFormatting>
  <conditionalFormatting sqref="AG17">
    <cfRule type="containsText" dxfId="5334" priority="5119" operator="containsText" text="Extremo">
      <formula>NOT(ISERROR(SEARCH("Extremo",AG17)))</formula>
    </cfRule>
    <cfRule type="containsText" dxfId="5333" priority="5120" operator="containsText" text="Alto">
      <formula>NOT(ISERROR(SEARCH("Alto",AG17)))</formula>
    </cfRule>
    <cfRule type="containsText" dxfId="5332" priority="5121" operator="containsText" text="Moderado">
      <formula>NOT(ISERROR(SEARCH("Moderado",AG17)))</formula>
    </cfRule>
    <cfRule type="containsText" dxfId="5331" priority="5122" operator="containsText" text="Menor">
      <formula>NOT(ISERROR(SEARCH("Menor",AG17)))</formula>
    </cfRule>
    <cfRule type="containsText" dxfId="5330" priority="5123" operator="containsText" text="Bajo">
      <formula>NOT(ISERROR(SEARCH("Bajo",AG17)))</formula>
    </cfRule>
    <cfRule type="containsText" dxfId="5329" priority="5124" operator="containsText" text="Moderado">
      <formula>NOT(ISERROR(SEARCH("Moderado",AG17)))</formula>
    </cfRule>
    <cfRule type="containsText" dxfId="5328" priority="5125" operator="containsText" text="Extremo">
      <formula>NOT(ISERROR(SEARCH("Extremo",AG17)))</formula>
    </cfRule>
    <cfRule type="containsText" dxfId="5327" priority="5126" operator="containsText" text="Baja">
      <formula>NOT(ISERROR(SEARCH("Baja",AG17)))</formula>
    </cfRule>
    <cfRule type="containsText" dxfId="5326" priority="5127" operator="containsText" text="Alto">
      <formula>NOT(ISERROR(SEARCH("Alto",AG17)))</formula>
    </cfRule>
  </conditionalFormatting>
  <conditionalFormatting sqref="AE17:AE19">
    <cfRule type="containsText" dxfId="5325" priority="5114" operator="containsText" text="Catastrófico">
      <formula>NOT(ISERROR(SEARCH("Catastrófico",AE17)))</formula>
    </cfRule>
    <cfRule type="containsText" dxfId="5324" priority="5115" operator="containsText" text="Moderado">
      <formula>NOT(ISERROR(SEARCH("Moderado",AE17)))</formula>
    </cfRule>
    <cfRule type="containsText" dxfId="5323" priority="5116" operator="containsText" text="Menor">
      <formula>NOT(ISERROR(SEARCH("Menor",AE17)))</formula>
    </cfRule>
    <cfRule type="containsText" dxfId="5322" priority="5117" operator="containsText" text="Leve">
      <formula>NOT(ISERROR(SEARCH("Leve",AE17)))</formula>
    </cfRule>
    <cfRule type="containsText" dxfId="5321" priority="5118" operator="containsText" text="Mayor">
      <formula>NOT(ISERROR(SEARCH("Mayor",AE17)))</formula>
    </cfRule>
  </conditionalFormatting>
  <conditionalFormatting sqref="L56">
    <cfRule type="containsText" dxfId="5320" priority="5107" operator="containsText" text="Catastrófico">
      <formula>NOT(ISERROR(SEARCH("Catastrófico",L56)))</formula>
    </cfRule>
    <cfRule type="containsText" dxfId="5319" priority="5108" operator="containsText" text="Mayor">
      <formula>NOT(ISERROR(SEARCH("Mayor",L56)))</formula>
    </cfRule>
    <cfRule type="containsText" dxfId="5318" priority="5109" operator="containsText" text="Alta">
      <formula>NOT(ISERROR(SEARCH("Alta",L56)))</formula>
    </cfRule>
    <cfRule type="containsText" dxfId="5317" priority="5110" operator="containsText" text="Moderado">
      <formula>NOT(ISERROR(SEARCH("Moderado",L56)))</formula>
    </cfRule>
    <cfRule type="containsText" dxfId="5316" priority="5111" operator="containsText" text="Menor">
      <formula>NOT(ISERROR(SEARCH("Menor",L56)))</formula>
    </cfRule>
    <cfRule type="containsText" dxfId="5315" priority="5112" operator="containsText" text="Leve">
      <formula>NOT(ISERROR(SEARCH("Leve",L56)))</formula>
    </cfRule>
  </conditionalFormatting>
  <conditionalFormatting sqref="M56">
    <cfRule type="containsText" dxfId="5314" priority="5101" operator="containsText" text="Catastrófico">
      <formula>NOT(ISERROR(SEARCH("Catastrófico",M56)))</formula>
    </cfRule>
    <cfRule type="containsText" dxfId="5313" priority="5102" operator="containsText" text="Mayor">
      <formula>NOT(ISERROR(SEARCH("Mayor",M56)))</formula>
    </cfRule>
    <cfRule type="containsText" dxfId="5312" priority="5103" operator="containsText" text="Alta">
      <formula>NOT(ISERROR(SEARCH("Alta",M56)))</formula>
    </cfRule>
    <cfRule type="containsText" dxfId="5311" priority="5104" operator="containsText" text="Moderado">
      <formula>NOT(ISERROR(SEARCH("Moderado",M56)))</formula>
    </cfRule>
    <cfRule type="containsText" dxfId="5310" priority="5105" operator="containsText" text="Menor">
      <formula>NOT(ISERROR(SEARCH("Menor",M56)))</formula>
    </cfRule>
    <cfRule type="containsText" dxfId="5309" priority="5106" operator="containsText" text="Leve">
      <formula>NOT(ISERROR(SEARCH("Leve",M56)))</formula>
    </cfRule>
  </conditionalFormatting>
  <conditionalFormatting sqref="AA56:AA58">
    <cfRule type="containsText" dxfId="5308" priority="5042" operator="containsText" text="Muy Baja">
      <formula>NOT(ISERROR(SEARCH("Muy Baja",AA56)))</formula>
    </cfRule>
    <cfRule type="containsText" dxfId="5307" priority="5096" operator="containsText" text="Muy Alta">
      <formula>NOT(ISERROR(SEARCH("Muy Alta",AA56)))</formula>
    </cfRule>
    <cfRule type="containsText" dxfId="5306" priority="5097" operator="containsText" text="Alta">
      <formula>NOT(ISERROR(SEARCH("Alta",AA56)))</formula>
    </cfRule>
    <cfRule type="containsText" dxfId="5305" priority="5098" operator="containsText" text="Media">
      <formula>NOT(ISERROR(SEARCH("Media",AA56)))</formula>
    </cfRule>
    <cfRule type="containsText" dxfId="5304" priority="5099" operator="containsText" text="Baja">
      <formula>NOT(ISERROR(SEARCH("Baja",AA56)))</formula>
    </cfRule>
    <cfRule type="containsText" dxfId="5303" priority="5100" operator="containsText" text="Muy Baja">
      <formula>NOT(ISERROR(SEARCH("Muy Baja",AA56)))</formula>
    </cfRule>
  </conditionalFormatting>
  <conditionalFormatting sqref="N56">
    <cfRule type="containsText" dxfId="5302" priority="5091" operator="containsText" text="Extremo">
      <formula>NOT(ISERROR(SEARCH("Extremo",N56)))</formula>
    </cfRule>
    <cfRule type="containsText" dxfId="5301" priority="5092" operator="containsText" text="Alto">
      <formula>NOT(ISERROR(SEARCH("Alto",N56)))</formula>
    </cfRule>
    <cfRule type="containsText" dxfId="5300" priority="5093" operator="containsText" text="Bajo">
      <formula>NOT(ISERROR(SEARCH("Bajo",N56)))</formula>
    </cfRule>
    <cfRule type="containsText" dxfId="5299" priority="5094" operator="containsText" text="Moderado">
      <formula>NOT(ISERROR(SEARCH("Moderado",N56)))</formula>
    </cfRule>
    <cfRule type="containsText" dxfId="5298" priority="5095" operator="containsText" text="Extremo">
      <formula>NOT(ISERROR(SEARCH("Extremo",N56)))</formula>
    </cfRule>
  </conditionalFormatting>
  <conditionalFormatting sqref="I56">
    <cfRule type="containsText" dxfId="5297" priority="5068" operator="containsText" text="Muy Baja">
      <formula>NOT(ISERROR(SEARCH("Muy Baja",I56)))</formula>
    </cfRule>
    <cfRule type="containsText" dxfId="5296" priority="5069" operator="containsText" text="Baja">
      <formula>NOT(ISERROR(SEARCH("Baja",I56)))</formula>
    </cfRule>
    <cfRule type="containsText" dxfId="5295" priority="5071" operator="containsText" text="Muy Alta">
      <formula>NOT(ISERROR(SEARCH("Muy Alta",I56)))</formula>
    </cfRule>
    <cfRule type="containsText" dxfId="5294" priority="5072" operator="containsText" text="Alta">
      <formula>NOT(ISERROR(SEARCH("Alta",I56)))</formula>
    </cfRule>
    <cfRule type="containsText" dxfId="5293" priority="5073" operator="containsText" text="Media">
      <formula>NOT(ISERROR(SEARCH("Media",I56)))</formula>
    </cfRule>
    <cfRule type="containsText" dxfId="5292" priority="5074" operator="containsText" text="Media">
      <formula>NOT(ISERROR(SEARCH("Media",I56)))</formula>
    </cfRule>
    <cfRule type="containsText" dxfId="5291" priority="5075" operator="containsText" text="Media">
      <formula>NOT(ISERROR(SEARCH("Media",I56)))</formula>
    </cfRule>
    <cfRule type="containsText" dxfId="5290" priority="5076" operator="containsText" text="Muy Baja">
      <formula>NOT(ISERROR(SEARCH("Muy Baja",I56)))</formula>
    </cfRule>
    <cfRule type="containsText" dxfId="5289" priority="5077" operator="containsText" text="Baja">
      <formula>NOT(ISERROR(SEARCH("Baja",I56)))</formula>
    </cfRule>
    <cfRule type="containsText" dxfId="5288" priority="5078" operator="containsText" text="Muy Baja">
      <formula>NOT(ISERROR(SEARCH("Muy Baja",I56)))</formula>
    </cfRule>
    <cfRule type="containsText" dxfId="5287" priority="5079" operator="containsText" text="Muy Baja">
      <formula>NOT(ISERROR(SEARCH("Muy Baja",I56)))</formula>
    </cfRule>
    <cfRule type="containsText" dxfId="5286" priority="5080" operator="containsText" text="Muy Baja">
      <formula>NOT(ISERROR(SEARCH("Muy Baja",I56)))</formula>
    </cfRule>
    <cfRule type="containsText" dxfId="5285" priority="5081" operator="containsText" text="Muy Baja'Tabla probabilidad'!">
      <formula>NOT(ISERROR(SEARCH("Muy Baja'Tabla probabilidad'!",I56)))</formula>
    </cfRule>
    <cfRule type="containsText" dxfId="5284" priority="5082" operator="containsText" text="Muy bajo">
      <formula>NOT(ISERROR(SEARCH("Muy bajo",I56)))</formula>
    </cfRule>
    <cfRule type="containsText" dxfId="5283" priority="5083" operator="containsText" text="Alta">
      <formula>NOT(ISERROR(SEARCH("Alta",I56)))</formula>
    </cfRule>
    <cfRule type="containsText" dxfId="5282" priority="5084" operator="containsText" text="Media">
      <formula>NOT(ISERROR(SEARCH("Media",I56)))</formula>
    </cfRule>
    <cfRule type="containsText" dxfId="5281" priority="5085" operator="containsText" text="Baja">
      <formula>NOT(ISERROR(SEARCH("Baja",I56)))</formula>
    </cfRule>
    <cfRule type="containsText" dxfId="5280" priority="5086" operator="containsText" text="Muy baja">
      <formula>NOT(ISERROR(SEARCH("Muy baja",I56)))</formula>
    </cfRule>
    <cfRule type="cellIs" dxfId="5279" priority="5089" operator="between">
      <formula>1</formula>
      <formula>2</formula>
    </cfRule>
    <cfRule type="cellIs" dxfId="5278" priority="5090" operator="between">
      <formula>0</formula>
      <formula>2</formula>
    </cfRule>
  </conditionalFormatting>
  <conditionalFormatting sqref="I56">
    <cfRule type="containsText" dxfId="5277" priority="5070" operator="containsText" text="Muy Alta">
      <formula>NOT(ISERROR(SEARCH("Muy Alta",I56)))</formula>
    </cfRule>
  </conditionalFormatting>
  <conditionalFormatting sqref="Y56:Y58">
    <cfRule type="containsText" dxfId="5276" priority="5062" operator="containsText" text="Muy Alta">
      <formula>NOT(ISERROR(SEARCH("Muy Alta",Y56)))</formula>
    </cfRule>
    <cfRule type="containsText" dxfId="5275" priority="5063" operator="containsText" text="Alta">
      <formula>NOT(ISERROR(SEARCH("Alta",Y56)))</formula>
    </cfRule>
    <cfRule type="containsText" dxfId="5274" priority="5064" operator="containsText" text="Media">
      <formula>NOT(ISERROR(SEARCH("Media",Y56)))</formula>
    </cfRule>
    <cfRule type="containsText" dxfId="5273" priority="5065" operator="containsText" text="Muy Baja">
      <formula>NOT(ISERROR(SEARCH("Muy Baja",Y56)))</formula>
    </cfRule>
    <cfRule type="containsText" dxfId="5272" priority="5066" operator="containsText" text="Baja">
      <formula>NOT(ISERROR(SEARCH("Baja",Y56)))</formula>
    </cfRule>
    <cfRule type="containsText" dxfId="5271" priority="5067" operator="containsText" text="Muy Baja">
      <formula>NOT(ISERROR(SEARCH("Muy Baja",Y56)))</formula>
    </cfRule>
  </conditionalFormatting>
  <conditionalFormatting sqref="AC56:AC58">
    <cfRule type="containsText" dxfId="5270" priority="5057" operator="containsText" text="Catastrófico">
      <formula>NOT(ISERROR(SEARCH("Catastrófico",AC56)))</formula>
    </cfRule>
    <cfRule type="containsText" dxfId="5269" priority="5058" operator="containsText" text="Mayor">
      <formula>NOT(ISERROR(SEARCH("Mayor",AC56)))</formula>
    </cfRule>
    <cfRule type="containsText" dxfId="5268" priority="5059" operator="containsText" text="Moderado">
      <formula>NOT(ISERROR(SEARCH("Moderado",AC56)))</formula>
    </cfRule>
    <cfRule type="containsText" dxfId="5267" priority="5060" operator="containsText" text="Menor">
      <formula>NOT(ISERROR(SEARCH("Menor",AC56)))</formula>
    </cfRule>
    <cfRule type="containsText" dxfId="5266" priority="5061" operator="containsText" text="Leve">
      <formula>NOT(ISERROR(SEARCH("Leve",AC56)))</formula>
    </cfRule>
  </conditionalFormatting>
  <conditionalFormatting sqref="AG56">
    <cfRule type="containsText" dxfId="5265" priority="5048" operator="containsText" text="Extremo">
      <formula>NOT(ISERROR(SEARCH("Extremo",AG56)))</formula>
    </cfRule>
    <cfRule type="containsText" dxfId="5264" priority="5049" operator="containsText" text="Alto">
      <formula>NOT(ISERROR(SEARCH("Alto",AG56)))</formula>
    </cfRule>
    <cfRule type="containsText" dxfId="5263" priority="5050" operator="containsText" text="Moderado">
      <formula>NOT(ISERROR(SEARCH("Moderado",AG56)))</formula>
    </cfRule>
    <cfRule type="containsText" dxfId="5262" priority="5051" operator="containsText" text="Menor">
      <formula>NOT(ISERROR(SEARCH("Menor",AG56)))</formula>
    </cfRule>
    <cfRule type="containsText" dxfId="5261" priority="5052" operator="containsText" text="Bajo">
      <formula>NOT(ISERROR(SEARCH("Bajo",AG56)))</formula>
    </cfRule>
    <cfRule type="containsText" dxfId="5260" priority="5053" operator="containsText" text="Moderado">
      <formula>NOT(ISERROR(SEARCH("Moderado",AG56)))</formula>
    </cfRule>
    <cfRule type="containsText" dxfId="5259" priority="5054" operator="containsText" text="Extremo">
      <formula>NOT(ISERROR(SEARCH("Extremo",AG56)))</formula>
    </cfRule>
    <cfRule type="containsText" dxfId="5258" priority="5055" operator="containsText" text="Baja">
      <formula>NOT(ISERROR(SEARCH("Baja",AG56)))</formula>
    </cfRule>
    <cfRule type="containsText" dxfId="5257" priority="5056" operator="containsText" text="Alto">
      <formula>NOT(ISERROR(SEARCH("Alto",AG56)))</formula>
    </cfRule>
  </conditionalFormatting>
  <conditionalFormatting sqref="AE56:AE58">
    <cfRule type="containsText" dxfId="5256" priority="5043" operator="containsText" text="Catastrófico">
      <formula>NOT(ISERROR(SEARCH("Catastrófico",AE56)))</formula>
    </cfRule>
    <cfRule type="containsText" dxfId="5255" priority="5044" operator="containsText" text="Moderado">
      <formula>NOT(ISERROR(SEARCH("Moderado",AE56)))</formula>
    </cfRule>
    <cfRule type="containsText" dxfId="5254" priority="5045" operator="containsText" text="Menor">
      <formula>NOT(ISERROR(SEARCH("Menor",AE56)))</formula>
    </cfRule>
    <cfRule type="containsText" dxfId="5253" priority="5046" operator="containsText" text="Leve">
      <formula>NOT(ISERROR(SEARCH("Leve",AE56)))</formula>
    </cfRule>
    <cfRule type="containsText" dxfId="5252" priority="5047" operator="containsText" text="Mayor">
      <formula>NOT(ISERROR(SEARCH("Mayor",AE56)))</formula>
    </cfRule>
  </conditionalFormatting>
  <conditionalFormatting sqref="L33">
    <cfRule type="containsText" dxfId="5251" priority="5036" operator="containsText" text="Catastrófico">
      <formula>NOT(ISERROR(SEARCH("Catastrófico",L33)))</formula>
    </cfRule>
    <cfRule type="containsText" dxfId="5250" priority="5037" operator="containsText" text="Mayor">
      <formula>NOT(ISERROR(SEARCH("Mayor",L33)))</formula>
    </cfRule>
    <cfRule type="containsText" dxfId="5249" priority="5038" operator="containsText" text="Alta">
      <formula>NOT(ISERROR(SEARCH("Alta",L33)))</formula>
    </cfRule>
    <cfRule type="containsText" dxfId="5248" priority="5039" operator="containsText" text="Moderado">
      <formula>NOT(ISERROR(SEARCH("Moderado",L33)))</formula>
    </cfRule>
    <cfRule type="containsText" dxfId="5247" priority="5040" operator="containsText" text="Menor">
      <formula>NOT(ISERROR(SEARCH("Menor",L33)))</formula>
    </cfRule>
    <cfRule type="containsText" dxfId="5246" priority="5041" operator="containsText" text="Leve">
      <formula>NOT(ISERROR(SEARCH("Leve",L33)))</formula>
    </cfRule>
  </conditionalFormatting>
  <conditionalFormatting sqref="M33">
    <cfRule type="containsText" dxfId="5245" priority="5030" operator="containsText" text="Catastrófico">
      <formula>NOT(ISERROR(SEARCH("Catastrófico",M33)))</formula>
    </cfRule>
    <cfRule type="containsText" dxfId="5244" priority="5031" operator="containsText" text="Mayor">
      <formula>NOT(ISERROR(SEARCH("Mayor",M33)))</formula>
    </cfRule>
    <cfRule type="containsText" dxfId="5243" priority="5032" operator="containsText" text="Alta">
      <formula>NOT(ISERROR(SEARCH("Alta",M33)))</formula>
    </cfRule>
    <cfRule type="containsText" dxfId="5242" priority="5033" operator="containsText" text="Moderado">
      <formula>NOT(ISERROR(SEARCH("Moderado",M33)))</formula>
    </cfRule>
    <cfRule type="containsText" dxfId="5241" priority="5034" operator="containsText" text="Menor">
      <formula>NOT(ISERROR(SEARCH("Menor",M33)))</formula>
    </cfRule>
    <cfRule type="containsText" dxfId="5240" priority="5035" operator="containsText" text="Leve">
      <formula>NOT(ISERROR(SEARCH("Leve",M33)))</formula>
    </cfRule>
  </conditionalFormatting>
  <conditionalFormatting sqref="AA33:AA35">
    <cfRule type="containsText" dxfId="5239" priority="4971" operator="containsText" text="Muy Baja">
      <formula>NOT(ISERROR(SEARCH("Muy Baja",AA33)))</formula>
    </cfRule>
    <cfRule type="containsText" dxfId="5238" priority="5025" operator="containsText" text="Muy Alta">
      <formula>NOT(ISERROR(SEARCH("Muy Alta",AA33)))</formula>
    </cfRule>
    <cfRule type="containsText" dxfId="5237" priority="5026" operator="containsText" text="Alta">
      <formula>NOT(ISERROR(SEARCH("Alta",AA33)))</formula>
    </cfRule>
    <cfRule type="containsText" dxfId="5236" priority="5027" operator="containsText" text="Media">
      <formula>NOT(ISERROR(SEARCH("Media",AA33)))</formula>
    </cfRule>
    <cfRule type="containsText" dxfId="5235" priority="5028" operator="containsText" text="Baja">
      <formula>NOT(ISERROR(SEARCH("Baja",AA33)))</formula>
    </cfRule>
    <cfRule type="containsText" dxfId="5234" priority="5029" operator="containsText" text="Muy Baja">
      <formula>NOT(ISERROR(SEARCH("Muy Baja",AA33)))</formula>
    </cfRule>
  </conditionalFormatting>
  <conditionalFormatting sqref="N33">
    <cfRule type="containsText" dxfId="5233" priority="5020" operator="containsText" text="Extremo">
      <formula>NOT(ISERROR(SEARCH("Extremo",N33)))</formula>
    </cfRule>
    <cfRule type="containsText" dxfId="5232" priority="5021" operator="containsText" text="Alto">
      <formula>NOT(ISERROR(SEARCH("Alto",N33)))</formula>
    </cfRule>
    <cfRule type="containsText" dxfId="5231" priority="5022" operator="containsText" text="Bajo">
      <formula>NOT(ISERROR(SEARCH("Bajo",N33)))</formula>
    </cfRule>
    <cfRule type="containsText" dxfId="5230" priority="5023" operator="containsText" text="Moderado">
      <formula>NOT(ISERROR(SEARCH("Moderado",N33)))</formula>
    </cfRule>
    <cfRule type="containsText" dxfId="5229" priority="5024" operator="containsText" text="Extremo">
      <formula>NOT(ISERROR(SEARCH("Extremo",N33)))</formula>
    </cfRule>
  </conditionalFormatting>
  <conditionalFormatting sqref="I33">
    <cfRule type="containsText" dxfId="5228" priority="4997" operator="containsText" text="Muy Baja">
      <formula>NOT(ISERROR(SEARCH("Muy Baja",I33)))</formula>
    </cfRule>
    <cfRule type="containsText" dxfId="5227" priority="4998" operator="containsText" text="Baja">
      <formula>NOT(ISERROR(SEARCH("Baja",I33)))</formula>
    </cfRule>
    <cfRule type="containsText" dxfId="5226" priority="5000" operator="containsText" text="Muy Alta">
      <formula>NOT(ISERROR(SEARCH("Muy Alta",I33)))</formula>
    </cfRule>
    <cfRule type="containsText" dxfId="5225" priority="5001" operator="containsText" text="Alta">
      <formula>NOT(ISERROR(SEARCH("Alta",I33)))</formula>
    </cfRule>
    <cfRule type="containsText" dxfId="5224" priority="5002" operator="containsText" text="Media">
      <formula>NOT(ISERROR(SEARCH("Media",I33)))</formula>
    </cfRule>
    <cfRule type="containsText" dxfId="5223" priority="5003" operator="containsText" text="Media">
      <formula>NOT(ISERROR(SEARCH("Media",I33)))</formula>
    </cfRule>
    <cfRule type="containsText" dxfId="5222" priority="5004" operator="containsText" text="Media">
      <formula>NOT(ISERROR(SEARCH("Media",I33)))</formula>
    </cfRule>
    <cfRule type="containsText" dxfId="5221" priority="5005" operator="containsText" text="Muy Baja">
      <formula>NOT(ISERROR(SEARCH("Muy Baja",I33)))</formula>
    </cfRule>
    <cfRule type="containsText" dxfId="5220" priority="5006" operator="containsText" text="Baja">
      <formula>NOT(ISERROR(SEARCH("Baja",I33)))</formula>
    </cfRule>
    <cfRule type="containsText" dxfId="5219" priority="5007" operator="containsText" text="Muy Baja">
      <formula>NOT(ISERROR(SEARCH("Muy Baja",I33)))</formula>
    </cfRule>
    <cfRule type="containsText" dxfId="5218" priority="5008" operator="containsText" text="Muy Baja">
      <formula>NOT(ISERROR(SEARCH("Muy Baja",I33)))</formula>
    </cfRule>
    <cfRule type="containsText" dxfId="5217" priority="5009" operator="containsText" text="Muy Baja">
      <formula>NOT(ISERROR(SEARCH("Muy Baja",I33)))</formula>
    </cfRule>
    <cfRule type="containsText" dxfId="5216" priority="5010" operator="containsText" text="Muy Baja'Tabla probabilidad'!">
      <formula>NOT(ISERROR(SEARCH("Muy Baja'Tabla probabilidad'!",I33)))</formula>
    </cfRule>
    <cfRule type="containsText" dxfId="5215" priority="5011" operator="containsText" text="Muy bajo">
      <formula>NOT(ISERROR(SEARCH("Muy bajo",I33)))</formula>
    </cfRule>
    <cfRule type="containsText" dxfId="5214" priority="5012" operator="containsText" text="Alta">
      <formula>NOT(ISERROR(SEARCH("Alta",I33)))</formula>
    </cfRule>
    <cfRule type="containsText" dxfId="5213" priority="5013" operator="containsText" text="Media">
      <formula>NOT(ISERROR(SEARCH("Media",I33)))</formula>
    </cfRule>
    <cfRule type="containsText" dxfId="5212" priority="5014" operator="containsText" text="Baja">
      <formula>NOT(ISERROR(SEARCH("Baja",I33)))</formula>
    </cfRule>
    <cfRule type="containsText" dxfId="5211" priority="5015" operator="containsText" text="Muy baja">
      <formula>NOT(ISERROR(SEARCH("Muy baja",I33)))</formula>
    </cfRule>
    <cfRule type="cellIs" dxfId="5210" priority="5018" operator="between">
      <formula>1</formula>
      <formula>2</formula>
    </cfRule>
    <cfRule type="cellIs" dxfId="5209" priority="5019" operator="between">
      <formula>0</formula>
      <formula>2</formula>
    </cfRule>
  </conditionalFormatting>
  <conditionalFormatting sqref="I33">
    <cfRule type="containsText" dxfId="5208" priority="4999" operator="containsText" text="Muy Alta">
      <formula>NOT(ISERROR(SEARCH("Muy Alta",I33)))</formula>
    </cfRule>
  </conditionalFormatting>
  <conditionalFormatting sqref="Y33:Y35">
    <cfRule type="containsText" dxfId="5207" priority="4991" operator="containsText" text="Muy Alta">
      <formula>NOT(ISERROR(SEARCH("Muy Alta",Y33)))</formula>
    </cfRule>
    <cfRule type="containsText" dxfId="5206" priority="4992" operator="containsText" text="Alta">
      <formula>NOT(ISERROR(SEARCH("Alta",Y33)))</formula>
    </cfRule>
    <cfRule type="containsText" dxfId="5205" priority="4993" operator="containsText" text="Media">
      <formula>NOT(ISERROR(SEARCH("Media",Y33)))</formula>
    </cfRule>
    <cfRule type="containsText" dxfId="5204" priority="4994" operator="containsText" text="Muy Baja">
      <formula>NOT(ISERROR(SEARCH("Muy Baja",Y33)))</formula>
    </cfRule>
    <cfRule type="containsText" dxfId="5203" priority="4995" operator="containsText" text="Baja">
      <formula>NOT(ISERROR(SEARCH("Baja",Y33)))</formula>
    </cfRule>
    <cfRule type="containsText" dxfId="5202" priority="4996" operator="containsText" text="Muy Baja">
      <formula>NOT(ISERROR(SEARCH("Muy Baja",Y33)))</formula>
    </cfRule>
  </conditionalFormatting>
  <conditionalFormatting sqref="AC33:AC35">
    <cfRule type="containsText" dxfId="5201" priority="4986" operator="containsText" text="Catastrófico">
      <formula>NOT(ISERROR(SEARCH("Catastrófico",AC33)))</formula>
    </cfRule>
    <cfRule type="containsText" dxfId="5200" priority="4987" operator="containsText" text="Mayor">
      <formula>NOT(ISERROR(SEARCH("Mayor",AC33)))</formula>
    </cfRule>
    <cfRule type="containsText" dxfId="5199" priority="4988" operator="containsText" text="Moderado">
      <formula>NOT(ISERROR(SEARCH("Moderado",AC33)))</formula>
    </cfRule>
    <cfRule type="containsText" dxfId="5198" priority="4989" operator="containsText" text="Menor">
      <formula>NOT(ISERROR(SEARCH("Menor",AC33)))</formula>
    </cfRule>
    <cfRule type="containsText" dxfId="5197" priority="4990" operator="containsText" text="Leve">
      <formula>NOT(ISERROR(SEARCH("Leve",AC33)))</formula>
    </cfRule>
  </conditionalFormatting>
  <conditionalFormatting sqref="AG33">
    <cfRule type="containsText" dxfId="5196" priority="4977" operator="containsText" text="Extremo">
      <formula>NOT(ISERROR(SEARCH("Extremo",AG33)))</formula>
    </cfRule>
    <cfRule type="containsText" dxfId="5195" priority="4978" operator="containsText" text="Alto">
      <formula>NOT(ISERROR(SEARCH("Alto",AG33)))</formula>
    </cfRule>
    <cfRule type="containsText" dxfId="5194" priority="4979" operator="containsText" text="Moderado">
      <formula>NOT(ISERROR(SEARCH("Moderado",AG33)))</formula>
    </cfRule>
    <cfRule type="containsText" dxfId="5193" priority="4980" operator="containsText" text="Menor">
      <formula>NOT(ISERROR(SEARCH("Menor",AG33)))</formula>
    </cfRule>
    <cfRule type="containsText" dxfId="5192" priority="4981" operator="containsText" text="Bajo">
      <formula>NOT(ISERROR(SEARCH("Bajo",AG33)))</formula>
    </cfRule>
    <cfRule type="containsText" dxfId="5191" priority="4982" operator="containsText" text="Moderado">
      <formula>NOT(ISERROR(SEARCH("Moderado",AG33)))</formula>
    </cfRule>
    <cfRule type="containsText" dxfId="5190" priority="4983" operator="containsText" text="Extremo">
      <formula>NOT(ISERROR(SEARCH("Extremo",AG33)))</formula>
    </cfRule>
    <cfRule type="containsText" dxfId="5189" priority="4984" operator="containsText" text="Baja">
      <formula>NOT(ISERROR(SEARCH("Baja",AG33)))</formula>
    </cfRule>
    <cfRule type="containsText" dxfId="5188" priority="4985" operator="containsText" text="Alto">
      <formula>NOT(ISERROR(SEARCH("Alto",AG33)))</formula>
    </cfRule>
  </conditionalFormatting>
  <conditionalFormatting sqref="AE33:AE35">
    <cfRule type="containsText" dxfId="5187" priority="4972" operator="containsText" text="Catastrófico">
      <formula>NOT(ISERROR(SEARCH("Catastrófico",AE33)))</formula>
    </cfRule>
    <cfRule type="containsText" dxfId="5186" priority="4973" operator="containsText" text="Moderado">
      <formula>NOT(ISERROR(SEARCH("Moderado",AE33)))</formula>
    </cfRule>
    <cfRule type="containsText" dxfId="5185" priority="4974" operator="containsText" text="Menor">
      <formula>NOT(ISERROR(SEARCH("Menor",AE33)))</formula>
    </cfRule>
    <cfRule type="containsText" dxfId="5184" priority="4975" operator="containsText" text="Leve">
      <formula>NOT(ISERROR(SEARCH("Leve",AE33)))</formula>
    </cfRule>
    <cfRule type="containsText" dxfId="5183" priority="4976" operator="containsText" text="Mayor">
      <formula>NOT(ISERROR(SEARCH("Mayor",AE33)))</formula>
    </cfRule>
  </conditionalFormatting>
  <conditionalFormatting sqref="L59">
    <cfRule type="containsText" dxfId="5182" priority="4965" operator="containsText" text="Catastrófico">
      <formula>NOT(ISERROR(SEARCH("Catastrófico",L59)))</formula>
    </cfRule>
    <cfRule type="containsText" dxfId="5181" priority="4966" operator="containsText" text="Mayor">
      <formula>NOT(ISERROR(SEARCH("Mayor",L59)))</formula>
    </cfRule>
    <cfRule type="containsText" dxfId="5180" priority="4967" operator="containsText" text="Alta">
      <formula>NOT(ISERROR(SEARCH("Alta",L59)))</formula>
    </cfRule>
    <cfRule type="containsText" dxfId="5179" priority="4968" operator="containsText" text="Moderado">
      <formula>NOT(ISERROR(SEARCH("Moderado",L59)))</formula>
    </cfRule>
    <cfRule type="containsText" dxfId="5178" priority="4969" operator="containsText" text="Menor">
      <formula>NOT(ISERROR(SEARCH("Menor",L59)))</formula>
    </cfRule>
    <cfRule type="containsText" dxfId="5177" priority="4970" operator="containsText" text="Leve">
      <formula>NOT(ISERROR(SEARCH("Leve",L59)))</formula>
    </cfRule>
  </conditionalFormatting>
  <conditionalFormatting sqref="M59">
    <cfRule type="containsText" dxfId="5176" priority="4959" operator="containsText" text="Catastrófico">
      <formula>NOT(ISERROR(SEARCH("Catastrófico",M59)))</formula>
    </cfRule>
    <cfRule type="containsText" dxfId="5175" priority="4960" operator="containsText" text="Mayor">
      <formula>NOT(ISERROR(SEARCH("Mayor",M59)))</formula>
    </cfRule>
    <cfRule type="containsText" dxfId="5174" priority="4961" operator="containsText" text="Alta">
      <formula>NOT(ISERROR(SEARCH("Alta",M59)))</formula>
    </cfRule>
    <cfRule type="containsText" dxfId="5173" priority="4962" operator="containsText" text="Moderado">
      <formula>NOT(ISERROR(SEARCH("Moderado",M59)))</formula>
    </cfRule>
    <cfRule type="containsText" dxfId="5172" priority="4963" operator="containsText" text="Menor">
      <formula>NOT(ISERROR(SEARCH("Menor",M59)))</formula>
    </cfRule>
    <cfRule type="containsText" dxfId="5171" priority="4964" operator="containsText" text="Leve">
      <formula>NOT(ISERROR(SEARCH("Leve",M59)))</formula>
    </cfRule>
  </conditionalFormatting>
  <conditionalFormatting sqref="AA59:AA61">
    <cfRule type="containsText" dxfId="5170" priority="4900" operator="containsText" text="Muy Baja">
      <formula>NOT(ISERROR(SEARCH("Muy Baja",AA59)))</formula>
    </cfRule>
    <cfRule type="containsText" dxfId="5169" priority="4954" operator="containsText" text="Muy Alta">
      <formula>NOT(ISERROR(SEARCH("Muy Alta",AA59)))</formula>
    </cfRule>
    <cfRule type="containsText" dxfId="5168" priority="4955" operator="containsText" text="Alta">
      <formula>NOT(ISERROR(SEARCH("Alta",AA59)))</formula>
    </cfRule>
    <cfRule type="containsText" dxfId="5167" priority="4956" operator="containsText" text="Media">
      <formula>NOT(ISERROR(SEARCH("Media",AA59)))</formula>
    </cfRule>
    <cfRule type="containsText" dxfId="5166" priority="4957" operator="containsText" text="Baja">
      <formula>NOT(ISERROR(SEARCH("Baja",AA59)))</formula>
    </cfRule>
    <cfRule type="containsText" dxfId="5165" priority="4958" operator="containsText" text="Muy Baja">
      <formula>NOT(ISERROR(SEARCH("Muy Baja",AA59)))</formula>
    </cfRule>
  </conditionalFormatting>
  <conditionalFormatting sqref="N59">
    <cfRule type="containsText" dxfId="5164" priority="4949" operator="containsText" text="Extremo">
      <formula>NOT(ISERROR(SEARCH("Extremo",N59)))</formula>
    </cfRule>
    <cfRule type="containsText" dxfId="5163" priority="4950" operator="containsText" text="Alto">
      <formula>NOT(ISERROR(SEARCH("Alto",N59)))</formula>
    </cfRule>
    <cfRule type="containsText" dxfId="5162" priority="4951" operator="containsText" text="Bajo">
      <formula>NOT(ISERROR(SEARCH("Bajo",N59)))</formula>
    </cfRule>
    <cfRule type="containsText" dxfId="5161" priority="4952" operator="containsText" text="Moderado">
      <formula>NOT(ISERROR(SEARCH("Moderado",N59)))</formula>
    </cfRule>
    <cfRule type="containsText" dxfId="5160" priority="4953" operator="containsText" text="Extremo">
      <formula>NOT(ISERROR(SEARCH("Extremo",N59)))</formula>
    </cfRule>
  </conditionalFormatting>
  <conditionalFormatting sqref="I59">
    <cfRule type="containsText" dxfId="5159" priority="4926" operator="containsText" text="Muy Baja">
      <formula>NOT(ISERROR(SEARCH("Muy Baja",I59)))</formula>
    </cfRule>
    <cfRule type="containsText" dxfId="5158" priority="4927" operator="containsText" text="Baja">
      <formula>NOT(ISERROR(SEARCH("Baja",I59)))</formula>
    </cfRule>
    <cfRule type="containsText" dxfId="5157" priority="4929" operator="containsText" text="Muy Alta">
      <formula>NOT(ISERROR(SEARCH("Muy Alta",I59)))</formula>
    </cfRule>
    <cfRule type="containsText" dxfId="5156" priority="4930" operator="containsText" text="Alta">
      <formula>NOT(ISERROR(SEARCH("Alta",I59)))</formula>
    </cfRule>
    <cfRule type="containsText" dxfId="5155" priority="4931" operator="containsText" text="Media">
      <formula>NOT(ISERROR(SEARCH("Media",I59)))</formula>
    </cfRule>
    <cfRule type="containsText" dxfId="5154" priority="4932" operator="containsText" text="Media">
      <formula>NOT(ISERROR(SEARCH("Media",I59)))</formula>
    </cfRule>
    <cfRule type="containsText" dxfId="5153" priority="4933" operator="containsText" text="Media">
      <formula>NOT(ISERROR(SEARCH("Media",I59)))</formula>
    </cfRule>
    <cfRule type="containsText" dxfId="5152" priority="4934" operator="containsText" text="Muy Baja">
      <formula>NOT(ISERROR(SEARCH("Muy Baja",I59)))</formula>
    </cfRule>
    <cfRule type="containsText" dxfId="5151" priority="4935" operator="containsText" text="Baja">
      <formula>NOT(ISERROR(SEARCH("Baja",I59)))</formula>
    </cfRule>
    <cfRule type="containsText" dxfId="5150" priority="4936" operator="containsText" text="Muy Baja">
      <formula>NOT(ISERROR(SEARCH("Muy Baja",I59)))</formula>
    </cfRule>
    <cfRule type="containsText" dxfId="5149" priority="4937" operator="containsText" text="Muy Baja">
      <formula>NOT(ISERROR(SEARCH("Muy Baja",I59)))</formula>
    </cfRule>
    <cfRule type="containsText" dxfId="5148" priority="4938" operator="containsText" text="Muy Baja">
      <formula>NOT(ISERROR(SEARCH("Muy Baja",I59)))</formula>
    </cfRule>
    <cfRule type="containsText" dxfId="5147" priority="4939" operator="containsText" text="Muy Baja'Tabla probabilidad'!">
      <formula>NOT(ISERROR(SEARCH("Muy Baja'Tabla probabilidad'!",I59)))</formula>
    </cfRule>
    <cfRule type="containsText" dxfId="5146" priority="4940" operator="containsText" text="Muy bajo">
      <formula>NOT(ISERROR(SEARCH("Muy bajo",I59)))</formula>
    </cfRule>
    <cfRule type="containsText" dxfId="5145" priority="4941" operator="containsText" text="Alta">
      <formula>NOT(ISERROR(SEARCH("Alta",I59)))</formula>
    </cfRule>
    <cfRule type="containsText" dxfId="5144" priority="4942" operator="containsText" text="Media">
      <formula>NOT(ISERROR(SEARCH("Media",I59)))</formula>
    </cfRule>
    <cfRule type="containsText" dxfId="5143" priority="4943" operator="containsText" text="Baja">
      <formula>NOT(ISERROR(SEARCH("Baja",I59)))</formula>
    </cfRule>
    <cfRule type="containsText" dxfId="5142" priority="4944" operator="containsText" text="Muy baja">
      <formula>NOT(ISERROR(SEARCH("Muy baja",I59)))</formula>
    </cfRule>
    <cfRule type="cellIs" dxfId="5141" priority="4947" operator="between">
      <formula>1</formula>
      <formula>2</formula>
    </cfRule>
    <cfRule type="cellIs" dxfId="5140" priority="4948" operator="between">
      <formula>0</formula>
      <formula>2</formula>
    </cfRule>
  </conditionalFormatting>
  <conditionalFormatting sqref="I59">
    <cfRule type="containsText" dxfId="5139" priority="4928" operator="containsText" text="Muy Alta">
      <formula>NOT(ISERROR(SEARCH("Muy Alta",I59)))</formula>
    </cfRule>
  </conditionalFormatting>
  <conditionalFormatting sqref="Y59:Y61">
    <cfRule type="containsText" dxfId="5138" priority="4920" operator="containsText" text="Muy Alta">
      <formula>NOT(ISERROR(SEARCH("Muy Alta",Y59)))</formula>
    </cfRule>
    <cfRule type="containsText" dxfId="5137" priority="4921" operator="containsText" text="Alta">
      <formula>NOT(ISERROR(SEARCH("Alta",Y59)))</formula>
    </cfRule>
    <cfRule type="containsText" dxfId="5136" priority="4922" operator="containsText" text="Media">
      <formula>NOT(ISERROR(SEARCH("Media",Y59)))</formula>
    </cfRule>
    <cfRule type="containsText" dxfId="5135" priority="4923" operator="containsText" text="Muy Baja">
      <formula>NOT(ISERROR(SEARCH("Muy Baja",Y59)))</formula>
    </cfRule>
    <cfRule type="containsText" dxfId="5134" priority="4924" operator="containsText" text="Baja">
      <formula>NOT(ISERROR(SEARCH("Baja",Y59)))</formula>
    </cfRule>
    <cfRule type="containsText" dxfId="5133" priority="4925" operator="containsText" text="Muy Baja">
      <formula>NOT(ISERROR(SEARCH("Muy Baja",Y59)))</formula>
    </cfRule>
  </conditionalFormatting>
  <conditionalFormatting sqref="AC59:AC61">
    <cfRule type="containsText" dxfId="5132" priority="4915" operator="containsText" text="Catastrófico">
      <formula>NOT(ISERROR(SEARCH("Catastrófico",AC59)))</formula>
    </cfRule>
    <cfRule type="containsText" dxfId="5131" priority="4916" operator="containsText" text="Mayor">
      <formula>NOT(ISERROR(SEARCH("Mayor",AC59)))</formula>
    </cfRule>
    <cfRule type="containsText" dxfId="5130" priority="4917" operator="containsText" text="Moderado">
      <formula>NOT(ISERROR(SEARCH("Moderado",AC59)))</formula>
    </cfRule>
    <cfRule type="containsText" dxfId="5129" priority="4918" operator="containsText" text="Menor">
      <formula>NOT(ISERROR(SEARCH("Menor",AC59)))</formula>
    </cfRule>
    <cfRule type="containsText" dxfId="5128" priority="4919" operator="containsText" text="Leve">
      <formula>NOT(ISERROR(SEARCH("Leve",AC59)))</formula>
    </cfRule>
  </conditionalFormatting>
  <conditionalFormatting sqref="AG59">
    <cfRule type="containsText" dxfId="5127" priority="4906" operator="containsText" text="Extremo">
      <formula>NOT(ISERROR(SEARCH("Extremo",AG59)))</formula>
    </cfRule>
    <cfRule type="containsText" dxfId="5126" priority="4907" operator="containsText" text="Alto">
      <formula>NOT(ISERROR(SEARCH("Alto",AG59)))</formula>
    </cfRule>
    <cfRule type="containsText" dxfId="5125" priority="4908" operator="containsText" text="Moderado">
      <formula>NOT(ISERROR(SEARCH("Moderado",AG59)))</formula>
    </cfRule>
    <cfRule type="containsText" dxfId="5124" priority="4909" operator="containsText" text="Menor">
      <formula>NOT(ISERROR(SEARCH("Menor",AG59)))</formula>
    </cfRule>
    <cfRule type="containsText" dxfId="5123" priority="4910" operator="containsText" text="Bajo">
      <formula>NOT(ISERROR(SEARCH("Bajo",AG59)))</formula>
    </cfRule>
    <cfRule type="containsText" dxfId="5122" priority="4911" operator="containsText" text="Moderado">
      <formula>NOT(ISERROR(SEARCH("Moderado",AG59)))</formula>
    </cfRule>
    <cfRule type="containsText" dxfId="5121" priority="4912" operator="containsText" text="Extremo">
      <formula>NOT(ISERROR(SEARCH("Extremo",AG59)))</formula>
    </cfRule>
    <cfRule type="containsText" dxfId="5120" priority="4913" operator="containsText" text="Baja">
      <formula>NOT(ISERROR(SEARCH("Baja",AG59)))</formula>
    </cfRule>
    <cfRule type="containsText" dxfId="5119" priority="4914" operator="containsText" text="Alto">
      <formula>NOT(ISERROR(SEARCH("Alto",AG59)))</formula>
    </cfRule>
  </conditionalFormatting>
  <conditionalFormatting sqref="AE59:AE61">
    <cfRule type="containsText" dxfId="5118" priority="4901" operator="containsText" text="Catastrófico">
      <formula>NOT(ISERROR(SEARCH("Catastrófico",AE59)))</formula>
    </cfRule>
    <cfRule type="containsText" dxfId="5117" priority="4902" operator="containsText" text="Moderado">
      <formula>NOT(ISERROR(SEARCH("Moderado",AE59)))</formula>
    </cfRule>
    <cfRule type="containsText" dxfId="5116" priority="4903" operator="containsText" text="Menor">
      <formula>NOT(ISERROR(SEARCH("Menor",AE59)))</formula>
    </cfRule>
    <cfRule type="containsText" dxfId="5115" priority="4904" operator="containsText" text="Leve">
      <formula>NOT(ISERROR(SEARCH("Leve",AE59)))</formula>
    </cfRule>
    <cfRule type="containsText" dxfId="5114" priority="4905" operator="containsText" text="Mayor">
      <formula>NOT(ISERROR(SEARCH("Mayor",AE59)))</formula>
    </cfRule>
  </conditionalFormatting>
  <conditionalFormatting sqref="L179">
    <cfRule type="containsText" dxfId="5113" priority="4894" operator="containsText" text="Catastrófico">
      <formula>NOT(ISERROR(SEARCH("Catastrófico",L179)))</formula>
    </cfRule>
    <cfRule type="containsText" dxfId="5112" priority="4895" operator="containsText" text="Mayor">
      <formula>NOT(ISERROR(SEARCH("Mayor",L179)))</formula>
    </cfRule>
    <cfRule type="containsText" dxfId="5111" priority="4896" operator="containsText" text="Alta">
      <formula>NOT(ISERROR(SEARCH("Alta",L179)))</formula>
    </cfRule>
    <cfRule type="containsText" dxfId="5110" priority="4897" operator="containsText" text="Moderado">
      <formula>NOT(ISERROR(SEARCH("Moderado",L179)))</formula>
    </cfRule>
    <cfRule type="containsText" dxfId="5109" priority="4898" operator="containsText" text="Menor">
      <formula>NOT(ISERROR(SEARCH("Menor",L179)))</formula>
    </cfRule>
    <cfRule type="containsText" dxfId="5108" priority="4899" operator="containsText" text="Leve">
      <formula>NOT(ISERROR(SEARCH("Leve",L179)))</formula>
    </cfRule>
  </conditionalFormatting>
  <conditionalFormatting sqref="M179">
    <cfRule type="containsText" dxfId="5107" priority="4888" operator="containsText" text="Catastrófico">
      <formula>NOT(ISERROR(SEARCH("Catastrófico",M179)))</formula>
    </cfRule>
    <cfRule type="containsText" dxfId="5106" priority="4889" operator="containsText" text="Mayor">
      <formula>NOT(ISERROR(SEARCH("Mayor",M179)))</formula>
    </cfRule>
    <cfRule type="containsText" dxfId="5105" priority="4890" operator="containsText" text="Alta">
      <formula>NOT(ISERROR(SEARCH("Alta",M179)))</formula>
    </cfRule>
    <cfRule type="containsText" dxfId="5104" priority="4891" operator="containsText" text="Moderado">
      <formula>NOT(ISERROR(SEARCH("Moderado",M179)))</formula>
    </cfRule>
    <cfRule type="containsText" dxfId="5103" priority="4892" operator="containsText" text="Menor">
      <formula>NOT(ISERROR(SEARCH("Menor",M179)))</formula>
    </cfRule>
    <cfRule type="containsText" dxfId="5102" priority="4893" operator="containsText" text="Leve">
      <formula>NOT(ISERROR(SEARCH("Leve",M179)))</formula>
    </cfRule>
  </conditionalFormatting>
  <conditionalFormatting sqref="AA179:AA180">
    <cfRule type="containsText" dxfId="5101" priority="4829" operator="containsText" text="Muy Baja">
      <formula>NOT(ISERROR(SEARCH("Muy Baja",AA179)))</formula>
    </cfRule>
    <cfRule type="containsText" dxfId="5100" priority="4883" operator="containsText" text="Muy Alta">
      <formula>NOT(ISERROR(SEARCH("Muy Alta",AA179)))</formula>
    </cfRule>
    <cfRule type="containsText" dxfId="5099" priority="4884" operator="containsText" text="Alta">
      <formula>NOT(ISERROR(SEARCH("Alta",AA179)))</formula>
    </cfRule>
    <cfRule type="containsText" dxfId="5098" priority="4885" operator="containsText" text="Media">
      <formula>NOT(ISERROR(SEARCH("Media",AA179)))</formula>
    </cfRule>
    <cfRule type="containsText" dxfId="5097" priority="4886" operator="containsText" text="Baja">
      <formula>NOT(ISERROR(SEARCH("Baja",AA179)))</formula>
    </cfRule>
    <cfRule type="containsText" dxfId="5096" priority="4887" operator="containsText" text="Muy Baja">
      <formula>NOT(ISERROR(SEARCH("Muy Baja",AA179)))</formula>
    </cfRule>
  </conditionalFormatting>
  <conditionalFormatting sqref="N179">
    <cfRule type="containsText" dxfId="5095" priority="4878" operator="containsText" text="Extremo">
      <formula>NOT(ISERROR(SEARCH("Extremo",N179)))</formula>
    </cfRule>
    <cfRule type="containsText" dxfId="5094" priority="4879" operator="containsText" text="Alto">
      <formula>NOT(ISERROR(SEARCH("Alto",N179)))</formula>
    </cfRule>
    <cfRule type="containsText" dxfId="5093" priority="4880" operator="containsText" text="Bajo">
      <formula>NOT(ISERROR(SEARCH("Bajo",N179)))</formula>
    </cfRule>
    <cfRule type="containsText" dxfId="5092" priority="4881" operator="containsText" text="Moderado">
      <formula>NOT(ISERROR(SEARCH("Moderado",N179)))</formula>
    </cfRule>
    <cfRule type="containsText" dxfId="5091" priority="4882" operator="containsText" text="Extremo">
      <formula>NOT(ISERROR(SEARCH("Extremo",N179)))</formula>
    </cfRule>
  </conditionalFormatting>
  <conditionalFormatting sqref="I179">
    <cfRule type="containsText" dxfId="5090" priority="4855" operator="containsText" text="Muy Baja">
      <formula>NOT(ISERROR(SEARCH("Muy Baja",I179)))</formula>
    </cfRule>
    <cfRule type="containsText" dxfId="5089" priority="4856" operator="containsText" text="Baja">
      <formula>NOT(ISERROR(SEARCH("Baja",I179)))</formula>
    </cfRule>
    <cfRule type="containsText" dxfId="5088" priority="4858" operator="containsText" text="Muy Alta">
      <formula>NOT(ISERROR(SEARCH("Muy Alta",I179)))</formula>
    </cfRule>
    <cfRule type="containsText" dxfId="5087" priority="4859" operator="containsText" text="Alta">
      <formula>NOT(ISERROR(SEARCH("Alta",I179)))</formula>
    </cfRule>
    <cfRule type="containsText" dxfId="5086" priority="4860" operator="containsText" text="Media">
      <formula>NOT(ISERROR(SEARCH("Media",I179)))</formula>
    </cfRule>
    <cfRule type="containsText" dxfId="5085" priority="4861" operator="containsText" text="Media">
      <formula>NOT(ISERROR(SEARCH("Media",I179)))</formula>
    </cfRule>
    <cfRule type="containsText" dxfId="5084" priority="4862" operator="containsText" text="Media">
      <formula>NOT(ISERROR(SEARCH("Media",I179)))</formula>
    </cfRule>
    <cfRule type="containsText" dxfId="5083" priority="4863" operator="containsText" text="Muy Baja">
      <formula>NOT(ISERROR(SEARCH("Muy Baja",I179)))</formula>
    </cfRule>
    <cfRule type="containsText" dxfId="5082" priority="4864" operator="containsText" text="Baja">
      <formula>NOT(ISERROR(SEARCH("Baja",I179)))</formula>
    </cfRule>
    <cfRule type="containsText" dxfId="5081" priority="4865" operator="containsText" text="Muy Baja">
      <formula>NOT(ISERROR(SEARCH("Muy Baja",I179)))</formula>
    </cfRule>
    <cfRule type="containsText" dxfId="5080" priority="4866" operator="containsText" text="Muy Baja">
      <formula>NOT(ISERROR(SEARCH("Muy Baja",I179)))</formula>
    </cfRule>
    <cfRule type="containsText" dxfId="5079" priority="4867" operator="containsText" text="Muy Baja">
      <formula>NOT(ISERROR(SEARCH("Muy Baja",I179)))</formula>
    </cfRule>
    <cfRule type="containsText" dxfId="5078" priority="4868" operator="containsText" text="Muy Baja'Tabla probabilidad'!">
      <formula>NOT(ISERROR(SEARCH("Muy Baja'Tabla probabilidad'!",I179)))</formula>
    </cfRule>
    <cfRule type="containsText" dxfId="5077" priority="4869" operator="containsText" text="Muy bajo">
      <formula>NOT(ISERROR(SEARCH("Muy bajo",I179)))</formula>
    </cfRule>
    <cfRule type="containsText" dxfId="5076" priority="4870" operator="containsText" text="Alta">
      <formula>NOT(ISERROR(SEARCH("Alta",I179)))</formula>
    </cfRule>
    <cfRule type="containsText" dxfId="5075" priority="4871" operator="containsText" text="Media">
      <formula>NOT(ISERROR(SEARCH("Media",I179)))</formula>
    </cfRule>
    <cfRule type="containsText" dxfId="5074" priority="4872" operator="containsText" text="Baja">
      <formula>NOT(ISERROR(SEARCH("Baja",I179)))</formula>
    </cfRule>
    <cfRule type="containsText" dxfId="5073" priority="4873" operator="containsText" text="Muy baja">
      <formula>NOT(ISERROR(SEARCH("Muy baja",I179)))</formula>
    </cfRule>
    <cfRule type="cellIs" dxfId="5072" priority="4876" operator="between">
      <formula>1</formula>
      <formula>2</formula>
    </cfRule>
    <cfRule type="cellIs" dxfId="5071" priority="4877" operator="between">
      <formula>0</formula>
      <formula>2</formula>
    </cfRule>
  </conditionalFormatting>
  <conditionalFormatting sqref="I179">
    <cfRule type="containsText" dxfId="5070" priority="4857" operator="containsText" text="Muy Alta">
      <formula>NOT(ISERROR(SEARCH("Muy Alta",I179)))</formula>
    </cfRule>
  </conditionalFormatting>
  <conditionalFormatting sqref="Y179:Y180">
    <cfRule type="containsText" dxfId="5069" priority="4849" operator="containsText" text="Muy Alta">
      <formula>NOT(ISERROR(SEARCH("Muy Alta",Y179)))</formula>
    </cfRule>
    <cfRule type="containsText" dxfId="5068" priority="4850" operator="containsText" text="Alta">
      <formula>NOT(ISERROR(SEARCH("Alta",Y179)))</formula>
    </cfRule>
    <cfRule type="containsText" dxfId="5067" priority="4851" operator="containsText" text="Media">
      <formula>NOT(ISERROR(SEARCH("Media",Y179)))</formula>
    </cfRule>
    <cfRule type="containsText" dxfId="5066" priority="4852" operator="containsText" text="Muy Baja">
      <formula>NOT(ISERROR(SEARCH("Muy Baja",Y179)))</formula>
    </cfRule>
    <cfRule type="containsText" dxfId="5065" priority="4853" operator="containsText" text="Baja">
      <formula>NOT(ISERROR(SEARCH("Baja",Y179)))</formula>
    </cfRule>
    <cfRule type="containsText" dxfId="5064" priority="4854" operator="containsText" text="Muy Baja">
      <formula>NOT(ISERROR(SEARCH("Muy Baja",Y179)))</formula>
    </cfRule>
  </conditionalFormatting>
  <conditionalFormatting sqref="AC179:AC180">
    <cfRule type="containsText" dxfId="5063" priority="4844" operator="containsText" text="Catastrófico">
      <formula>NOT(ISERROR(SEARCH("Catastrófico",AC179)))</formula>
    </cfRule>
    <cfRule type="containsText" dxfId="5062" priority="4845" operator="containsText" text="Mayor">
      <formula>NOT(ISERROR(SEARCH("Mayor",AC179)))</formula>
    </cfRule>
    <cfRule type="containsText" dxfId="5061" priority="4846" operator="containsText" text="Moderado">
      <formula>NOT(ISERROR(SEARCH("Moderado",AC179)))</formula>
    </cfRule>
    <cfRule type="containsText" dxfId="5060" priority="4847" operator="containsText" text="Menor">
      <formula>NOT(ISERROR(SEARCH("Menor",AC179)))</formula>
    </cfRule>
    <cfRule type="containsText" dxfId="5059" priority="4848" operator="containsText" text="Leve">
      <formula>NOT(ISERROR(SEARCH("Leve",AC179)))</formula>
    </cfRule>
  </conditionalFormatting>
  <conditionalFormatting sqref="AG179">
    <cfRule type="containsText" dxfId="5058" priority="4835" operator="containsText" text="Extremo">
      <formula>NOT(ISERROR(SEARCH("Extremo",AG179)))</formula>
    </cfRule>
    <cfRule type="containsText" dxfId="5057" priority="4836" operator="containsText" text="Alto">
      <formula>NOT(ISERROR(SEARCH("Alto",AG179)))</formula>
    </cfRule>
    <cfRule type="containsText" dxfId="5056" priority="4837" operator="containsText" text="Moderado">
      <formula>NOT(ISERROR(SEARCH("Moderado",AG179)))</formula>
    </cfRule>
    <cfRule type="containsText" dxfId="5055" priority="4838" operator="containsText" text="Menor">
      <formula>NOT(ISERROR(SEARCH("Menor",AG179)))</formula>
    </cfRule>
    <cfRule type="containsText" dxfId="5054" priority="4839" operator="containsText" text="Bajo">
      <formula>NOT(ISERROR(SEARCH("Bajo",AG179)))</formula>
    </cfRule>
    <cfRule type="containsText" dxfId="5053" priority="4840" operator="containsText" text="Moderado">
      <formula>NOT(ISERROR(SEARCH("Moderado",AG179)))</formula>
    </cfRule>
    <cfRule type="containsText" dxfId="5052" priority="4841" operator="containsText" text="Extremo">
      <formula>NOT(ISERROR(SEARCH("Extremo",AG179)))</formula>
    </cfRule>
    <cfRule type="containsText" dxfId="5051" priority="4842" operator="containsText" text="Baja">
      <formula>NOT(ISERROR(SEARCH("Baja",AG179)))</formula>
    </cfRule>
    <cfRule type="containsText" dxfId="5050" priority="4843" operator="containsText" text="Alto">
      <formula>NOT(ISERROR(SEARCH("Alto",AG179)))</formula>
    </cfRule>
  </conditionalFormatting>
  <conditionalFormatting sqref="AE179:AE180">
    <cfRule type="containsText" dxfId="5049" priority="4830" operator="containsText" text="Catastrófico">
      <formula>NOT(ISERROR(SEARCH("Catastrófico",AE179)))</formula>
    </cfRule>
    <cfRule type="containsText" dxfId="5048" priority="4831" operator="containsText" text="Moderado">
      <formula>NOT(ISERROR(SEARCH("Moderado",AE179)))</formula>
    </cfRule>
    <cfRule type="containsText" dxfId="5047" priority="4832" operator="containsText" text="Menor">
      <formula>NOT(ISERROR(SEARCH("Menor",AE179)))</formula>
    </cfRule>
    <cfRule type="containsText" dxfId="5046" priority="4833" operator="containsText" text="Leve">
      <formula>NOT(ISERROR(SEARCH("Leve",AE179)))</formula>
    </cfRule>
    <cfRule type="containsText" dxfId="5045" priority="4834" operator="containsText" text="Mayor">
      <formula>NOT(ISERROR(SEARCH("Mayor",AE179)))</formula>
    </cfRule>
  </conditionalFormatting>
  <conditionalFormatting sqref="L181">
    <cfRule type="containsText" dxfId="5044" priority="4752" operator="containsText" text="Catastrófico">
      <formula>NOT(ISERROR(SEARCH("Catastrófico",L181)))</formula>
    </cfRule>
    <cfRule type="containsText" dxfId="5043" priority="4753" operator="containsText" text="Mayor">
      <formula>NOT(ISERROR(SEARCH("Mayor",L181)))</formula>
    </cfRule>
    <cfRule type="containsText" dxfId="5042" priority="4754" operator="containsText" text="Alta">
      <formula>NOT(ISERROR(SEARCH("Alta",L181)))</formula>
    </cfRule>
    <cfRule type="containsText" dxfId="5041" priority="4755" operator="containsText" text="Moderado">
      <formula>NOT(ISERROR(SEARCH("Moderado",L181)))</formula>
    </cfRule>
    <cfRule type="containsText" dxfId="5040" priority="4756" operator="containsText" text="Menor">
      <formula>NOT(ISERROR(SEARCH("Menor",L181)))</formula>
    </cfRule>
    <cfRule type="containsText" dxfId="5039" priority="4757" operator="containsText" text="Leve">
      <formula>NOT(ISERROR(SEARCH("Leve",L181)))</formula>
    </cfRule>
  </conditionalFormatting>
  <conditionalFormatting sqref="M181">
    <cfRule type="containsText" dxfId="5038" priority="4746" operator="containsText" text="Catastrófico">
      <formula>NOT(ISERROR(SEARCH("Catastrófico",M181)))</formula>
    </cfRule>
    <cfRule type="containsText" dxfId="5037" priority="4747" operator="containsText" text="Mayor">
      <formula>NOT(ISERROR(SEARCH("Mayor",M181)))</formula>
    </cfRule>
    <cfRule type="containsText" dxfId="5036" priority="4748" operator="containsText" text="Alta">
      <formula>NOT(ISERROR(SEARCH("Alta",M181)))</formula>
    </cfRule>
    <cfRule type="containsText" dxfId="5035" priority="4749" operator="containsText" text="Moderado">
      <formula>NOT(ISERROR(SEARCH("Moderado",M181)))</formula>
    </cfRule>
    <cfRule type="containsText" dxfId="5034" priority="4750" operator="containsText" text="Menor">
      <formula>NOT(ISERROR(SEARCH("Menor",M181)))</formula>
    </cfRule>
    <cfRule type="containsText" dxfId="5033" priority="4751" operator="containsText" text="Leve">
      <formula>NOT(ISERROR(SEARCH("Leve",M181)))</formula>
    </cfRule>
  </conditionalFormatting>
  <conditionalFormatting sqref="AA181:AA182">
    <cfRule type="containsText" dxfId="5032" priority="4687" operator="containsText" text="Muy Baja">
      <formula>NOT(ISERROR(SEARCH("Muy Baja",AA181)))</formula>
    </cfRule>
    <cfRule type="containsText" dxfId="5031" priority="4741" operator="containsText" text="Muy Alta">
      <formula>NOT(ISERROR(SEARCH("Muy Alta",AA181)))</formula>
    </cfRule>
    <cfRule type="containsText" dxfId="5030" priority="4742" operator="containsText" text="Alta">
      <formula>NOT(ISERROR(SEARCH("Alta",AA181)))</formula>
    </cfRule>
    <cfRule type="containsText" dxfId="5029" priority="4743" operator="containsText" text="Media">
      <formula>NOT(ISERROR(SEARCH("Media",AA181)))</formula>
    </cfRule>
    <cfRule type="containsText" dxfId="5028" priority="4744" operator="containsText" text="Baja">
      <formula>NOT(ISERROR(SEARCH("Baja",AA181)))</formula>
    </cfRule>
    <cfRule type="containsText" dxfId="5027" priority="4745" operator="containsText" text="Muy Baja">
      <formula>NOT(ISERROR(SEARCH("Muy Baja",AA181)))</formula>
    </cfRule>
  </conditionalFormatting>
  <conditionalFormatting sqref="N181">
    <cfRule type="containsText" dxfId="5026" priority="4736" operator="containsText" text="Extremo">
      <formula>NOT(ISERROR(SEARCH("Extremo",N181)))</formula>
    </cfRule>
    <cfRule type="containsText" dxfId="5025" priority="4737" operator="containsText" text="Alto">
      <formula>NOT(ISERROR(SEARCH("Alto",N181)))</formula>
    </cfRule>
    <cfRule type="containsText" dxfId="5024" priority="4738" operator="containsText" text="Bajo">
      <formula>NOT(ISERROR(SEARCH("Bajo",N181)))</formula>
    </cfRule>
    <cfRule type="containsText" dxfId="5023" priority="4739" operator="containsText" text="Moderado">
      <formula>NOT(ISERROR(SEARCH("Moderado",N181)))</formula>
    </cfRule>
    <cfRule type="containsText" dxfId="5022" priority="4740" operator="containsText" text="Extremo">
      <formula>NOT(ISERROR(SEARCH("Extremo",N181)))</formula>
    </cfRule>
  </conditionalFormatting>
  <conditionalFormatting sqref="I181">
    <cfRule type="containsText" dxfId="5021" priority="4713" operator="containsText" text="Muy Baja">
      <formula>NOT(ISERROR(SEARCH("Muy Baja",I181)))</formula>
    </cfRule>
    <cfRule type="containsText" dxfId="5020" priority="4714" operator="containsText" text="Baja">
      <formula>NOT(ISERROR(SEARCH("Baja",I181)))</formula>
    </cfRule>
    <cfRule type="containsText" dxfId="5019" priority="4716" operator="containsText" text="Muy Alta">
      <formula>NOT(ISERROR(SEARCH("Muy Alta",I181)))</formula>
    </cfRule>
    <cfRule type="containsText" dxfId="5018" priority="4717" operator="containsText" text="Alta">
      <formula>NOT(ISERROR(SEARCH("Alta",I181)))</formula>
    </cfRule>
    <cfRule type="containsText" dxfId="5017" priority="4718" operator="containsText" text="Media">
      <formula>NOT(ISERROR(SEARCH("Media",I181)))</formula>
    </cfRule>
    <cfRule type="containsText" dxfId="5016" priority="4719" operator="containsText" text="Media">
      <formula>NOT(ISERROR(SEARCH("Media",I181)))</formula>
    </cfRule>
    <cfRule type="containsText" dxfId="5015" priority="4720" operator="containsText" text="Media">
      <formula>NOT(ISERROR(SEARCH("Media",I181)))</formula>
    </cfRule>
    <cfRule type="containsText" dxfId="5014" priority="4721" operator="containsText" text="Muy Baja">
      <formula>NOT(ISERROR(SEARCH("Muy Baja",I181)))</formula>
    </cfRule>
    <cfRule type="containsText" dxfId="5013" priority="4722" operator="containsText" text="Baja">
      <formula>NOT(ISERROR(SEARCH("Baja",I181)))</formula>
    </cfRule>
    <cfRule type="containsText" dxfId="5012" priority="4723" operator="containsText" text="Muy Baja">
      <formula>NOT(ISERROR(SEARCH("Muy Baja",I181)))</formula>
    </cfRule>
    <cfRule type="containsText" dxfId="5011" priority="4724" operator="containsText" text="Muy Baja">
      <formula>NOT(ISERROR(SEARCH("Muy Baja",I181)))</formula>
    </cfRule>
    <cfRule type="containsText" dxfId="5010" priority="4725" operator="containsText" text="Muy Baja">
      <formula>NOT(ISERROR(SEARCH("Muy Baja",I181)))</formula>
    </cfRule>
    <cfRule type="containsText" dxfId="5009" priority="4726" operator="containsText" text="Muy Baja'Tabla probabilidad'!">
      <formula>NOT(ISERROR(SEARCH("Muy Baja'Tabla probabilidad'!",I181)))</formula>
    </cfRule>
    <cfRule type="containsText" dxfId="5008" priority="4727" operator="containsText" text="Muy bajo">
      <formula>NOT(ISERROR(SEARCH("Muy bajo",I181)))</formula>
    </cfRule>
    <cfRule type="containsText" dxfId="5007" priority="4728" operator="containsText" text="Alta">
      <formula>NOT(ISERROR(SEARCH("Alta",I181)))</formula>
    </cfRule>
    <cfRule type="containsText" dxfId="5006" priority="4729" operator="containsText" text="Media">
      <formula>NOT(ISERROR(SEARCH("Media",I181)))</formula>
    </cfRule>
    <cfRule type="containsText" dxfId="5005" priority="4730" operator="containsText" text="Baja">
      <formula>NOT(ISERROR(SEARCH("Baja",I181)))</formula>
    </cfRule>
    <cfRule type="containsText" dxfId="5004" priority="4731" operator="containsText" text="Muy baja">
      <formula>NOT(ISERROR(SEARCH("Muy baja",I181)))</formula>
    </cfRule>
    <cfRule type="cellIs" dxfId="5003" priority="4734" operator="between">
      <formula>1</formula>
      <formula>2</formula>
    </cfRule>
    <cfRule type="cellIs" dxfId="5002" priority="4735" operator="between">
      <formula>0</formula>
      <formula>2</formula>
    </cfRule>
  </conditionalFormatting>
  <conditionalFormatting sqref="I181">
    <cfRule type="containsText" dxfId="5001" priority="4715" operator="containsText" text="Muy Alta">
      <formula>NOT(ISERROR(SEARCH("Muy Alta",I181)))</formula>
    </cfRule>
  </conditionalFormatting>
  <conditionalFormatting sqref="Y181:Y182">
    <cfRule type="containsText" dxfId="5000" priority="4707" operator="containsText" text="Muy Alta">
      <formula>NOT(ISERROR(SEARCH("Muy Alta",Y181)))</formula>
    </cfRule>
    <cfRule type="containsText" dxfId="4999" priority="4708" operator="containsText" text="Alta">
      <formula>NOT(ISERROR(SEARCH("Alta",Y181)))</formula>
    </cfRule>
    <cfRule type="containsText" dxfId="4998" priority="4709" operator="containsText" text="Media">
      <formula>NOT(ISERROR(SEARCH("Media",Y181)))</formula>
    </cfRule>
    <cfRule type="containsText" dxfId="4997" priority="4710" operator="containsText" text="Muy Baja">
      <formula>NOT(ISERROR(SEARCH("Muy Baja",Y181)))</formula>
    </cfRule>
    <cfRule type="containsText" dxfId="4996" priority="4711" operator="containsText" text="Baja">
      <formula>NOT(ISERROR(SEARCH("Baja",Y181)))</formula>
    </cfRule>
    <cfRule type="containsText" dxfId="4995" priority="4712" operator="containsText" text="Muy Baja">
      <formula>NOT(ISERROR(SEARCH("Muy Baja",Y181)))</formula>
    </cfRule>
  </conditionalFormatting>
  <conditionalFormatting sqref="AC181:AC182">
    <cfRule type="containsText" dxfId="4994" priority="4702" operator="containsText" text="Catastrófico">
      <formula>NOT(ISERROR(SEARCH("Catastrófico",AC181)))</formula>
    </cfRule>
    <cfRule type="containsText" dxfId="4993" priority="4703" operator="containsText" text="Mayor">
      <formula>NOT(ISERROR(SEARCH("Mayor",AC181)))</formula>
    </cfRule>
    <cfRule type="containsText" dxfId="4992" priority="4704" operator="containsText" text="Moderado">
      <formula>NOT(ISERROR(SEARCH("Moderado",AC181)))</formula>
    </cfRule>
    <cfRule type="containsText" dxfId="4991" priority="4705" operator="containsText" text="Menor">
      <formula>NOT(ISERROR(SEARCH("Menor",AC181)))</formula>
    </cfRule>
    <cfRule type="containsText" dxfId="4990" priority="4706" operator="containsText" text="Leve">
      <formula>NOT(ISERROR(SEARCH("Leve",AC181)))</formula>
    </cfRule>
  </conditionalFormatting>
  <conditionalFormatting sqref="AG181">
    <cfRule type="containsText" dxfId="4989" priority="4693" operator="containsText" text="Extremo">
      <formula>NOT(ISERROR(SEARCH("Extremo",AG181)))</formula>
    </cfRule>
    <cfRule type="containsText" dxfId="4988" priority="4694" operator="containsText" text="Alto">
      <formula>NOT(ISERROR(SEARCH("Alto",AG181)))</formula>
    </cfRule>
    <cfRule type="containsText" dxfId="4987" priority="4695" operator="containsText" text="Moderado">
      <formula>NOT(ISERROR(SEARCH("Moderado",AG181)))</formula>
    </cfRule>
    <cfRule type="containsText" dxfId="4986" priority="4696" operator="containsText" text="Menor">
      <formula>NOT(ISERROR(SEARCH("Menor",AG181)))</formula>
    </cfRule>
    <cfRule type="containsText" dxfId="4985" priority="4697" operator="containsText" text="Bajo">
      <formula>NOT(ISERROR(SEARCH("Bajo",AG181)))</formula>
    </cfRule>
    <cfRule type="containsText" dxfId="4984" priority="4698" operator="containsText" text="Moderado">
      <formula>NOT(ISERROR(SEARCH("Moderado",AG181)))</formula>
    </cfRule>
    <cfRule type="containsText" dxfId="4983" priority="4699" operator="containsText" text="Extremo">
      <formula>NOT(ISERROR(SEARCH("Extremo",AG181)))</formula>
    </cfRule>
    <cfRule type="containsText" dxfId="4982" priority="4700" operator="containsText" text="Baja">
      <formula>NOT(ISERROR(SEARCH("Baja",AG181)))</formula>
    </cfRule>
    <cfRule type="containsText" dxfId="4981" priority="4701" operator="containsText" text="Alto">
      <formula>NOT(ISERROR(SEARCH("Alto",AG181)))</formula>
    </cfRule>
  </conditionalFormatting>
  <conditionalFormatting sqref="AE181:AE182">
    <cfRule type="containsText" dxfId="4980" priority="4688" operator="containsText" text="Catastrófico">
      <formula>NOT(ISERROR(SEARCH("Catastrófico",AE181)))</formula>
    </cfRule>
    <cfRule type="containsText" dxfId="4979" priority="4689" operator="containsText" text="Moderado">
      <formula>NOT(ISERROR(SEARCH("Moderado",AE181)))</formula>
    </cfRule>
    <cfRule type="containsText" dxfId="4978" priority="4690" operator="containsText" text="Menor">
      <formula>NOT(ISERROR(SEARCH("Menor",AE181)))</formula>
    </cfRule>
    <cfRule type="containsText" dxfId="4977" priority="4691" operator="containsText" text="Leve">
      <formula>NOT(ISERROR(SEARCH("Leve",AE181)))</formula>
    </cfRule>
    <cfRule type="containsText" dxfId="4976" priority="4692" operator="containsText" text="Mayor">
      <formula>NOT(ISERROR(SEARCH("Mayor",AE181)))</formula>
    </cfRule>
  </conditionalFormatting>
  <conditionalFormatting sqref="L62">
    <cfRule type="containsText" dxfId="4975" priority="4681" operator="containsText" text="Catastrófico">
      <formula>NOT(ISERROR(SEARCH("Catastrófico",L62)))</formula>
    </cfRule>
    <cfRule type="containsText" dxfId="4974" priority="4682" operator="containsText" text="Mayor">
      <formula>NOT(ISERROR(SEARCH("Mayor",L62)))</formula>
    </cfRule>
    <cfRule type="containsText" dxfId="4973" priority="4683" operator="containsText" text="Alta">
      <formula>NOT(ISERROR(SEARCH("Alta",L62)))</formula>
    </cfRule>
    <cfRule type="containsText" dxfId="4972" priority="4684" operator="containsText" text="Moderado">
      <formula>NOT(ISERROR(SEARCH("Moderado",L62)))</formula>
    </cfRule>
    <cfRule type="containsText" dxfId="4971" priority="4685" operator="containsText" text="Menor">
      <formula>NOT(ISERROR(SEARCH("Menor",L62)))</formula>
    </cfRule>
    <cfRule type="containsText" dxfId="4970" priority="4686" operator="containsText" text="Leve">
      <formula>NOT(ISERROR(SEARCH("Leve",L62)))</formula>
    </cfRule>
  </conditionalFormatting>
  <conditionalFormatting sqref="M62">
    <cfRule type="containsText" dxfId="4969" priority="4675" operator="containsText" text="Catastrófico">
      <formula>NOT(ISERROR(SEARCH("Catastrófico",M62)))</formula>
    </cfRule>
    <cfRule type="containsText" dxfId="4968" priority="4676" operator="containsText" text="Mayor">
      <formula>NOT(ISERROR(SEARCH("Mayor",M62)))</formula>
    </cfRule>
    <cfRule type="containsText" dxfId="4967" priority="4677" operator="containsText" text="Alta">
      <formula>NOT(ISERROR(SEARCH("Alta",M62)))</formula>
    </cfRule>
    <cfRule type="containsText" dxfId="4966" priority="4678" operator="containsText" text="Moderado">
      <formula>NOT(ISERROR(SEARCH("Moderado",M62)))</formula>
    </cfRule>
    <cfRule type="containsText" dxfId="4965" priority="4679" operator="containsText" text="Menor">
      <formula>NOT(ISERROR(SEARCH("Menor",M62)))</formula>
    </cfRule>
    <cfRule type="containsText" dxfId="4964" priority="4680" operator="containsText" text="Leve">
      <formula>NOT(ISERROR(SEARCH("Leve",M62)))</formula>
    </cfRule>
  </conditionalFormatting>
  <conditionalFormatting sqref="AA62:AA65">
    <cfRule type="containsText" dxfId="4963" priority="4616" operator="containsText" text="Muy Baja">
      <formula>NOT(ISERROR(SEARCH("Muy Baja",AA62)))</formula>
    </cfRule>
    <cfRule type="containsText" dxfId="4962" priority="4670" operator="containsText" text="Muy Alta">
      <formula>NOT(ISERROR(SEARCH("Muy Alta",AA62)))</formula>
    </cfRule>
    <cfRule type="containsText" dxfId="4961" priority="4671" operator="containsText" text="Alta">
      <formula>NOT(ISERROR(SEARCH("Alta",AA62)))</formula>
    </cfRule>
    <cfRule type="containsText" dxfId="4960" priority="4672" operator="containsText" text="Media">
      <formula>NOT(ISERROR(SEARCH("Media",AA62)))</formula>
    </cfRule>
    <cfRule type="containsText" dxfId="4959" priority="4673" operator="containsText" text="Baja">
      <formula>NOT(ISERROR(SEARCH("Baja",AA62)))</formula>
    </cfRule>
    <cfRule type="containsText" dxfId="4958" priority="4674" operator="containsText" text="Muy Baja">
      <formula>NOT(ISERROR(SEARCH("Muy Baja",AA62)))</formula>
    </cfRule>
  </conditionalFormatting>
  <conditionalFormatting sqref="N62">
    <cfRule type="containsText" dxfId="4957" priority="4665" operator="containsText" text="Extremo">
      <formula>NOT(ISERROR(SEARCH("Extremo",N62)))</formula>
    </cfRule>
    <cfRule type="containsText" dxfId="4956" priority="4666" operator="containsText" text="Alto">
      <formula>NOT(ISERROR(SEARCH("Alto",N62)))</formula>
    </cfRule>
    <cfRule type="containsText" dxfId="4955" priority="4667" operator="containsText" text="Bajo">
      <formula>NOT(ISERROR(SEARCH("Bajo",N62)))</formula>
    </cfRule>
    <cfRule type="containsText" dxfId="4954" priority="4668" operator="containsText" text="Moderado">
      <formula>NOT(ISERROR(SEARCH("Moderado",N62)))</formula>
    </cfRule>
    <cfRule type="containsText" dxfId="4953" priority="4669" operator="containsText" text="Extremo">
      <formula>NOT(ISERROR(SEARCH("Extremo",N62)))</formula>
    </cfRule>
  </conditionalFormatting>
  <conditionalFormatting sqref="I62">
    <cfRule type="containsText" dxfId="4952" priority="4642" operator="containsText" text="Muy Baja">
      <formula>NOT(ISERROR(SEARCH("Muy Baja",I62)))</formula>
    </cfRule>
    <cfRule type="containsText" dxfId="4951" priority="4643" operator="containsText" text="Baja">
      <formula>NOT(ISERROR(SEARCH("Baja",I62)))</formula>
    </cfRule>
    <cfRule type="containsText" dxfId="4950" priority="4645" operator="containsText" text="Muy Alta">
      <formula>NOT(ISERROR(SEARCH("Muy Alta",I62)))</formula>
    </cfRule>
    <cfRule type="containsText" dxfId="4949" priority="4646" operator="containsText" text="Alta">
      <formula>NOT(ISERROR(SEARCH("Alta",I62)))</formula>
    </cfRule>
    <cfRule type="containsText" dxfId="4948" priority="4647" operator="containsText" text="Media">
      <formula>NOT(ISERROR(SEARCH("Media",I62)))</formula>
    </cfRule>
    <cfRule type="containsText" dxfId="4947" priority="4648" operator="containsText" text="Media">
      <formula>NOT(ISERROR(SEARCH("Media",I62)))</formula>
    </cfRule>
    <cfRule type="containsText" dxfId="4946" priority="4649" operator="containsText" text="Media">
      <formula>NOT(ISERROR(SEARCH("Media",I62)))</formula>
    </cfRule>
    <cfRule type="containsText" dxfId="4945" priority="4650" operator="containsText" text="Muy Baja">
      <formula>NOT(ISERROR(SEARCH("Muy Baja",I62)))</formula>
    </cfRule>
    <cfRule type="containsText" dxfId="4944" priority="4651" operator="containsText" text="Baja">
      <formula>NOT(ISERROR(SEARCH("Baja",I62)))</formula>
    </cfRule>
    <cfRule type="containsText" dxfId="4943" priority="4652" operator="containsText" text="Muy Baja">
      <formula>NOT(ISERROR(SEARCH("Muy Baja",I62)))</formula>
    </cfRule>
    <cfRule type="containsText" dxfId="4942" priority="4653" operator="containsText" text="Muy Baja">
      <formula>NOT(ISERROR(SEARCH("Muy Baja",I62)))</formula>
    </cfRule>
    <cfRule type="containsText" dxfId="4941" priority="4654" operator="containsText" text="Muy Baja">
      <formula>NOT(ISERROR(SEARCH("Muy Baja",I62)))</formula>
    </cfRule>
    <cfRule type="containsText" dxfId="4940" priority="4655" operator="containsText" text="Muy Baja'Tabla probabilidad'!">
      <formula>NOT(ISERROR(SEARCH("Muy Baja'Tabla probabilidad'!",I62)))</formula>
    </cfRule>
    <cfRule type="containsText" dxfId="4939" priority="4656" operator="containsText" text="Muy bajo">
      <formula>NOT(ISERROR(SEARCH("Muy bajo",I62)))</formula>
    </cfRule>
    <cfRule type="containsText" dxfId="4938" priority="4657" operator="containsText" text="Alta">
      <formula>NOT(ISERROR(SEARCH("Alta",I62)))</formula>
    </cfRule>
    <cfRule type="containsText" dxfId="4937" priority="4658" operator="containsText" text="Media">
      <formula>NOT(ISERROR(SEARCH("Media",I62)))</formula>
    </cfRule>
    <cfRule type="containsText" dxfId="4936" priority="4659" operator="containsText" text="Baja">
      <formula>NOT(ISERROR(SEARCH("Baja",I62)))</formula>
    </cfRule>
    <cfRule type="containsText" dxfId="4935" priority="4660" operator="containsText" text="Muy baja">
      <formula>NOT(ISERROR(SEARCH("Muy baja",I62)))</formula>
    </cfRule>
    <cfRule type="cellIs" dxfId="4934" priority="4663" operator="between">
      <formula>1</formula>
      <formula>2</formula>
    </cfRule>
    <cfRule type="cellIs" dxfId="4933" priority="4664" operator="between">
      <formula>0</formula>
      <formula>2</formula>
    </cfRule>
  </conditionalFormatting>
  <conditionalFormatting sqref="I62">
    <cfRule type="containsText" dxfId="4932" priority="4644" operator="containsText" text="Muy Alta">
      <formula>NOT(ISERROR(SEARCH("Muy Alta",I62)))</formula>
    </cfRule>
  </conditionalFormatting>
  <conditionalFormatting sqref="Y62:Y65">
    <cfRule type="containsText" dxfId="4931" priority="4636" operator="containsText" text="Muy Alta">
      <formula>NOT(ISERROR(SEARCH("Muy Alta",Y62)))</formula>
    </cfRule>
    <cfRule type="containsText" dxfId="4930" priority="4637" operator="containsText" text="Alta">
      <formula>NOT(ISERROR(SEARCH("Alta",Y62)))</formula>
    </cfRule>
    <cfRule type="containsText" dxfId="4929" priority="4638" operator="containsText" text="Media">
      <formula>NOT(ISERROR(SEARCH("Media",Y62)))</formula>
    </cfRule>
    <cfRule type="containsText" dxfId="4928" priority="4639" operator="containsText" text="Muy Baja">
      <formula>NOT(ISERROR(SEARCH("Muy Baja",Y62)))</formula>
    </cfRule>
    <cfRule type="containsText" dxfId="4927" priority="4640" operator="containsText" text="Baja">
      <formula>NOT(ISERROR(SEARCH("Baja",Y62)))</formula>
    </cfRule>
    <cfRule type="containsText" dxfId="4926" priority="4641" operator="containsText" text="Muy Baja">
      <formula>NOT(ISERROR(SEARCH("Muy Baja",Y62)))</formula>
    </cfRule>
  </conditionalFormatting>
  <conditionalFormatting sqref="AC62:AC65">
    <cfRule type="containsText" dxfId="4925" priority="4631" operator="containsText" text="Catastrófico">
      <formula>NOT(ISERROR(SEARCH("Catastrófico",AC62)))</formula>
    </cfRule>
    <cfRule type="containsText" dxfId="4924" priority="4632" operator="containsText" text="Mayor">
      <formula>NOT(ISERROR(SEARCH("Mayor",AC62)))</formula>
    </cfRule>
    <cfRule type="containsText" dxfId="4923" priority="4633" operator="containsText" text="Moderado">
      <formula>NOT(ISERROR(SEARCH("Moderado",AC62)))</formula>
    </cfRule>
    <cfRule type="containsText" dxfId="4922" priority="4634" operator="containsText" text="Menor">
      <formula>NOT(ISERROR(SEARCH("Menor",AC62)))</formula>
    </cfRule>
    <cfRule type="containsText" dxfId="4921" priority="4635" operator="containsText" text="Leve">
      <formula>NOT(ISERROR(SEARCH("Leve",AC62)))</formula>
    </cfRule>
  </conditionalFormatting>
  <conditionalFormatting sqref="AG62">
    <cfRule type="containsText" dxfId="4920" priority="4622" operator="containsText" text="Extremo">
      <formula>NOT(ISERROR(SEARCH("Extremo",AG62)))</formula>
    </cfRule>
    <cfRule type="containsText" dxfId="4919" priority="4623" operator="containsText" text="Alto">
      <formula>NOT(ISERROR(SEARCH("Alto",AG62)))</formula>
    </cfRule>
    <cfRule type="containsText" dxfId="4918" priority="4624" operator="containsText" text="Moderado">
      <formula>NOT(ISERROR(SEARCH("Moderado",AG62)))</formula>
    </cfRule>
    <cfRule type="containsText" dxfId="4917" priority="4625" operator="containsText" text="Menor">
      <formula>NOT(ISERROR(SEARCH("Menor",AG62)))</formula>
    </cfRule>
    <cfRule type="containsText" dxfId="4916" priority="4626" operator="containsText" text="Bajo">
      <formula>NOT(ISERROR(SEARCH("Bajo",AG62)))</formula>
    </cfRule>
    <cfRule type="containsText" dxfId="4915" priority="4627" operator="containsText" text="Moderado">
      <formula>NOT(ISERROR(SEARCH("Moderado",AG62)))</formula>
    </cfRule>
    <cfRule type="containsText" dxfId="4914" priority="4628" operator="containsText" text="Extremo">
      <formula>NOT(ISERROR(SEARCH("Extremo",AG62)))</formula>
    </cfRule>
    <cfRule type="containsText" dxfId="4913" priority="4629" operator="containsText" text="Baja">
      <formula>NOT(ISERROR(SEARCH("Baja",AG62)))</formula>
    </cfRule>
    <cfRule type="containsText" dxfId="4912" priority="4630" operator="containsText" text="Alto">
      <formula>NOT(ISERROR(SEARCH("Alto",AG62)))</formula>
    </cfRule>
  </conditionalFormatting>
  <conditionalFormatting sqref="AE62:AE65">
    <cfRule type="containsText" dxfId="4911" priority="4617" operator="containsText" text="Catastrófico">
      <formula>NOT(ISERROR(SEARCH("Catastrófico",AE62)))</formula>
    </cfRule>
    <cfRule type="containsText" dxfId="4910" priority="4618" operator="containsText" text="Moderado">
      <formula>NOT(ISERROR(SEARCH("Moderado",AE62)))</formula>
    </cfRule>
    <cfRule type="containsText" dxfId="4909" priority="4619" operator="containsText" text="Menor">
      <formula>NOT(ISERROR(SEARCH("Menor",AE62)))</formula>
    </cfRule>
    <cfRule type="containsText" dxfId="4908" priority="4620" operator="containsText" text="Leve">
      <formula>NOT(ISERROR(SEARCH("Leve",AE62)))</formula>
    </cfRule>
    <cfRule type="containsText" dxfId="4907" priority="4621" operator="containsText" text="Mayor">
      <formula>NOT(ISERROR(SEARCH("Mayor",AE62)))</formula>
    </cfRule>
  </conditionalFormatting>
  <conditionalFormatting sqref="L66">
    <cfRule type="containsText" dxfId="4906" priority="4610" operator="containsText" text="Catastrófico">
      <formula>NOT(ISERROR(SEARCH("Catastrófico",L66)))</formula>
    </cfRule>
    <cfRule type="containsText" dxfId="4905" priority="4611" operator="containsText" text="Mayor">
      <formula>NOT(ISERROR(SEARCH("Mayor",L66)))</formula>
    </cfRule>
    <cfRule type="containsText" dxfId="4904" priority="4612" operator="containsText" text="Alta">
      <formula>NOT(ISERROR(SEARCH("Alta",L66)))</formula>
    </cfRule>
    <cfRule type="containsText" dxfId="4903" priority="4613" operator="containsText" text="Moderado">
      <formula>NOT(ISERROR(SEARCH("Moderado",L66)))</formula>
    </cfRule>
    <cfRule type="containsText" dxfId="4902" priority="4614" operator="containsText" text="Menor">
      <formula>NOT(ISERROR(SEARCH("Menor",L66)))</formula>
    </cfRule>
    <cfRule type="containsText" dxfId="4901" priority="4615" operator="containsText" text="Leve">
      <formula>NOT(ISERROR(SEARCH("Leve",L66)))</formula>
    </cfRule>
  </conditionalFormatting>
  <conditionalFormatting sqref="M66">
    <cfRule type="containsText" dxfId="4900" priority="4604" operator="containsText" text="Catastrófico">
      <formula>NOT(ISERROR(SEARCH("Catastrófico",M66)))</formula>
    </cfRule>
    <cfRule type="containsText" dxfId="4899" priority="4605" operator="containsText" text="Mayor">
      <formula>NOT(ISERROR(SEARCH("Mayor",M66)))</formula>
    </cfRule>
    <cfRule type="containsText" dxfId="4898" priority="4606" operator="containsText" text="Alta">
      <formula>NOT(ISERROR(SEARCH("Alta",M66)))</formula>
    </cfRule>
    <cfRule type="containsText" dxfId="4897" priority="4607" operator="containsText" text="Moderado">
      <formula>NOT(ISERROR(SEARCH("Moderado",M66)))</formula>
    </cfRule>
    <cfRule type="containsText" dxfId="4896" priority="4608" operator="containsText" text="Menor">
      <formula>NOT(ISERROR(SEARCH("Menor",M66)))</formula>
    </cfRule>
    <cfRule type="containsText" dxfId="4895" priority="4609" operator="containsText" text="Leve">
      <formula>NOT(ISERROR(SEARCH("Leve",M66)))</formula>
    </cfRule>
  </conditionalFormatting>
  <conditionalFormatting sqref="AA66:AA69">
    <cfRule type="containsText" dxfId="4894" priority="4545" operator="containsText" text="Muy Baja">
      <formula>NOT(ISERROR(SEARCH("Muy Baja",AA66)))</formula>
    </cfRule>
    <cfRule type="containsText" dxfId="4893" priority="4599" operator="containsText" text="Muy Alta">
      <formula>NOT(ISERROR(SEARCH("Muy Alta",AA66)))</formula>
    </cfRule>
    <cfRule type="containsText" dxfId="4892" priority="4600" operator="containsText" text="Alta">
      <formula>NOT(ISERROR(SEARCH("Alta",AA66)))</formula>
    </cfRule>
    <cfRule type="containsText" dxfId="4891" priority="4601" operator="containsText" text="Media">
      <formula>NOT(ISERROR(SEARCH("Media",AA66)))</formula>
    </cfRule>
    <cfRule type="containsText" dxfId="4890" priority="4602" operator="containsText" text="Baja">
      <formula>NOT(ISERROR(SEARCH("Baja",AA66)))</formula>
    </cfRule>
    <cfRule type="containsText" dxfId="4889" priority="4603" operator="containsText" text="Muy Baja">
      <formula>NOT(ISERROR(SEARCH("Muy Baja",AA66)))</formula>
    </cfRule>
  </conditionalFormatting>
  <conditionalFormatting sqref="N66">
    <cfRule type="containsText" dxfId="4888" priority="4594" operator="containsText" text="Extremo">
      <formula>NOT(ISERROR(SEARCH("Extremo",N66)))</formula>
    </cfRule>
    <cfRule type="containsText" dxfId="4887" priority="4595" operator="containsText" text="Alto">
      <formula>NOT(ISERROR(SEARCH("Alto",N66)))</formula>
    </cfRule>
    <cfRule type="containsText" dxfId="4886" priority="4596" operator="containsText" text="Bajo">
      <formula>NOT(ISERROR(SEARCH("Bajo",N66)))</formula>
    </cfRule>
    <cfRule type="containsText" dxfId="4885" priority="4597" operator="containsText" text="Moderado">
      <formula>NOT(ISERROR(SEARCH("Moderado",N66)))</formula>
    </cfRule>
    <cfRule type="containsText" dxfId="4884" priority="4598" operator="containsText" text="Extremo">
      <formula>NOT(ISERROR(SEARCH("Extremo",N66)))</formula>
    </cfRule>
  </conditionalFormatting>
  <conditionalFormatting sqref="I66">
    <cfRule type="containsText" dxfId="4883" priority="4571" operator="containsText" text="Muy Baja">
      <formula>NOT(ISERROR(SEARCH("Muy Baja",I66)))</formula>
    </cfRule>
    <cfRule type="containsText" dxfId="4882" priority="4572" operator="containsText" text="Baja">
      <formula>NOT(ISERROR(SEARCH("Baja",I66)))</formula>
    </cfRule>
    <cfRule type="containsText" dxfId="4881" priority="4574" operator="containsText" text="Muy Alta">
      <formula>NOT(ISERROR(SEARCH("Muy Alta",I66)))</formula>
    </cfRule>
    <cfRule type="containsText" dxfId="4880" priority="4575" operator="containsText" text="Alta">
      <formula>NOT(ISERROR(SEARCH("Alta",I66)))</formula>
    </cfRule>
    <cfRule type="containsText" dxfId="4879" priority="4576" operator="containsText" text="Media">
      <formula>NOT(ISERROR(SEARCH("Media",I66)))</formula>
    </cfRule>
    <cfRule type="containsText" dxfId="4878" priority="4577" operator="containsText" text="Media">
      <formula>NOT(ISERROR(SEARCH("Media",I66)))</formula>
    </cfRule>
    <cfRule type="containsText" dxfId="4877" priority="4578" operator="containsText" text="Media">
      <formula>NOT(ISERROR(SEARCH("Media",I66)))</formula>
    </cfRule>
    <cfRule type="containsText" dxfId="4876" priority="4579" operator="containsText" text="Muy Baja">
      <formula>NOT(ISERROR(SEARCH("Muy Baja",I66)))</formula>
    </cfRule>
    <cfRule type="containsText" dxfId="4875" priority="4580" operator="containsText" text="Baja">
      <formula>NOT(ISERROR(SEARCH("Baja",I66)))</formula>
    </cfRule>
    <cfRule type="containsText" dxfId="4874" priority="4581" operator="containsText" text="Muy Baja">
      <formula>NOT(ISERROR(SEARCH("Muy Baja",I66)))</formula>
    </cfRule>
    <cfRule type="containsText" dxfId="4873" priority="4582" operator="containsText" text="Muy Baja">
      <formula>NOT(ISERROR(SEARCH("Muy Baja",I66)))</formula>
    </cfRule>
    <cfRule type="containsText" dxfId="4872" priority="4583" operator="containsText" text="Muy Baja">
      <formula>NOT(ISERROR(SEARCH("Muy Baja",I66)))</formula>
    </cfRule>
    <cfRule type="containsText" dxfId="4871" priority="4584" operator="containsText" text="Muy Baja'Tabla probabilidad'!">
      <formula>NOT(ISERROR(SEARCH("Muy Baja'Tabla probabilidad'!",I66)))</formula>
    </cfRule>
    <cfRule type="containsText" dxfId="4870" priority="4585" operator="containsText" text="Muy bajo">
      <formula>NOT(ISERROR(SEARCH("Muy bajo",I66)))</formula>
    </cfRule>
    <cfRule type="containsText" dxfId="4869" priority="4586" operator="containsText" text="Alta">
      <formula>NOT(ISERROR(SEARCH("Alta",I66)))</formula>
    </cfRule>
    <cfRule type="containsText" dxfId="4868" priority="4587" operator="containsText" text="Media">
      <formula>NOT(ISERROR(SEARCH("Media",I66)))</formula>
    </cfRule>
    <cfRule type="containsText" dxfId="4867" priority="4588" operator="containsText" text="Baja">
      <formula>NOT(ISERROR(SEARCH("Baja",I66)))</formula>
    </cfRule>
    <cfRule type="containsText" dxfId="4866" priority="4589" operator="containsText" text="Muy baja">
      <formula>NOT(ISERROR(SEARCH("Muy baja",I66)))</formula>
    </cfRule>
    <cfRule type="cellIs" dxfId="4865" priority="4592" operator="between">
      <formula>1</formula>
      <formula>2</formula>
    </cfRule>
    <cfRule type="cellIs" dxfId="4864" priority="4593" operator="between">
      <formula>0</formula>
      <formula>2</formula>
    </cfRule>
  </conditionalFormatting>
  <conditionalFormatting sqref="I66">
    <cfRule type="containsText" dxfId="4863" priority="4573" operator="containsText" text="Muy Alta">
      <formula>NOT(ISERROR(SEARCH("Muy Alta",I66)))</formula>
    </cfRule>
  </conditionalFormatting>
  <conditionalFormatting sqref="Y66:Y69">
    <cfRule type="containsText" dxfId="4862" priority="4565" operator="containsText" text="Muy Alta">
      <formula>NOT(ISERROR(SEARCH("Muy Alta",Y66)))</formula>
    </cfRule>
    <cfRule type="containsText" dxfId="4861" priority="4566" operator="containsText" text="Alta">
      <formula>NOT(ISERROR(SEARCH("Alta",Y66)))</formula>
    </cfRule>
    <cfRule type="containsText" dxfId="4860" priority="4567" operator="containsText" text="Media">
      <formula>NOT(ISERROR(SEARCH("Media",Y66)))</formula>
    </cfRule>
    <cfRule type="containsText" dxfId="4859" priority="4568" operator="containsText" text="Muy Baja">
      <formula>NOT(ISERROR(SEARCH("Muy Baja",Y66)))</formula>
    </cfRule>
    <cfRule type="containsText" dxfId="4858" priority="4569" operator="containsText" text="Baja">
      <formula>NOT(ISERROR(SEARCH("Baja",Y66)))</formula>
    </cfRule>
    <cfRule type="containsText" dxfId="4857" priority="4570" operator="containsText" text="Muy Baja">
      <formula>NOT(ISERROR(SEARCH("Muy Baja",Y66)))</formula>
    </cfRule>
  </conditionalFormatting>
  <conditionalFormatting sqref="AC66:AC69">
    <cfRule type="containsText" dxfId="4856" priority="4560" operator="containsText" text="Catastrófico">
      <formula>NOT(ISERROR(SEARCH("Catastrófico",AC66)))</formula>
    </cfRule>
    <cfRule type="containsText" dxfId="4855" priority="4561" operator="containsText" text="Mayor">
      <formula>NOT(ISERROR(SEARCH("Mayor",AC66)))</formula>
    </cfRule>
    <cfRule type="containsText" dxfId="4854" priority="4562" operator="containsText" text="Moderado">
      <formula>NOT(ISERROR(SEARCH("Moderado",AC66)))</formula>
    </cfRule>
    <cfRule type="containsText" dxfId="4853" priority="4563" operator="containsText" text="Menor">
      <formula>NOT(ISERROR(SEARCH("Menor",AC66)))</formula>
    </cfRule>
    <cfRule type="containsText" dxfId="4852" priority="4564" operator="containsText" text="Leve">
      <formula>NOT(ISERROR(SEARCH("Leve",AC66)))</formula>
    </cfRule>
  </conditionalFormatting>
  <conditionalFormatting sqref="AG66">
    <cfRule type="containsText" dxfId="4851" priority="4551" operator="containsText" text="Extremo">
      <formula>NOT(ISERROR(SEARCH("Extremo",AG66)))</formula>
    </cfRule>
    <cfRule type="containsText" dxfId="4850" priority="4552" operator="containsText" text="Alto">
      <formula>NOT(ISERROR(SEARCH("Alto",AG66)))</formula>
    </cfRule>
    <cfRule type="containsText" dxfId="4849" priority="4553" operator="containsText" text="Moderado">
      <formula>NOT(ISERROR(SEARCH("Moderado",AG66)))</formula>
    </cfRule>
    <cfRule type="containsText" dxfId="4848" priority="4554" operator="containsText" text="Menor">
      <formula>NOT(ISERROR(SEARCH("Menor",AG66)))</formula>
    </cfRule>
    <cfRule type="containsText" dxfId="4847" priority="4555" operator="containsText" text="Bajo">
      <formula>NOT(ISERROR(SEARCH("Bajo",AG66)))</formula>
    </cfRule>
    <cfRule type="containsText" dxfId="4846" priority="4556" operator="containsText" text="Moderado">
      <formula>NOT(ISERROR(SEARCH("Moderado",AG66)))</formula>
    </cfRule>
    <cfRule type="containsText" dxfId="4845" priority="4557" operator="containsText" text="Extremo">
      <formula>NOT(ISERROR(SEARCH("Extremo",AG66)))</formula>
    </cfRule>
    <cfRule type="containsText" dxfId="4844" priority="4558" operator="containsText" text="Baja">
      <formula>NOT(ISERROR(SEARCH("Baja",AG66)))</formula>
    </cfRule>
    <cfRule type="containsText" dxfId="4843" priority="4559" operator="containsText" text="Alto">
      <formula>NOT(ISERROR(SEARCH("Alto",AG66)))</formula>
    </cfRule>
  </conditionalFormatting>
  <conditionalFormatting sqref="AE66:AE69">
    <cfRule type="containsText" dxfId="4842" priority="4546" operator="containsText" text="Catastrófico">
      <formula>NOT(ISERROR(SEARCH("Catastrófico",AE66)))</formula>
    </cfRule>
    <cfRule type="containsText" dxfId="4841" priority="4547" operator="containsText" text="Moderado">
      <formula>NOT(ISERROR(SEARCH("Moderado",AE66)))</formula>
    </cfRule>
    <cfRule type="containsText" dxfId="4840" priority="4548" operator="containsText" text="Menor">
      <formula>NOT(ISERROR(SEARCH("Menor",AE66)))</formula>
    </cfRule>
    <cfRule type="containsText" dxfId="4839" priority="4549" operator="containsText" text="Leve">
      <formula>NOT(ISERROR(SEARCH("Leve",AE66)))</formula>
    </cfRule>
    <cfRule type="containsText" dxfId="4838" priority="4550" operator="containsText" text="Mayor">
      <formula>NOT(ISERROR(SEARCH("Mayor",AE66)))</formula>
    </cfRule>
  </conditionalFormatting>
  <conditionalFormatting sqref="L183">
    <cfRule type="containsText" dxfId="4837" priority="4539" operator="containsText" text="Catastrófico">
      <formula>NOT(ISERROR(SEARCH("Catastrófico",L183)))</formula>
    </cfRule>
    <cfRule type="containsText" dxfId="4836" priority="4540" operator="containsText" text="Mayor">
      <formula>NOT(ISERROR(SEARCH("Mayor",L183)))</formula>
    </cfRule>
    <cfRule type="containsText" dxfId="4835" priority="4541" operator="containsText" text="Alta">
      <formula>NOT(ISERROR(SEARCH("Alta",L183)))</formula>
    </cfRule>
    <cfRule type="containsText" dxfId="4834" priority="4542" operator="containsText" text="Moderado">
      <formula>NOT(ISERROR(SEARCH("Moderado",L183)))</formula>
    </cfRule>
    <cfRule type="containsText" dxfId="4833" priority="4543" operator="containsText" text="Menor">
      <formula>NOT(ISERROR(SEARCH("Menor",L183)))</formula>
    </cfRule>
    <cfRule type="containsText" dxfId="4832" priority="4544" operator="containsText" text="Leve">
      <formula>NOT(ISERROR(SEARCH("Leve",L183)))</formula>
    </cfRule>
  </conditionalFormatting>
  <conditionalFormatting sqref="M183">
    <cfRule type="containsText" dxfId="4831" priority="4533" operator="containsText" text="Catastrófico">
      <formula>NOT(ISERROR(SEARCH("Catastrófico",M183)))</formula>
    </cfRule>
    <cfRule type="containsText" dxfId="4830" priority="4534" operator="containsText" text="Mayor">
      <formula>NOT(ISERROR(SEARCH("Mayor",M183)))</formula>
    </cfRule>
    <cfRule type="containsText" dxfId="4829" priority="4535" operator="containsText" text="Alta">
      <formula>NOT(ISERROR(SEARCH("Alta",M183)))</formula>
    </cfRule>
    <cfRule type="containsText" dxfId="4828" priority="4536" operator="containsText" text="Moderado">
      <formula>NOT(ISERROR(SEARCH("Moderado",M183)))</formula>
    </cfRule>
    <cfRule type="containsText" dxfId="4827" priority="4537" operator="containsText" text="Menor">
      <formula>NOT(ISERROR(SEARCH("Menor",M183)))</formula>
    </cfRule>
    <cfRule type="containsText" dxfId="4826" priority="4538" operator="containsText" text="Leve">
      <formula>NOT(ISERROR(SEARCH("Leve",M183)))</formula>
    </cfRule>
  </conditionalFormatting>
  <conditionalFormatting sqref="AA183:AA185">
    <cfRule type="containsText" dxfId="4825" priority="4474" operator="containsText" text="Muy Baja">
      <formula>NOT(ISERROR(SEARCH("Muy Baja",AA183)))</formula>
    </cfRule>
    <cfRule type="containsText" dxfId="4824" priority="4528" operator="containsText" text="Muy Alta">
      <formula>NOT(ISERROR(SEARCH("Muy Alta",AA183)))</formula>
    </cfRule>
    <cfRule type="containsText" dxfId="4823" priority="4529" operator="containsText" text="Alta">
      <formula>NOT(ISERROR(SEARCH("Alta",AA183)))</formula>
    </cfRule>
    <cfRule type="containsText" dxfId="4822" priority="4530" operator="containsText" text="Media">
      <formula>NOT(ISERROR(SEARCH("Media",AA183)))</formula>
    </cfRule>
    <cfRule type="containsText" dxfId="4821" priority="4531" operator="containsText" text="Baja">
      <formula>NOT(ISERROR(SEARCH("Baja",AA183)))</formula>
    </cfRule>
    <cfRule type="containsText" dxfId="4820" priority="4532" operator="containsText" text="Muy Baja">
      <formula>NOT(ISERROR(SEARCH("Muy Baja",AA183)))</formula>
    </cfRule>
  </conditionalFormatting>
  <conditionalFormatting sqref="N183">
    <cfRule type="containsText" dxfId="4819" priority="4523" operator="containsText" text="Extremo">
      <formula>NOT(ISERROR(SEARCH("Extremo",N183)))</formula>
    </cfRule>
    <cfRule type="containsText" dxfId="4818" priority="4524" operator="containsText" text="Alto">
      <formula>NOT(ISERROR(SEARCH("Alto",N183)))</formula>
    </cfRule>
    <cfRule type="containsText" dxfId="4817" priority="4525" operator="containsText" text="Bajo">
      <formula>NOT(ISERROR(SEARCH("Bajo",N183)))</formula>
    </cfRule>
    <cfRule type="containsText" dxfId="4816" priority="4526" operator="containsText" text="Moderado">
      <formula>NOT(ISERROR(SEARCH("Moderado",N183)))</formula>
    </cfRule>
    <cfRule type="containsText" dxfId="4815" priority="4527" operator="containsText" text="Extremo">
      <formula>NOT(ISERROR(SEARCH("Extremo",N183)))</formula>
    </cfRule>
  </conditionalFormatting>
  <conditionalFormatting sqref="I183">
    <cfRule type="containsText" dxfId="4814" priority="4500" operator="containsText" text="Muy Baja">
      <formula>NOT(ISERROR(SEARCH("Muy Baja",I183)))</formula>
    </cfRule>
    <cfRule type="containsText" dxfId="4813" priority="4501" operator="containsText" text="Baja">
      <formula>NOT(ISERROR(SEARCH("Baja",I183)))</formula>
    </cfRule>
    <cfRule type="containsText" dxfId="4812" priority="4503" operator="containsText" text="Muy Alta">
      <formula>NOT(ISERROR(SEARCH("Muy Alta",I183)))</formula>
    </cfRule>
    <cfRule type="containsText" dxfId="4811" priority="4504" operator="containsText" text="Alta">
      <formula>NOT(ISERROR(SEARCH("Alta",I183)))</formula>
    </cfRule>
    <cfRule type="containsText" dxfId="4810" priority="4505" operator="containsText" text="Media">
      <formula>NOT(ISERROR(SEARCH("Media",I183)))</formula>
    </cfRule>
    <cfRule type="containsText" dxfId="4809" priority="4506" operator="containsText" text="Media">
      <formula>NOT(ISERROR(SEARCH("Media",I183)))</formula>
    </cfRule>
    <cfRule type="containsText" dxfId="4808" priority="4507" operator="containsText" text="Media">
      <formula>NOT(ISERROR(SEARCH("Media",I183)))</formula>
    </cfRule>
    <cfRule type="containsText" dxfId="4807" priority="4508" operator="containsText" text="Muy Baja">
      <formula>NOT(ISERROR(SEARCH("Muy Baja",I183)))</formula>
    </cfRule>
    <cfRule type="containsText" dxfId="4806" priority="4509" operator="containsText" text="Baja">
      <formula>NOT(ISERROR(SEARCH("Baja",I183)))</formula>
    </cfRule>
    <cfRule type="containsText" dxfId="4805" priority="4510" operator="containsText" text="Muy Baja">
      <formula>NOT(ISERROR(SEARCH("Muy Baja",I183)))</formula>
    </cfRule>
    <cfRule type="containsText" dxfId="4804" priority="4511" operator="containsText" text="Muy Baja">
      <formula>NOT(ISERROR(SEARCH("Muy Baja",I183)))</formula>
    </cfRule>
    <cfRule type="containsText" dxfId="4803" priority="4512" operator="containsText" text="Muy Baja">
      <formula>NOT(ISERROR(SEARCH("Muy Baja",I183)))</formula>
    </cfRule>
    <cfRule type="containsText" dxfId="4802" priority="4513" operator="containsText" text="Muy Baja'Tabla probabilidad'!">
      <formula>NOT(ISERROR(SEARCH("Muy Baja'Tabla probabilidad'!",I183)))</formula>
    </cfRule>
    <cfRule type="containsText" dxfId="4801" priority="4514" operator="containsText" text="Muy bajo">
      <formula>NOT(ISERROR(SEARCH("Muy bajo",I183)))</formula>
    </cfRule>
    <cfRule type="containsText" dxfId="4800" priority="4515" operator="containsText" text="Alta">
      <formula>NOT(ISERROR(SEARCH("Alta",I183)))</formula>
    </cfRule>
    <cfRule type="containsText" dxfId="4799" priority="4516" operator="containsText" text="Media">
      <formula>NOT(ISERROR(SEARCH("Media",I183)))</formula>
    </cfRule>
    <cfRule type="containsText" dxfId="4798" priority="4517" operator="containsText" text="Baja">
      <formula>NOT(ISERROR(SEARCH("Baja",I183)))</formula>
    </cfRule>
    <cfRule type="containsText" dxfId="4797" priority="4518" operator="containsText" text="Muy baja">
      <formula>NOT(ISERROR(SEARCH("Muy baja",I183)))</formula>
    </cfRule>
    <cfRule type="cellIs" dxfId="4796" priority="4521" operator="between">
      <formula>1</formula>
      <formula>2</formula>
    </cfRule>
    <cfRule type="cellIs" dxfId="4795" priority="4522" operator="between">
      <formula>0</formula>
      <formula>2</formula>
    </cfRule>
  </conditionalFormatting>
  <conditionalFormatting sqref="I183">
    <cfRule type="containsText" dxfId="4794" priority="4502" operator="containsText" text="Muy Alta">
      <formula>NOT(ISERROR(SEARCH("Muy Alta",I183)))</formula>
    </cfRule>
  </conditionalFormatting>
  <conditionalFormatting sqref="Y183:Y185">
    <cfRule type="containsText" dxfId="4793" priority="4494" operator="containsText" text="Muy Alta">
      <formula>NOT(ISERROR(SEARCH("Muy Alta",Y183)))</formula>
    </cfRule>
    <cfRule type="containsText" dxfId="4792" priority="4495" operator="containsText" text="Alta">
      <formula>NOT(ISERROR(SEARCH("Alta",Y183)))</formula>
    </cfRule>
    <cfRule type="containsText" dxfId="4791" priority="4496" operator="containsText" text="Media">
      <formula>NOT(ISERROR(SEARCH("Media",Y183)))</formula>
    </cfRule>
    <cfRule type="containsText" dxfId="4790" priority="4497" operator="containsText" text="Muy Baja">
      <formula>NOT(ISERROR(SEARCH("Muy Baja",Y183)))</formula>
    </cfRule>
    <cfRule type="containsText" dxfId="4789" priority="4498" operator="containsText" text="Baja">
      <formula>NOT(ISERROR(SEARCH("Baja",Y183)))</formula>
    </cfRule>
    <cfRule type="containsText" dxfId="4788" priority="4499" operator="containsText" text="Muy Baja">
      <formula>NOT(ISERROR(SEARCH("Muy Baja",Y183)))</formula>
    </cfRule>
  </conditionalFormatting>
  <conditionalFormatting sqref="AC183:AC185">
    <cfRule type="containsText" dxfId="4787" priority="4489" operator="containsText" text="Catastrófico">
      <formula>NOT(ISERROR(SEARCH("Catastrófico",AC183)))</formula>
    </cfRule>
    <cfRule type="containsText" dxfId="4786" priority="4490" operator="containsText" text="Mayor">
      <formula>NOT(ISERROR(SEARCH("Mayor",AC183)))</formula>
    </cfRule>
    <cfRule type="containsText" dxfId="4785" priority="4491" operator="containsText" text="Moderado">
      <formula>NOT(ISERROR(SEARCH("Moderado",AC183)))</formula>
    </cfRule>
    <cfRule type="containsText" dxfId="4784" priority="4492" operator="containsText" text="Menor">
      <formula>NOT(ISERROR(SEARCH("Menor",AC183)))</formula>
    </cfRule>
    <cfRule type="containsText" dxfId="4783" priority="4493" operator="containsText" text="Leve">
      <formula>NOT(ISERROR(SEARCH("Leve",AC183)))</formula>
    </cfRule>
  </conditionalFormatting>
  <conditionalFormatting sqref="AG183">
    <cfRule type="containsText" dxfId="4782" priority="4480" operator="containsText" text="Extremo">
      <formula>NOT(ISERROR(SEARCH("Extremo",AG183)))</formula>
    </cfRule>
    <cfRule type="containsText" dxfId="4781" priority="4481" operator="containsText" text="Alto">
      <formula>NOT(ISERROR(SEARCH("Alto",AG183)))</formula>
    </cfRule>
    <cfRule type="containsText" dxfId="4780" priority="4482" operator="containsText" text="Moderado">
      <formula>NOT(ISERROR(SEARCH("Moderado",AG183)))</formula>
    </cfRule>
    <cfRule type="containsText" dxfId="4779" priority="4483" operator="containsText" text="Menor">
      <formula>NOT(ISERROR(SEARCH("Menor",AG183)))</formula>
    </cfRule>
    <cfRule type="containsText" dxfId="4778" priority="4484" operator="containsText" text="Bajo">
      <formula>NOT(ISERROR(SEARCH("Bajo",AG183)))</formula>
    </cfRule>
    <cfRule type="containsText" dxfId="4777" priority="4485" operator="containsText" text="Moderado">
      <formula>NOT(ISERROR(SEARCH("Moderado",AG183)))</formula>
    </cfRule>
    <cfRule type="containsText" dxfId="4776" priority="4486" operator="containsText" text="Extremo">
      <formula>NOT(ISERROR(SEARCH("Extremo",AG183)))</formula>
    </cfRule>
    <cfRule type="containsText" dxfId="4775" priority="4487" operator="containsText" text="Baja">
      <formula>NOT(ISERROR(SEARCH("Baja",AG183)))</formula>
    </cfRule>
    <cfRule type="containsText" dxfId="4774" priority="4488" operator="containsText" text="Alto">
      <formula>NOT(ISERROR(SEARCH("Alto",AG183)))</formula>
    </cfRule>
  </conditionalFormatting>
  <conditionalFormatting sqref="AE183:AE185">
    <cfRule type="containsText" dxfId="4773" priority="4475" operator="containsText" text="Catastrófico">
      <formula>NOT(ISERROR(SEARCH("Catastrófico",AE183)))</formula>
    </cfRule>
    <cfRule type="containsText" dxfId="4772" priority="4476" operator="containsText" text="Moderado">
      <formula>NOT(ISERROR(SEARCH("Moderado",AE183)))</formula>
    </cfRule>
    <cfRule type="containsText" dxfId="4771" priority="4477" operator="containsText" text="Menor">
      <formula>NOT(ISERROR(SEARCH("Menor",AE183)))</formula>
    </cfRule>
    <cfRule type="containsText" dxfId="4770" priority="4478" operator="containsText" text="Leve">
      <formula>NOT(ISERROR(SEARCH("Leve",AE183)))</formula>
    </cfRule>
    <cfRule type="containsText" dxfId="4769" priority="4479" operator="containsText" text="Mayor">
      <formula>NOT(ISERROR(SEARCH("Mayor",AE183)))</formula>
    </cfRule>
  </conditionalFormatting>
  <conditionalFormatting sqref="L70">
    <cfRule type="containsText" dxfId="4768" priority="4468" operator="containsText" text="Catastrófico">
      <formula>NOT(ISERROR(SEARCH("Catastrófico",L70)))</formula>
    </cfRule>
    <cfRule type="containsText" dxfId="4767" priority="4469" operator="containsText" text="Mayor">
      <formula>NOT(ISERROR(SEARCH("Mayor",L70)))</formula>
    </cfRule>
    <cfRule type="containsText" dxfId="4766" priority="4470" operator="containsText" text="Alta">
      <formula>NOT(ISERROR(SEARCH("Alta",L70)))</formula>
    </cfRule>
    <cfRule type="containsText" dxfId="4765" priority="4471" operator="containsText" text="Moderado">
      <formula>NOT(ISERROR(SEARCH("Moderado",L70)))</formula>
    </cfRule>
    <cfRule type="containsText" dxfId="4764" priority="4472" operator="containsText" text="Menor">
      <formula>NOT(ISERROR(SEARCH("Menor",L70)))</formula>
    </cfRule>
    <cfRule type="containsText" dxfId="4763" priority="4473" operator="containsText" text="Leve">
      <formula>NOT(ISERROR(SEARCH("Leve",L70)))</formula>
    </cfRule>
  </conditionalFormatting>
  <conditionalFormatting sqref="M70">
    <cfRule type="containsText" dxfId="4762" priority="4462" operator="containsText" text="Catastrófico">
      <formula>NOT(ISERROR(SEARCH("Catastrófico",M70)))</formula>
    </cfRule>
    <cfRule type="containsText" dxfId="4761" priority="4463" operator="containsText" text="Mayor">
      <formula>NOT(ISERROR(SEARCH("Mayor",M70)))</formula>
    </cfRule>
    <cfRule type="containsText" dxfId="4760" priority="4464" operator="containsText" text="Alta">
      <formula>NOT(ISERROR(SEARCH("Alta",M70)))</formula>
    </cfRule>
    <cfRule type="containsText" dxfId="4759" priority="4465" operator="containsText" text="Moderado">
      <formula>NOT(ISERROR(SEARCH("Moderado",M70)))</formula>
    </cfRule>
    <cfRule type="containsText" dxfId="4758" priority="4466" operator="containsText" text="Menor">
      <formula>NOT(ISERROR(SEARCH("Menor",M70)))</formula>
    </cfRule>
    <cfRule type="containsText" dxfId="4757" priority="4467" operator="containsText" text="Leve">
      <formula>NOT(ISERROR(SEARCH("Leve",M70)))</formula>
    </cfRule>
  </conditionalFormatting>
  <conditionalFormatting sqref="AA70:AA71">
    <cfRule type="containsText" dxfId="4756" priority="4403" operator="containsText" text="Muy Baja">
      <formula>NOT(ISERROR(SEARCH("Muy Baja",AA70)))</formula>
    </cfRule>
    <cfRule type="containsText" dxfId="4755" priority="4457" operator="containsText" text="Muy Alta">
      <formula>NOT(ISERROR(SEARCH("Muy Alta",AA70)))</formula>
    </cfRule>
    <cfRule type="containsText" dxfId="4754" priority="4458" operator="containsText" text="Alta">
      <formula>NOT(ISERROR(SEARCH("Alta",AA70)))</formula>
    </cfRule>
    <cfRule type="containsText" dxfId="4753" priority="4459" operator="containsText" text="Media">
      <formula>NOT(ISERROR(SEARCH("Media",AA70)))</formula>
    </cfRule>
    <cfRule type="containsText" dxfId="4752" priority="4460" operator="containsText" text="Baja">
      <formula>NOT(ISERROR(SEARCH("Baja",AA70)))</formula>
    </cfRule>
    <cfRule type="containsText" dxfId="4751" priority="4461" operator="containsText" text="Muy Baja">
      <formula>NOT(ISERROR(SEARCH("Muy Baja",AA70)))</formula>
    </cfRule>
  </conditionalFormatting>
  <conditionalFormatting sqref="N70">
    <cfRule type="containsText" dxfId="4750" priority="4452" operator="containsText" text="Extremo">
      <formula>NOT(ISERROR(SEARCH("Extremo",N70)))</formula>
    </cfRule>
    <cfRule type="containsText" dxfId="4749" priority="4453" operator="containsText" text="Alto">
      <formula>NOT(ISERROR(SEARCH("Alto",N70)))</formula>
    </cfRule>
    <cfRule type="containsText" dxfId="4748" priority="4454" operator="containsText" text="Bajo">
      <formula>NOT(ISERROR(SEARCH("Bajo",N70)))</formula>
    </cfRule>
    <cfRule type="containsText" dxfId="4747" priority="4455" operator="containsText" text="Moderado">
      <formula>NOT(ISERROR(SEARCH("Moderado",N70)))</formula>
    </cfRule>
    <cfRule type="containsText" dxfId="4746" priority="4456" operator="containsText" text="Extremo">
      <formula>NOT(ISERROR(SEARCH("Extremo",N70)))</formula>
    </cfRule>
  </conditionalFormatting>
  <conditionalFormatting sqref="I70">
    <cfRule type="containsText" dxfId="4745" priority="4429" operator="containsText" text="Muy Baja">
      <formula>NOT(ISERROR(SEARCH("Muy Baja",I70)))</formula>
    </cfRule>
    <cfRule type="containsText" dxfId="4744" priority="4430" operator="containsText" text="Baja">
      <formula>NOT(ISERROR(SEARCH("Baja",I70)))</formula>
    </cfRule>
    <cfRule type="containsText" dxfId="4743" priority="4432" operator="containsText" text="Muy Alta">
      <formula>NOT(ISERROR(SEARCH("Muy Alta",I70)))</formula>
    </cfRule>
    <cfRule type="containsText" dxfId="4742" priority="4433" operator="containsText" text="Alta">
      <formula>NOT(ISERROR(SEARCH("Alta",I70)))</formula>
    </cfRule>
    <cfRule type="containsText" dxfId="4741" priority="4434" operator="containsText" text="Media">
      <formula>NOT(ISERROR(SEARCH("Media",I70)))</formula>
    </cfRule>
    <cfRule type="containsText" dxfId="4740" priority="4435" operator="containsText" text="Media">
      <formula>NOT(ISERROR(SEARCH("Media",I70)))</formula>
    </cfRule>
    <cfRule type="containsText" dxfId="4739" priority="4436" operator="containsText" text="Media">
      <formula>NOT(ISERROR(SEARCH("Media",I70)))</formula>
    </cfRule>
    <cfRule type="containsText" dxfId="4738" priority="4437" operator="containsText" text="Muy Baja">
      <formula>NOT(ISERROR(SEARCH("Muy Baja",I70)))</formula>
    </cfRule>
    <cfRule type="containsText" dxfId="4737" priority="4438" operator="containsText" text="Baja">
      <formula>NOT(ISERROR(SEARCH("Baja",I70)))</formula>
    </cfRule>
    <cfRule type="containsText" dxfId="4736" priority="4439" operator="containsText" text="Muy Baja">
      <formula>NOT(ISERROR(SEARCH("Muy Baja",I70)))</formula>
    </cfRule>
    <cfRule type="containsText" dxfId="4735" priority="4440" operator="containsText" text="Muy Baja">
      <formula>NOT(ISERROR(SEARCH("Muy Baja",I70)))</formula>
    </cfRule>
    <cfRule type="containsText" dxfId="4734" priority="4441" operator="containsText" text="Muy Baja">
      <formula>NOT(ISERROR(SEARCH("Muy Baja",I70)))</formula>
    </cfRule>
    <cfRule type="containsText" dxfId="4733" priority="4442" operator="containsText" text="Muy Baja'Tabla probabilidad'!">
      <formula>NOT(ISERROR(SEARCH("Muy Baja'Tabla probabilidad'!",I70)))</formula>
    </cfRule>
    <cfRule type="containsText" dxfId="4732" priority="4443" operator="containsText" text="Muy bajo">
      <formula>NOT(ISERROR(SEARCH("Muy bajo",I70)))</formula>
    </cfRule>
    <cfRule type="containsText" dxfId="4731" priority="4444" operator="containsText" text="Alta">
      <formula>NOT(ISERROR(SEARCH("Alta",I70)))</formula>
    </cfRule>
    <cfRule type="containsText" dxfId="4730" priority="4445" operator="containsText" text="Media">
      <formula>NOT(ISERROR(SEARCH("Media",I70)))</formula>
    </cfRule>
    <cfRule type="containsText" dxfId="4729" priority="4446" operator="containsText" text="Baja">
      <formula>NOT(ISERROR(SEARCH("Baja",I70)))</formula>
    </cfRule>
    <cfRule type="containsText" dxfId="4728" priority="4447" operator="containsText" text="Muy baja">
      <formula>NOT(ISERROR(SEARCH("Muy baja",I70)))</formula>
    </cfRule>
    <cfRule type="cellIs" dxfId="4727" priority="4450" operator="between">
      <formula>1</formula>
      <formula>2</formula>
    </cfRule>
    <cfRule type="cellIs" dxfId="4726" priority="4451" operator="between">
      <formula>0</formula>
      <formula>2</formula>
    </cfRule>
  </conditionalFormatting>
  <conditionalFormatting sqref="I70">
    <cfRule type="containsText" dxfId="4725" priority="4431" operator="containsText" text="Muy Alta">
      <formula>NOT(ISERROR(SEARCH("Muy Alta",I70)))</formula>
    </cfRule>
  </conditionalFormatting>
  <conditionalFormatting sqref="Y70:Y71">
    <cfRule type="containsText" dxfId="4724" priority="4423" operator="containsText" text="Muy Alta">
      <formula>NOT(ISERROR(SEARCH("Muy Alta",Y70)))</formula>
    </cfRule>
    <cfRule type="containsText" dxfId="4723" priority="4424" operator="containsText" text="Alta">
      <formula>NOT(ISERROR(SEARCH("Alta",Y70)))</formula>
    </cfRule>
    <cfRule type="containsText" dxfId="4722" priority="4425" operator="containsText" text="Media">
      <formula>NOT(ISERROR(SEARCH("Media",Y70)))</formula>
    </cfRule>
    <cfRule type="containsText" dxfId="4721" priority="4426" operator="containsText" text="Muy Baja">
      <formula>NOT(ISERROR(SEARCH("Muy Baja",Y70)))</formula>
    </cfRule>
    <cfRule type="containsText" dxfId="4720" priority="4427" operator="containsText" text="Baja">
      <formula>NOT(ISERROR(SEARCH("Baja",Y70)))</formula>
    </cfRule>
    <cfRule type="containsText" dxfId="4719" priority="4428" operator="containsText" text="Muy Baja">
      <formula>NOT(ISERROR(SEARCH("Muy Baja",Y70)))</formula>
    </cfRule>
  </conditionalFormatting>
  <conditionalFormatting sqref="AC70:AC71">
    <cfRule type="containsText" dxfId="4718" priority="4418" operator="containsText" text="Catastrófico">
      <formula>NOT(ISERROR(SEARCH("Catastrófico",AC70)))</formula>
    </cfRule>
    <cfRule type="containsText" dxfId="4717" priority="4419" operator="containsText" text="Mayor">
      <formula>NOT(ISERROR(SEARCH("Mayor",AC70)))</formula>
    </cfRule>
    <cfRule type="containsText" dxfId="4716" priority="4420" operator="containsText" text="Moderado">
      <formula>NOT(ISERROR(SEARCH("Moderado",AC70)))</formula>
    </cfRule>
    <cfRule type="containsText" dxfId="4715" priority="4421" operator="containsText" text="Menor">
      <formula>NOT(ISERROR(SEARCH("Menor",AC70)))</formula>
    </cfRule>
    <cfRule type="containsText" dxfId="4714" priority="4422" operator="containsText" text="Leve">
      <formula>NOT(ISERROR(SEARCH("Leve",AC70)))</formula>
    </cfRule>
  </conditionalFormatting>
  <conditionalFormatting sqref="AG70">
    <cfRule type="containsText" dxfId="4713" priority="4409" operator="containsText" text="Extremo">
      <formula>NOT(ISERROR(SEARCH("Extremo",AG70)))</formula>
    </cfRule>
    <cfRule type="containsText" dxfId="4712" priority="4410" operator="containsText" text="Alto">
      <formula>NOT(ISERROR(SEARCH("Alto",AG70)))</formula>
    </cfRule>
    <cfRule type="containsText" dxfId="4711" priority="4411" operator="containsText" text="Moderado">
      <formula>NOT(ISERROR(SEARCH("Moderado",AG70)))</formula>
    </cfRule>
    <cfRule type="containsText" dxfId="4710" priority="4412" operator="containsText" text="Menor">
      <formula>NOT(ISERROR(SEARCH("Menor",AG70)))</formula>
    </cfRule>
    <cfRule type="containsText" dxfId="4709" priority="4413" operator="containsText" text="Bajo">
      <formula>NOT(ISERROR(SEARCH("Bajo",AG70)))</formula>
    </cfRule>
    <cfRule type="containsText" dxfId="4708" priority="4414" operator="containsText" text="Moderado">
      <formula>NOT(ISERROR(SEARCH("Moderado",AG70)))</formula>
    </cfRule>
    <cfRule type="containsText" dxfId="4707" priority="4415" operator="containsText" text="Extremo">
      <formula>NOT(ISERROR(SEARCH("Extremo",AG70)))</formula>
    </cfRule>
    <cfRule type="containsText" dxfId="4706" priority="4416" operator="containsText" text="Baja">
      <formula>NOT(ISERROR(SEARCH("Baja",AG70)))</formula>
    </cfRule>
    <cfRule type="containsText" dxfId="4705" priority="4417" operator="containsText" text="Alto">
      <formula>NOT(ISERROR(SEARCH("Alto",AG70)))</formula>
    </cfRule>
  </conditionalFormatting>
  <conditionalFormatting sqref="AE70:AE71">
    <cfRule type="containsText" dxfId="4704" priority="4404" operator="containsText" text="Catastrófico">
      <formula>NOT(ISERROR(SEARCH("Catastrófico",AE70)))</formula>
    </cfRule>
    <cfRule type="containsText" dxfId="4703" priority="4405" operator="containsText" text="Moderado">
      <formula>NOT(ISERROR(SEARCH("Moderado",AE70)))</formula>
    </cfRule>
    <cfRule type="containsText" dxfId="4702" priority="4406" operator="containsText" text="Menor">
      <formula>NOT(ISERROR(SEARCH("Menor",AE70)))</formula>
    </cfRule>
    <cfRule type="containsText" dxfId="4701" priority="4407" operator="containsText" text="Leve">
      <formula>NOT(ISERROR(SEARCH("Leve",AE70)))</formula>
    </cfRule>
    <cfRule type="containsText" dxfId="4700" priority="4408" operator="containsText" text="Mayor">
      <formula>NOT(ISERROR(SEARCH("Mayor",AE70)))</formula>
    </cfRule>
  </conditionalFormatting>
  <conditionalFormatting sqref="L72">
    <cfRule type="containsText" dxfId="4699" priority="4397" operator="containsText" text="Catastrófico">
      <formula>NOT(ISERROR(SEARCH("Catastrófico",L72)))</formula>
    </cfRule>
    <cfRule type="containsText" dxfId="4698" priority="4398" operator="containsText" text="Mayor">
      <formula>NOT(ISERROR(SEARCH("Mayor",L72)))</formula>
    </cfRule>
    <cfRule type="containsText" dxfId="4697" priority="4399" operator="containsText" text="Alta">
      <formula>NOT(ISERROR(SEARCH("Alta",L72)))</formula>
    </cfRule>
    <cfRule type="containsText" dxfId="4696" priority="4400" operator="containsText" text="Moderado">
      <formula>NOT(ISERROR(SEARCH("Moderado",L72)))</formula>
    </cfRule>
    <cfRule type="containsText" dxfId="4695" priority="4401" operator="containsText" text="Menor">
      <formula>NOT(ISERROR(SEARCH("Menor",L72)))</formula>
    </cfRule>
    <cfRule type="containsText" dxfId="4694" priority="4402" operator="containsText" text="Leve">
      <formula>NOT(ISERROR(SEARCH("Leve",L72)))</formula>
    </cfRule>
  </conditionalFormatting>
  <conditionalFormatting sqref="M72">
    <cfRule type="containsText" dxfId="4693" priority="4391" operator="containsText" text="Catastrófico">
      <formula>NOT(ISERROR(SEARCH("Catastrófico",M72)))</formula>
    </cfRule>
    <cfRule type="containsText" dxfId="4692" priority="4392" operator="containsText" text="Mayor">
      <formula>NOT(ISERROR(SEARCH("Mayor",M72)))</formula>
    </cfRule>
    <cfRule type="containsText" dxfId="4691" priority="4393" operator="containsText" text="Alta">
      <formula>NOT(ISERROR(SEARCH("Alta",M72)))</formula>
    </cfRule>
    <cfRule type="containsText" dxfId="4690" priority="4394" operator="containsText" text="Moderado">
      <formula>NOT(ISERROR(SEARCH("Moderado",M72)))</formula>
    </cfRule>
    <cfRule type="containsText" dxfId="4689" priority="4395" operator="containsText" text="Menor">
      <formula>NOT(ISERROR(SEARCH("Menor",M72)))</formula>
    </cfRule>
    <cfRule type="containsText" dxfId="4688" priority="4396" operator="containsText" text="Leve">
      <formula>NOT(ISERROR(SEARCH("Leve",M72)))</formula>
    </cfRule>
  </conditionalFormatting>
  <conditionalFormatting sqref="AA72:AA73">
    <cfRule type="containsText" dxfId="4687" priority="4332" operator="containsText" text="Muy Baja">
      <formula>NOT(ISERROR(SEARCH("Muy Baja",AA72)))</formula>
    </cfRule>
    <cfRule type="containsText" dxfId="4686" priority="4386" operator="containsText" text="Muy Alta">
      <formula>NOT(ISERROR(SEARCH("Muy Alta",AA72)))</formula>
    </cfRule>
    <cfRule type="containsText" dxfId="4685" priority="4387" operator="containsText" text="Alta">
      <formula>NOT(ISERROR(SEARCH("Alta",AA72)))</formula>
    </cfRule>
    <cfRule type="containsText" dxfId="4684" priority="4388" operator="containsText" text="Media">
      <formula>NOT(ISERROR(SEARCH("Media",AA72)))</formula>
    </cfRule>
    <cfRule type="containsText" dxfId="4683" priority="4389" operator="containsText" text="Baja">
      <formula>NOT(ISERROR(SEARCH("Baja",AA72)))</formula>
    </cfRule>
    <cfRule type="containsText" dxfId="4682" priority="4390" operator="containsText" text="Muy Baja">
      <formula>NOT(ISERROR(SEARCH("Muy Baja",AA72)))</formula>
    </cfRule>
  </conditionalFormatting>
  <conditionalFormatting sqref="N72">
    <cfRule type="containsText" dxfId="4681" priority="4381" operator="containsText" text="Extremo">
      <formula>NOT(ISERROR(SEARCH("Extremo",N72)))</formula>
    </cfRule>
    <cfRule type="containsText" dxfId="4680" priority="4382" operator="containsText" text="Alto">
      <formula>NOT(ISERROR(SEARCH("Alto",N72)))</formula>
    </cfRule>
    <cfRule type="containsText" dxfId="4679" priority="4383" operator="containsText" text="Bajo">
      <formula>NOT(ISERROR(SEARCH("Bajo",N72)))</formula>
    </cfRule>
    <cfRule type="containsText" dxfId="4678" priority="4384" operator="containsText" text="Moderado">
      <formula>NOT(ISERROR(SEARCH("Moderado",N72)))</formula>
    </cfRule>
    <cfRule type="containsText" dxfId="4677" priority="4385" operator="containsText" text="Extremo">
      <formula>NOT(ISERROR(SEARCH("Extremo",N72)))</formula>
    </cfRule>
  </conditionalFormatting>
  <conditionalFormatting sqref="I72">
    <cfRule type="containsText" dxfId="4676" priority="4358" operator="containsText" text="Muy Baja">
      <formula>NOT(ISERROR(SEARCH("Muy Baja",I72)))</formula>
    </cfRule>
    <cfRule type="containsText" dxfId="4675" priority="4359" operator="containsText" text="Baja">
      <formula>NOT(ISERROR(SEARCH("Baja",I72)))</formula>
    </cfRule>
    <cfRule type="containsText" dxfId="4674" priority="4361" operator="containsText" text="Muy Alta">
      <formula>NOT(ISERROR(SEARCH("Muy Alta",I72)))</formula>
    </cfRule>
    <cfRule type="containsText" dxfId="4673" priority="4362" operator="containsText" text="Alta">
      <formula>NOT(ISERROR(SEARCH("Alta",I72)))</formula>
    </cfRule>
    <cfRule type="containsText" dxfId="4672" priority="4363" operator="containsText" text="Media">
      <formula>NOT(ISERROR(SEARCH("Media",I72)))</formula>
    </cfRule>
    <cfRule type="containsText" dxfId="4671" priority="4364" operator="containsText" text="Media">
      <formula>NOT(ISERROR(SEARCH("Media",I72)))</formula>
    </cfRule>
    <cfRule type="containsText" dxfId="4670" priority="4365" operator="containsText" text="Media">
      <formula>NOT(ISERROR(SEARCH("Media",I72)))</formula>
    </cfRule>
    <cfRule type="containsText" dxfId="4669" priority="4366" operator="containsText" text="Muy Baja">
      <formula>NOT(ISERROR(SEARCH("Muy Baja",I72)))</formula>
    </cfRule>
    <cfRule type="containsText" dxfId="4668" priority="4367" operator="containsText" text="Baja">
      <formula>NOT(ISERROR(SEARCH("Baja",I72)))</formula>
    </cfRule>
    <cfRule type="containsText" dxfId="4667" priority="4368" operator="containsText" text="Muy Baja">
      <formula>NOT(ISERROR(SEARCH("Muy Baja",I72)))</formula>
    </cfRule>
    <cfRule type="containsText" dxfId="4666" priority="4369" operator="containsText" text="Muy Baja">
      <formula>NOT(ISERROR(SEARCH("Muy Baja",I72)))</formula>
    </cfRule>
    <cfRule type="containsText" dxfId="4665" priority="4370" operator="containsText" text="Muy Baja">
      <formula>NOT(ISERROR(SEARCH("Muy Baja",I72)))</formula>
    </cfRule>
    <cfRule type="containsText" dxfId="4664" priority="4371" operator="containsText" text="Muy Baja'Tabla probabilidad'!">
      <formula>NOT(ISERROR(SEARCH("Muy Baja'Tabla probabilidad'!",I72)))</formula>
    </cfRule>
    <cfRule type="containsText" dxfId="4663" priority="4372" operator="containsText" text="Muy bajo">
      <formula>NOT(ISERROR(SEARCH("Muy bajo",I72)))</formula>
    </cfRule>
    <cfRule type="containsText" dxfId="4662" priority="4373" operator="containsText" text="Alta">
      <formula>NOT(ISERROR(SEARCH("Alta",I72)))</formula>
    </cfRule>
    <cfRule type="containsText" dxfId="4661" priority="4374" operator="containsText" text="Media">
      <formula>NOT(ISERROR(SEARCH("Media",I72)))</formula>
    </cfRule>
    <cfRule type="containsText" dxfId="4660" priority="4375" operator="containsText" text="Baja">
      <formula>NOT(ISERROR(SEARCH("Baja",I72)))</formula>
    </cfRule>
    <cfRule type="containsText" dxfId="4659" priority="4376" operator="containsText" text="Muy baja">
      <formula>NOT(ISERROR(SEARCH("Muy baja",I72)))</formula>
    </cfRule>
    <cfRule type="cellIs" dxfId="4658" priority="4379" operator="between">
      <formula>1</formula>
      <formula>2</formula>
    </cfRule>
    <cfRule type="cellIs" dxfId="4657" priority="4380" operator="between">
      <formula>0</formula>
      <formula>2</formula>
    </cfRule>
  </conditionalFormatting>
  <conditionalFormatting sqref="I72">
    <cfRule type="containsText" dxfId="4656" priority="4360" operator="containsText" text="Muy Alta">
      <formula>NOT(ISERROR(SEARCH("Muy Alta",I72)))</formula>
    </cfRule>
  </conditionalFormatting>
  <conditionalFormatting sqref="Y72:Y73">
    <cfRule type="containsText" dxfId="4655" priority="4352" operator="containsText" text="Muy Alta">
      <formula>NOT(ISERROR(SEARCH("Muy Alta",Y72)))</formula>
    </cfRule>
    <cfRule type="containsText" dxfId="4654" priority="4353" operator="containsText" text="Alta">
      <formula>NOT(ISERROR(SEARCH("Alta",Y72)))</formula>
    </cfRule>
    <cfRule type="containsText" dxfId="4653" priority="4354" operator="containsText" text="Media">
      <formula>NOT(ISERROR(SEARCH("Media",Y72)))</formula>
    </cfRule>
    <cfRule type="containsText" dxfId="4652" priority="4355" operator="containsText" text="Muy Baja">
      <formula>NOT(ISERROR(SEARCH("Muy Baja",Y72)))</formula>
    </cfRule>
    <cfRule type="containsText" dxfId="4651" priority="4356" operator="containsText" text="Baja">
      <formula>NOT(ISERROR(SEARCH("Baja",Y72)))</formula>
    </cfRule>
    <cfRule type="containsText" dxfId="4650" priority="4357" operator="containsText" text="Muy Baja">
      <formula>NOT(ISERROR(SEARCH("Muy Baja",Y72)))</formula>
    </cfRule>
  </conditionalFormatting>
  <conditionalFormatting sqref="AC72:AC73">
    <cfRule type="containsText" dxfId="4649" priority="4347" operator="containsText" text="Catastrófico">
      <formula>NOT(ISERROR(SEARCH("Catastrófico",AC72)))</formula>
    </cfRule>
    <cfRule type="containsText" dxfId="4648" priority="4348" operator="containsText" text="Mayor">
      <formula>NOT(ISERROR(SEARCH("Mayor",AC72)))</formula>
    </cfRule>
    <cfRule type="containsText" dxfId="4647" priority="4349" operator="containsText" text="Moderado">
      <formula>NOT(ISERROR(SEARCH("Moderado",AC72)))</formula>
    </cfRule>
    <cfRule type="containsText" dxfId="4646" priority="4350" operator="containsText" text="Menor">
      <formula>NOT(ISERROR(SEARCH("Menor",AC72)))</formula>
    </cfRule>
    <cfRule type="containsText" dxfId="4645" priority="4351" operator="containsText" text="Leve">
      <formula>NOT(ISERROR(SEARCH("Leve",AC72)))</formula>
    </cfRule>
  </conditionalFormatting>
  <conditionalFormatting sqref="AG72">
    <cfRule type="containsText" dxfId="4644" priority="4338" operator="containsText" text="Extremo">
      <formula>NOT(ISERROR(SEARCH("Extremo",AG72)))</formula>
    </cfRule>
    <cfRule type="containsText" dxfId="4643" priority="4339" operator="containsText" text="Alto">
      <formula>NOT(ISERROR(SEARCH("Alto",AG72)))</formula>
    </cfRule>
    <cfRule type="containsText" dxfId="4642" priority="4340" operator="containsText" text="Moderado">
      <formula>NOT(ISERROR(SEARCH("Moderado",AG72)))</formula>
    </cfRule>
    <cfRule type="containsText" dxfId="4641" priority="4341" operator="containsText" text="Menor">
      <formula>NOT(ISERROR(SEARCH("Menor",AG72)))</formula>
    </cfRule>
    <cfRule type="containsText" dxfId="4640" priority="4342" operator="containsText" text="Bajo">
      <formula>NOT(ISERROR(SEARCH("Bajo",AG72)))</formula>
    </cfRule>
    <cfRule type="containsText" dxfId="4639" priority="4343" operator="containsText" text="Moderado">
      <formula>NOT(ISERROR(SEARCH("Moderado",AG72)))</formula>
    </cfRule>
    <cfRule type="containsText" dxfId="4638" priority="4344" operator="containsText" text="Extremo">
      <formula>NOT(ISERROR(SEARCH("Extremo",AG72)))</formula>
    </cfRule>
    <cfRule type="containsText" dxfId="4637" priority="4345" operator="containsText" text="Baja">
      <formula>NOT(ISERROR(SEARCH("Baja",AG72)))</formula>
    </cfRule>
    <cfRule type="containsText" dxfId="4636" priority="4346" operator="containsText" text="Alto">
      <formula>NOT(ISERROR(SEARCH("Alto",AG72)))</formula>
    </cfRule>
  </conditionalFormatting>
  <conditionalFormatting sqref="AE72:AE73">
    <cfRule type="containsText" dxfId="4635" priority="4333" operator="containsText" text="Catastrófico">
      <formula>NOT(ISERROR(SEARCH("Catastrófico",AE72)))</formula>
    </cfRule>
    <cfRule type="containsText" dxfId="4634" priority="4334" operator="containsText" text="Moderado">
      <formula>NOT(ISERROR(SEARCH("Moderado",AE72)))</formula>
    </cfRule>
    <cfRule type="containsText" dxfId="4633" priority="4335" operator="containsText" text="Menor">
      <formula>NOT(ISERROR(SEARCH("Menor",AE72)))</formula>
    </cfRule>
    <cfRule type="containsText" dxfId="4632" priority="4336" operator="containsText" text="Leve">
      <formula>NOT(ISERROR(SEARCH("Leve",AE72)))</formula>
    </cfRule>
    <cfRule type="containsText" dxfId="4631" priority="4337" operator="containsText" text="Mayor">
      <formula>NOT(ISERROR(SEARCH("Mayor",AE72)))</formula>
    </cfRule>
  </conditionalFormatting>
  <conditionalFormatting sqref="L74">
    <cfRule type="containsText" dxfId="4630" priority="4326" operator="containsText" text="Catastrófico">
      <formula>NOT(ISERROR(SEARCH("Catastrófico",L74)))</formula>
    </cfRule>
    <cfRule type="containsText" dxfId="4629" priority="4327" operator="containsText" text="Mayor">
      <formula>NOT(ISERROR(SEARCH("Mayor",L74)))</formula>
    </cfRule>
    <cfRule type="containsText" dxfId="4628" priority="4328" operator="containsText" text="Alta">
      <formula>NOT(ISERROR(SEARCH("Alta",L74)))</formula>
    </cfRule>
    <cfRule type="containsText" dxfId="4627" priority="4329" operator="containsText" text="Moderado">
      <formula>NOT(ISERROR(SEARCH("Moderado",L74)))</formula>
    </cfRule>
    <cfRule type="containsText" dxfId="4626" priority="4330" operator="containsText" text="Menor">
      <formula>NOT(ISERROR(SEARCH("Menor",L74)))</formula>
    </cfRule>
    <cfRule type="containsText" dxfId="4625" priority="4331" operator="containsText" text="Leve">
      <formula>NOT(ISERROR(SEARCH("Leve",L74)))</formula>
    </cfRule>
  </conditionalFormatting>
  <conditionalFormatting sqref="M74">
    <cfRule type="containsText" dxfId="4624" priority="4320" operator="containsText" text="Catastrófico">
      <formula>NOT(ISERROR(SEARCH("Catastrófico",M74)))</formula>
    </cfRule>
    <cfRule type="containsText" dxfId="4623" priority="4321" operator="containsText" text="Mayor">
      <formula>NOT(ISERROR(SEARCH("Mayor",M74)))</formula>
    </cfRule>
    <cfRule type="containsText" dxfId="4622" priority="4322" operator="containsText" text="Alta">
      <formula>NOT(ISERROR(SEARCH("Alta",M74)))</formula>
    </cfRule>
    <cfRule type="containsText" dxfId="4621" priority="4323" operator="containsText" text="Moderado">
      <formula>NOT(ISERROR(SEARCH("Moderado",M74)))</formula>
    </cfRule>
    <cfRule type="containsText" dxfId="4620" priority="4324" operator="containsText" text="Menor">
      <formula>NOT(ISERROR(SEARCH("Menor",M74)))</formula>
    </cfRule>
    <cfRule type="containsText" dxfId="4619" priority="4325" operator="containsText" text="Leve">
      <formula>NOT(ISERROR(SEARCH("Leve",M74)))</formula>
    </cfRule>
  </conditionalFormatting>
  <conditionalFormatting sqref="AA74:AA75">
    <cfRule type="containsText" dxfId="4618" priority="4261" operator="containsText" text="Muy Baja">
      <formula>NOT(ISERROR(SEARCH("Muy Baja",AA74)))</formula>
    </cfRule>
    <cfRule type="containsText" dxfId="4617" priority="4315" operator="containsText" text="Muy Alta">
      <formula>NOT(ISERROR(SEARCH("Muy Alta",AA74)))</formula>
    </cfRule>
    <cfRule type="containsText" dxfId="4616" priority="4316" operator="containsText" text="Alta">
      <formula>NOT(ISERROR(SEARCH("Alta",AA74)))</formula>
    </cfRule>
    <cfRule type="containsText" dxfId="4615" priority="4317" operator="containsText" text="Media">
      <formula>NOT(ISERROR(SEARCH("Media",AA74)))</formula>
    </cfRule>
    <cfRule type="containsText" dxfId="4614" priority="4318" operator="containsText" text="Baja">
      <formula>NOT(ISERROR(SEARCH("Baja",AA74)))</formula>
    </cfRule>
    <cfRule type="containsText" dxfId="4613" priority="4319" operator="containsText" text="Muy Baja">
      <formula>NOT(ISERROR(SEARCH("Muy Baja",AA74)))</formula>
    </cfRule>
  </conditionalFormatting>
  <conditionalFormatting sqref="N74">
    <cfRule type="containsText" dxfId="4612" priority="4310" operator="containsText" text="Extremo">
      <formula>NOT(ISERROR(SEARCH("Extremo",N74)))</formula>
    </cfRule>
    <cfRule type="containsText" dxfId="4611" priority="4311" operator="containsText" text="Alto">
      <formula>NOT(ISERROR(SEARCH("Alto",N74)))</formula>
    </cfRule>
    <cfRule type="containsText" dxfId="4610" priority="4312" operator="containsText" text="Bajo">
      <formula>NOT(ISERROR(SEARCH("Bajo",N74)))</formula>
    </cfRule>
    <cfRule type="containsText" dxfId="4609" priority="4313" operator="containsText" text="Moderado">
      <formula>NOT(ISERROR(SEARCH("Moderado",N74)))</formula>
    </cfRule>
    <cfRule type="containsText" dxfId="4608" priority="4314" operator="containsText" text="Extremo">
      <formula>NOT(ISERROR(SEARCH("Extremo",N74)))</formula>
    </cfRule>
  </conditionalFormatting>
  <conditionalFormatting sqref="I74">
    <cfRule type="containsText" dxfId="4607" priority="4287" operator="containsText" text="Muy Baja">
      <formula>NOT(ISERROR(SEARCH("Muy Baja",I74)))</formula>
    </cfRule>
    <cfRule type="containsText" dxfId="4606" priority="4288" operator="containsText" text="Baja">
      <formula>NOT(ISERROR(SEARCH("Baja",I74)))</formula>
    </cfRule>
    <cfRule type="containsText" dxfId="4605" priority="4290" operator="containsText" text="Muy Alta">
      <formula>NOT(ISERROR(SEARCH("Muy Alta",I74)))</formula>
    </cfRule>
    <cfRule type="containsText" dxfId="4604" priority="4291" operator="containsText" text="Alta">
      <formula>NOT(ISERROR(SEARCH("Alta",I74)))</formula>
    </cfRule>
    <cfRule type="containsText" dxfId="4603" priority="4292" operator="containsText" text="Media">
      <formula>NOT(ISERROR(SEARCH("Media",I74)))</formula>
    </cfRule>
    <cfRule type="containsText" dxfId="4602" priority="4293" operator="containsText" text="Media">
      <formula>NOT(ISERROR(SEARCH("Media",I74)))</formula>
    </cfRule>
    <cfRule type="containsText" dxfId="4601" priority="4294" operator="containsText" text="Media">
      <formula>NOT(ISERROR(SEARCH("Media",I74)))</formula>
    </cfRule>
    <cfRule type="containsText" dxfId="4600" priority="4295" operator="containsText" text="Muy Baja">
      <formula>NOT(ISERROR(SEARCH("Muy Baja",I74)))</formula>
    </cfRule>
    <cfRule type="containsText" dxfId="4599" priority="4296" operator="containsText" text="Baja">
      <formula>NOT(ISERROR(SEARCH("Baja",I74)))</formula>
    </cfRule>
    <cfRule type="containsText" dxfId="4598" priority="4297" operator="containsText" text="Muy Baja">
      <formula>NOT(ISERROR(SEARCH("Muy Baja",I74)))</formula>
    </cfRule>
    <cfRule type="containsText" dxfId="4597" priority="4298" operator="containsText" text="Muy Baja">
      <formula>NOT(ISERROR(SEARCH("Muy Baja",I74)))</formula>
    </cfRule>
    <cfRule type="containsText" dxfId="4596" priority="4299" operator="containsText" text="Muy Baja">
      <formula>NOT(ISERROR(SEARCH("Muy Baja",I74)))</formula>
    </cfRule>
    <cfRule type="containsText" dxfId="4595" priority="4300" operator="containsText" text="Muy Baja'Tabla probabilidad'!">
      <formula>NOT(ISERROR(SEARCH("Muy Baja'Tabla probabilidad'!",I74)))</formula>
    </cfRule>
    <cfRule type="containsText" dxfId="4594" priority="4301" operator="containsText" text="Muy bajo">
      <formula>NOT(ISERROR(SEARCH("Muy bajo",I74)))</formula>
    </cfRule>
    <cfRule type="containsText" dxfId="4593" priority="4302" operator="containsText" text="Alta">
      <formula>NOT(ISERROR(SEARCH("Alta",I74)))</formula>
    </cfRule>
    <cfRule type="containsText" dxfId="4592" priority="4303" operator="containsText" text="Media">
      <formula>NOT(ISERROR(SEARCH("Media",I74)))</formula>
    </cfRule>
    <cfRule type="containsText" dxfId="4591" priority="4304" operator="containsText" text="Baja">
      <formula>NOT(ISERROR(SEARCH("Baja",I74)))</formula>
    </cfRule>
    <cfRule type="containsText" dxfId="4590" priority="4305" operator="containsText" text="Muy baja">
      <formula>NOT(ISERROR(SEARCH("Muy baja",I74)))</formula>
    </cfRule>
    <cfRule type="cellIs" dxfId="4589" priority="4308" operator="between">
      <formula>1</formula>
      <formula>2</formula>
    </cfRule>
    <cfRule type="cellIs" dxfId="4588" priority="4309" operator="between">
      <formula>0</formula>
      <formula>2</formula>
    </cfRule>
  </conditionalFormatting>
  <conditionalFormatting sqref="I74">
    <cfRule type="containsText" dxfId="4587" priority="4289" operator="containsText" text="Muy Alta">
      <formula>NOT(ISERROR(SEARCH("Muy Alta",I74)))</formula>
    </cfRule>
  </conditionalFormatting>
  <conditionalFormatting sqref="Y74:Y75">
    <cfRule type="containsText" dxfId="4586" priority="4281" operator="containsText" text="Muy Alta">
      <formula>NOT(ISERROR(SEARCH("Muy Alta",Y74)))</formula>
    </cfRule>
    <cfRule type="containsText" dxfId="4585" priority="4282" operator="containsText" text="Alta">
      <formula>NOT(ISERROR(SEARCH("Alta",Y74)))</formula>
    </cfRule>
    <cfRule type="containsText" dxfId="4584" priority="4283" operator="containsText" text="Media">
      <formula>NOT(ISERROR(SEARCH("Media",Y74)))</formula>
    </cfRule>
    <cfRule type="containsText" dxfId="4583" priority="4284" operator="containsText" text="Muy Baja">
      <formula>NOT(ISERROR(SEARCH("Muy Baja",Y74)))</formula>
    </cfRule>
    <cfRule type="containsText" dxfId="4582" priority="4285" operator="containsText" text="Baja">
      <formula>NOT(ISERROR(SEARCH("Baja",Y74)))</formula>
    </cfRule>
    <cfRule type="containsText" dxfId="4581" priority="4286" operator="containsText" text="Muy Baja">
      <formula>NOT(ISERROR(SEARCH("Muy Baja",Y74)))</formula>
    </cfRule>
  </conditionalFormatting>
  <conditionalFormatting sqref="AC74:AC75">
    <cfRule type="containsText" dxfId="4580" priority="4276" operator="containsText" text="Catastrófico">
      <formula>NOT(ISERROR(SEARCH("Catastrófico",AC74)))</formula>
    </cfRule>
    <cfRule type="containsText" dxfId="4579" priority="4277" operator="containsText" text="Mayor">
      <formula>NOT(ISERROR(SEARCH("Mayor",AC74)))</formula>
    </cfRule>
    <cfRule type="containsText" dxfId="4578" priority="4278" operator="containsText" text="Moderado">
      <formula>NOT(ISERROR(SEARCH("Moderado",AC74)))</formula>
    </cfRule>
    <cfRule type="containsText" dxfId="4577" priority="4279" operator="containsText" text="Menor">
      <formula>NOT(ISERROR(SEARCH("Menor",AC74)))</formula>
    </cfRule>
    <cfRule type="containsText" dxfId="4576" priority="4280" operator="containsText" text="Leve">
      <formula>NOT(ISERROR(SEARCH("Leve",AC74)))</formula>
    </cfRule>
  </conditionalFormatting>
  <conditionalFormatting sqref="AG74">
    <cfRule type="containsText" dxfId="4575" priority="4267" operator="containsText" text="Extremo">
      <formula>NOT(ISERROR(SEARCH("Extremo",AG74)))</formula>
    </cfRule>
    <cfRule type="containsText" dxfId="4574" priority="4268" operator="containsText" text="Alto">
      <formula>NOT(ISERROR(SEARCH("Alto",AG74)))</formula>
    </cfRule>
    <cfRule type="containsText" dxfId="4573" priority="4269" operator="containsText" text="Moderado">
      <formula>NOT(ISERROR(SEARCH("Moderado",AG74)))</formula>
    </cfRule>
    <cfRule type="containsText" dxfId="4572" priority="4270" operator="containsText" text="Menor">
      <formula>NOT(ISERROR(SEARCH("Menor",AG74)))</formula>
    </cfRule>
    <cfRule type="containsText" dxfId="4571" priority="4271" operator="containsText" text="Bajo">
      <formula>NOT(ISERROR(SEARCH("Bajo",AG74)))</formula>
    </cfRule>
    <cfRule type="containsText" dxfId="4570" priority="4272" operator="containsText" text="Moderado">
      <formula>NOT(ISERROR(SEARCH("Moderado",AG74)))</formula>
    </cfRule>
    <cfRule type="containsText" dxfId="4569" priority="4273" operator="containsText" text="Extremo">
      <formula>NOT(ISERROR(SEARCH("Extremo",AG74)))</formula>
    </cfRule>
    <cfRule type="containsText" dxfId="4568" priority="4274" operator="containsText" text="Baja">
      <formula>NOT(ISERROR(SEARCH("Baja",AG74)))</formula>
    </cfRule>
    <cfRule type="containsText" dxfId="4567" priority="4275" operator="containsText" text="Alto">
      <formula>NOT(ISERROR(SEARCH("Alto",AG74)))</formula>
    </cfRule>
  </conditionalFormatting>
  <conditionalFormatting sqref="AE74:AE75">
    <cfRule type="containsText" dxfId="4566" priority="4262" operator="containsText" text="Catastrófico">
      <formula>NOT(ISERROR(SEARCH("Catastrófico",AE74)))</formula>
    </cfRule>
    <cfRule type="containsText" dxfId="4565" priority="4263" operator="containsText" text="Moderado">
      <formula>NOT(ISERROR(SEARCH("Moderado",AE74)))</formula>
    </cfRule>
    <cfRule type="containsText" dxfId="4564" priority="4264" operator="containsText" text="Menor">
      <formula>NOT(ISERROR(SEARCH("Menor",AE74)))</formula>
    </cfRule>
    <cfRule type="containsText" dxfId="4563" priority="4265" operator="containsText" text="Leve">
      <formula>NOT(ISERROR(SEARCH("Leve",AE74)))</formula>
    </cfRule>
    <cfRule type="containsText" dxfId="4562" priority="4266" operator="containsText" text="Mayor">
      <formula>NOT(ISERROR(SEARCH("Mayor",AE74)))</formula>
    </cfRule>
  </conditionalFormatting>
  <conditionalFormatting sqref="L76">
    <cfRule type="containsText" dxfId="4561" priority="4255" operator="containsText" text="Catastrófico">
      <formula>NOT(ISERROR(SEARCH("Catastrófico",L76)))</formula>
    </cfRule>
    <cfRule type="containsText" dxfId="4560" priority="4256" operator="containsText" text="Mayor">
      <formula>NOT(ISERROR(SEARCH("Mayor",L76)))</formula>
    </cfRule>
    <cfRule type="containsText" dxfId="4559" priority="4257" operator="containsText" text="Alta">
      <formula>NOT(ISERROR(SEARCH("Alta",L76)))</formula>
    </cfRule>
    <cfRule type="containsText" dxfId="4558" priority="4258" operator="containsText" text="Moderado">
      <formula>NOT(ISERROR(SEARCH("Moderado",L76)))</formula>
    </cfRule>
    <cfRule type="containsText" dxfId="4557" priority="4259" operator="containsText" text="Menor">
      <formula>NOT(ISERROR(SEARCH("Menor",L76)))</formula>
    </cfRule>
    <cfRule type="containsText" dxfId="4556" priority="4260" operator="containsText" text="Leve">
      <formula>NOT(ISERROR(SEARCH("Leve",L76)))</formula>
    </cfRule>
  </conditionalFormatting>
  <conditionalFormatting sqref="M76">
    <cfRule type="containsText" dxfId="4555" priority="4249" operator="containsText" text="Catastrófico">
      <formula>NOT(ISERROR(SEARCH("Catastrófico",M76)))</formula>
    </cfRule>
    <cfRule type="containsText" dxfId="4554" priority="4250" operator="containsText" text="Mayor">
      <formula>NOT(ISERROR(SEARCH("Mayor",M76)))</formula>
    </cfRule>
    <cfRule type="containsText" dxfId="4553" priority="4251" operator="containsText" text="Alta">
      <formula>NOT(ISERROR(SEARCH("Alta",M76)))</formula>
    </cfRule>
    <cfRule type="containsText" dxfId="4552" priority="4252" operator="containsText" text="Moderado">
      <formula>NOT(ISERROR(SEARCH("Moderado",M76)))</formula>
    </cfRule>
    <cfRule type="containsText" dxfId="4551" priority="4253" operator="containsText" text="Menor">
      <formula>NOT(ISERROR(SEARCH("Menor",M76)))</formula>
    </cfRule>
    <cfRule type="containsText" dxfId="4550" priority="4254" operator="containsText" text="Leve">
      <formula>NOT(ISERROR(SEARCH("Leve",M76)))</formula>
    </cfRule>
  </conditionalFormatting>
  <conditionalFormatting sqref="AA76:AA77">
    <cfRule type="containsText" dxfId="4549" priority="4190" operator="containsText" text="Muy Baja">
      <formula>NOT(ISERROR(SEARCH("Muy Baja",AA76)))</formula>
    </cfRule>
    <cfRule type="containsText" dxfId="4548" priority="4244" operator="containsText" text="Muy Alta">
      <formula>NOT(ISERROR(SEARCH("Muy Alta",AA76)))</formula>
    </cfRule>
    <cfRule type="containsText" dxfId="4547" priority="4245" operator="containsText" text="Alta">
      <formula>NOT(ISERROR(SEARCH("Alta",AA76)))</formula>
    </cfRule>
    <cfRule type="containsText" dxfId="4546" priority="4246" operator="containsText" text="Media">
      <formula>NOT(ISERROR(SEARCH("Media",AA76)))</formula>
    </cfRule>
    <cfRule type="containsText" dxfId="4545" priority="4247" operator="containsText" text="Baja">
      <formula>NOT(ISERROR(SEARCH("Baja",AA76)))</formula>
    </cfRule>
    <cfRule type="containsText" dxfId="4544" priority="4248" operator="containsText" text="Muy Baja">
      <formula>NOT(ISERROR(SEARCH("Muy Baja",AA76)))</formula>
    </cfRule>
  </conditionalFormatting>
  <conditionalFormatting sqref="N76">
    <cfRule type="containsText" dxfId="4543" priority="4239" operator="containsText" text="Extremo">
      <formula>NOT(ISERROR(SEARCH("Extremo",N76)))</formula>
    </cfRule>
    <cfRule type="containsText" dxfId="4542" priority="4240" operator="containsText" text="Alto">
      <formula>NOT(ISERROR(SEARCH("Alto",N76)))</formula>
    </cfRule>
    <cfRule type="containsText" dxfId="4541" priority="4241" operator="containsText" text="Bajo">
      <formula>NOT(ISERROR(SEARCH("Bajo",N76)))</formula>
    </cfRule>
    <cfRule type="containsText" dxfId="4540" priority="4242" operator="containsText" text="Moderado">
      <formula>NOT(ISERROR(SEARCH("Moderado",N76)))</formula>
    </cfRule>
    <cfRule type="containsText" dxfId="4539" priority="4243" operator="containsText" text="Extremo">
      <formula>NOT(ISERROR(SEARCH("Extremo",N76)))</formula>
    </cfRule>
  </conditionalFormatting>
  <conditionalFormatting sqref="I76">
    <cfRule type="containsText" dxfId="4538" priority="4216" operator="containsText" text="Muy Baja">
      <formula>NOT(ISERROR(SEARCH("Muy Baja",I76)))</formula>
    </cfRule>
    <cfRule type="containsText" dxfId="4537" priority="4217" operator="containsText" text="Baja">
      <formula>NOT(ISERROR(SEARCH("Baja",I76)))</formula>
    </cfRule>
    <cfRule type="containsText" dxfId="4536" priority="4219" operator="containsText" text="Muy Alta">
      <formula>NOT(ISERROR(SEARCH("Muy Alta",I76)))</formula>
    </cfRule>
    <cfRule type="containsText" dxfId="4535" priority="4220" operator="containsText" text="Alta">
      <formula>NOT(ISERROR(SEARCH("Alta",I76)))</formula>
    </cfRule>
    <cfRule type="containsText" dxfId="4534" priority="4221" operator="containsText" text="Media">
      <formula>NOT(ISERROR(SEARCH("Media",I76)))</formula>
    </cfRule>
    <cfRule type="containsText" dxfId="4533" priority="4222" operator="containsText" text="Media">
      <formula>NOT(ISERROR(SEARCH("Media",I76)))</formula>
    </cfRule>
    <cfRule type="containsText" dxfId="4532" priority="4223" operator="containsText" text="Media">
      <formula>NOT(ISERROR(SEARCH("Media",I76)))</formula>
    </cfRule>
    <cfRule type="containsText" dxfId="4531" priority="4224" operator="containsText" text="Muy Baja">
      <formula>NOT(ISERROR(SEARCH("Muy Baja",I76)))</formula>
    </cfRule>
    <cfRule type="containsText" dxfId="4530" priority="4225" operator="containsText" text="Baja">
      <formula>NOT(ISERROR(SEARCH("Baja",I76)))</formula>
    </cfRule>
    <cfRule type="containsText" dxfId="4529" priority="4226" operator="containsText" text="Muy Baja">
      <formula>NOT(ISERROR(SEARCH("Muy Baja",I76)))</formula>
    </cfRule>
    <cfRule type="containsText" dxfId="4528" priority="4227" operator="containsText" text="Muy Baja">
      <formula>NOT(ISERROR(SEARCH("Muy Baja",I76)))</formula>
    </cfRule>
    <cfRule type="containsText" dxfId="4527" priority="4228" operator="containsText" text="Muy Baja">
      <formula>NOT(ISERROR(SEARCH("Muy Baja",I76)))</formula>
    </cfRule>
    <cfRule type="containsText" dxfId="4526" priority="4229" operator="containsText" text="Muy Baja'Tabla probabilidad'!">
      <formula>NOT(ISERROR(SEARCH("Muy Baja'Tabla probabilidad'!",I76)))</formula>
    </cfRule>
    <cfRule type="containsText" dxfId="4525" priority="4230" operator="containsText" text="Muy bajo">
      <formula>NOT(ISERROR(SEARCH("Muy bajo",I76)))</formula>
    </cfRule>
    <cfRule type="containsText" dxfId="4524" priority="4231" operator="containsText" text="Alta">
      <formula>NOT(ISERROR(SEARCH("Alta",I76)))</formula>
    </cfRule>
    <cfRule type="containsText" dxfId="4523" priority="4232" operator="containsText" text="Media">
      <formula>NOT(ISERROR(SEARCH("Media",I76)))</formula>
    </cfRule>
    <cfRule type="containsText" dxfId="4522" priority="4233" operator="containsText" text="Baja">
      <formula>NOT(ISERROR(SEARCH("Baja",I76)))</formula>
    </cfRule>
    <cfRule type="containsText" dxfId="4521" priority="4234" operator="containsText" text="Muy baja">
      <formula>NOT(ISERROR(SEARCH("Muy baja",I76)))</formula>
    </cfRule>
    <cfRule type="cellIs" dxfId="4520" priority="4237" operator="between">
      <formula>1</formula>
      <formula>2</formula>
    </cfRule>
    <cfRule type="cellIs" dxfId="4519" priority="4238" operator="between">
      <formula>0</formula>
      <formula>2</formula>
    </cfRule>
  </conditionalFormatting>
  <conditionalFormatting sqref="I76">
    <cfRule type="containsText" dxfId="4518" priority="4218" operator="containsText" text="Muy Alta">
      <formula>NOT(ISERROR(SEARCH("Muy Alta",I76)))</formula>
    </cfRule>
  </conditionalFormatting>
  <conditionalFormatting sqref="Y76:Y77">
    <cfRule type="containsText" dxfId="4517" priority="4210" operator="containsText" text="Muy Alta">
      <formula>NOT(ISERROR(SEARCH("Muy Alta",Y76)))</formula>
    </cfRule>
    <cfRule type="containsText" dxfId="4516" priority="4211" operator="containsText" text="Alta">
      <formula>NOT(ISERROR(SEARCH("Alta",Y76)))</formula>
    </cfRule>
    <cfRule type="containsText" dxfId="4515" priority="4212" operator="containsText" text="Media">
      <formula>NOT(ISERROR(SEARCH("Media",Y76)))</formula>
    </cfRule>
    <cfRule type="containsText" dxfId="4514" priority="4213" operator="containsText" text="Muy Baja">
      <formula>NOT(ISERROR(SEARCH("Muy Baja",Y76)))</formula>
    </cfRule>
    <cfRule type="containsText" dxfId="4513" priority="4214" operator="containsText" text="Baja">
      <formula>NOT(ISERROR(SEARCH("Baja",Y76)))</formula>
    </cfRule>
    <cfRule type="containsText" dxfId="4512" priority="4215" operator="containsText" text="Muy Baja">
      <formula>NOT(ISERROR(SEARCH("Muy Baja",Y76)))</formula>
    </cfRule>
  </conditionalFormatting>
  <conditionalFormatting sqref="AC76:AC77">
    <cfRule type="containsText" dxfId="4511" priority="4205" operator="containsText" text="Catastrófico">
      <formula>NOT(ISERROR(SEARCH("Catastrófico",AC76)))</formula>
    </cfRule>
    <cfRule type="containsText" dxfId="4510" priority="4206" operator="containsText" text="Mayor">
      <formula>NOT(ISERROR(SEARCH("Mayor",AC76)))</formula>
    </cfRule>
    <cfRule type="containsText" dxfId="4509" priority="4207" operator="containsText" text="Moderado">
      <formula>NOT(ISERROR(SEARCH("Moderado",AC76)))</formula>
    </cfRule>
    <cfRule type="containsText" dxfId="4508" priority="4208" operator="containsText" text="Menor">
      <formula>NOT(ISERROR(SEARCH("Menor",AC76)))</formula>
    </cfRule>
    <cfRule type="containsText" dxfId="4507" priority="4209" operator="containsText" text="Leve">
      <formula>NOT(ISERROR(SEARCH("Leve",AC76)))</formula>
    </cfRule>
  </conditionalFormatting>
  <conditionalFormatting sqref="AG76">
    <cfRule type="containsText" dxfId="4506" priority="4196" operator="containsText" text="Extremo">
      <formula>NOT(ISERROR(SEARCH("Extremo",AG76)))</formula>
    </cfRule>
    <cfRule type="containsText" dxfId="4505" priority="4197" operator="containsText" text="Alto">
      <formula>NOT(ISERROR(SEARCH("Alto",AG76)))</formula>
    </cfRule>
    <cfRule type="containsText" dxfId="4504" priority="4198" operator="containsText" text="Moderado">
      <formula>NOT(ISERROR(SEARCH("Moderado",AG76)))</formula>
    </cfRule>
    <cfRule type="containsText" dxfId="4503" priority="4199" operator="containsText" text="Menor">
      <formula>NOT(ISERROR(SEARCH("Menor",AG76)))</formula>
    </cfRule>
    <cfRule type="containsText" dxfId="4502" priority="4200" operator="containsText" text="Bajo">
      <formula>NOT(ISERROR(SEARCH("Bajo",AG76)))</formula>
    </cfRule>
    <cfRule type="containsText" dxfId="4501" priority="4201" operator="containsText" text="Moderado">
      <formula>NOT(ISERROR(SEARCH("Moderado",AG76)))</formula>
    </cfRule>
    <cfRule type="containsText" dxfId="4500" priority="4202" operator="containsText" text="Extremo">
      <formula>NOT(ISERROR(SEARCH("Extremo",AG76)))</formula>
    </cfRule>
    <cfRule type="containsText" dxfId="4499" priority="4203" operator="containsText" text="Baja">
      <formula>NOT(ISERROR(SEARCH("Baja",AG76)))</formula>
    </cfRule>
    <cfRule type="containsText" dxfId="4498" priority="4204" operator="containsText" text="Alto">
      <formula>NOT(ISERROR(SEARCH("Alto",AG76)))</formula>
    </cfRule>
  </conditionalFormatting>
  <conditionalFormatting sqref="AE76:AE77">
    <cfRule type="containsText" dxfId="4497" priority="4191" operator="containsText" text="Catastrófico">
      <formula>NOT(ISERROR(SEARCH("Catastrófico",AE76)))</formula>
    </cfRule>
    <cfRule type="containsText" dxfId="4496" priority="4192" operator="containsText" text="Moderado">
      <formula>NOT(ISERROR(SEARCH("Moderado",AE76)))</formula>
    </cfRule>
    <cfRule type="containsText" dxfId="4495" priority="4193" operator="containsText" text="Menor">
      <formula>NOT(ISERROR(SEARCH("Menor",AE76)))</formula>
    </cfRule>
    <cfRule type="containsText" dxfId="4494" priority="4194" operator="containsText" text="Leve">
      <formula>NOT(ISERROR(SEARCH("Leve",AE76)))</formula>
    </cfRule>
    <cfRule type="containsText" dxfId="4493" priority="4195" operator="containsText" text="Mayor">
      <formula>NOT(ISERROR(SEARCH("Mayor",AE76)))</formula>
    </cfRule>
  </conditionalFormatting>
  <conditionalFormatting sqref="L78">
    <cfRule type="containsText" dxfId="4492" priority="4184" operator="containsText" text="Catastrófico">
      <formula>NOT(ISERROR(SEARCH("Catastrófico",L78)))</formula>
    </cfRule>
    <cfRule type="containsText" dxfId="4491" priority="4185" operator="containsText" text="Mayor">
      <formula>NOT(ISERROR(SEARCH("Mayor",L78)))</formula>
    </cfRule>
    <cfRule type="containsText" dxfId="4490" priority="4186" operator="containsText" text="Alta">
      <formula>NOT(ISERROR(SEARCH("Alta",L78)))</formula>
    </cfRule>
    <cfRule type="containsText" dxfId="4489" priority="4187" operator="containsText" text="Moderado">
      <formula>NOT(ISERROR(SEARCH("Moderado",L78)))</formula>
    </cfRule>
    <cfRule type="containsText" dxfId="4488" priority="4188" operator="containsText" text="Menor">
      <formula>NOT(ISERROR(SEARCH("Menor",L78)))</formula>
    </cfRule>
    <cfRule type="containsText" dxfId="4487" priority="4189" operator="containsText" text="Leve">
      <formula>NOT(ISERROR(SEARCH("Leve",L78)))</formula>
    </cfRule>
  </conditionalFormatting>
  <conditionalFormatting sqref="M78">
    <cfRule type="containsText" dxfId="4486" priority="4178" operator="containsText" text="Catastrófico">
      <formula>NOT(ISERROR(SEARCH("Catastrófico",M78)))</formula>
    </cfRule>
    <cfRule type="containsText" dxfId="4485" priority="4179" operator="containsText" text="Mayor">
      <formula>NOT(ISERROR(SEARCH("Mayor",M78)))</formula>
    </cfRule>
    <cfRule type="containsText" dxfId="4484" priority="4180" operator="containsText" text="Alta">
      <formula>NOT(ISERROR(SEARCH("Alta",M78)))</formula>
    </cfRule>
    <cfRule type="containsText" dxfId="4483" priority="4181" operator="containsText" text="Moderado">
      <formula>NOT(ISERROR(SEARCH("Moderado",M78)))</formula>
    </cfRule>
    <cfRule type="containsText" dxfId="4482" priority="4182" operator="containsText" text="Menor">
      <formula>NOT(ISERROR(SEARCH("Menor",M78)))</formula>
    </cfRule>
    <cfRule type="containsText" dxfId="4481" priority="4183" operator="containsText" text="Leve">
      <formula>NOT(ISERROR(SEARCH("Leve",M78)))</formula>
    </cfRule>
  </conditionalFormatting>
  <conditionalFormatting sqref="AA78:AA80">
    <cfRule type="containsText" dxfId="4480" priority="4119" operator="containsText" text="Muy Baja">
      <formula>NOT(ISERROR(SEARCH("Muy Baja",AA78)))</formula>
    </cfRule>
    <cfRule type="containsText" dxfId="4479" priority="4173" operator="containsText" text="Muy Alta">
      <formula>NOT(ISERROR(SEARCH("Muy Alta",AA78)))</formula>
    </cfRule>
    <cfRule type="containsText" dxfId="4478" priority="4174" operator="containsText" text="Alta">
      <formula>NOT(ISERROR(SEARCH("Alta",AA78)))</formula>
    </cfRule>
    <cfRule type="containsText" dxfId="4477" priority="4175" operator="containsText" text="Media">
      <formula>NOT(ISERROR(SEARCH("Media",AA78)))</formula>
    </cfRule>
    <cfRule type="containsText" dxfId="4476" priority="4176" operator="containsText" text="Baja">
      <formula>NOT(ISERROR(SEARCH("Baja",AA78)))</formula>
    </cfRule>
    <cfRule type="containsText" dxfId="4475" priority="4177" operator="containsText" text="Muy Baja">
      <formula>NOT(ISERROR(SEARCH("Muy Baja",AA78)))</formula>
    </cfRule>
  </conditionalFormatting>
  <conditionalFormatting sqref="N78">
    <cfRule type="containsText" dxfId="4474" priority="4168" operator="containsText" text="Extremo">
      <formula>NOT(ISERROR(SEARCH("Extremo",N78)))</formula>
    </cfRule>
    <cfRule type="containsText" dxfId="4473" priority="4169" operator="containsText" text="Alto">
      <formula>NOT(ISERROR(SEARCH("Alto",N78)))</formula>
    </cfRule>
    <cfRule type="containsText" dxfId="4472" priority="4170" operator="containsText" text="Bajo">
      <formula>NOT(ISERROR(SEARCH("Bajo",N78)))</formula>
    </cfRule>
    <cfRule type="containsText" dxfId="4471" priority="4171" operator="containsText" text="Moderado">
      <formula>NOT(ISERROR(SEARCH("Moderado",N78)))</formula>
    </cfRule>
    <cfRule type="containsText" dxfId="4470" priority="4172" operator="containsText" text="Extremo">
      <formula>NOT(ISERROR(SEARCH("Extremo",N78)))</formula>
    </cfRule>
  </conditionalFormatting>
  <conditionalFormatting sqref="I78">
    <cfRule type="containsText" dxfId="4469" priority="4145" operator="containsText" text="Muy Baja">
      <formula>NOT(ISERROR(SEARCH("Muy Baja",I78)))</formula>
    </cfRule>
    <cfRule type="containsText" dxfId="4468" priority="4146" operator="containsText" text="Baja">
      <formula>NOT(ISERROR(SEARCH("Baja",I78)))</formula>
    </cfRule>
    <cfRule type="containsText" dxfId="4467" priority="4148" operator="containsText" text="Muy Alta">
      <formula>NOT(ISERROR(SEARCH("Muy Alta",I78)))</formula>
    </cfRule>
    <cfRule type="containsText" dxfId="4466" priority="4149" operator="containsText" text="Alta">
      <formula>NOT(ISERROR(SEARCH("Alta",I78)))</formula>
    </cfRule>
    <cfRule type="containsText" dxfId="4465" priority="4150" operator="containsText" text="Media">
      <formula>NOT(ISERROR(SEARCH("Media",I78)))</formula>
    </cfRule>
    <cfRule type="containsText" dxfId="4464" priority="4151" operator="containsText" text="Media">
      <formula>NOT(ISERROR(SEARCH("Media",I78)))</formula>
    </cfRule>
    <cfRule type="containsText" dxfId="4463" priority="4152" operator="containsText" text="Media">
      <formula>NOT(ISERROR(SEARCH("Media",I78)))</formula>
    </cfRule>
    <cfRule type="containsText" dxfId="4462" priority="4153" operator="containsText" text="Muy Baja">
      <formula>NOT(ISERROR(SEARCH("Muy Baja",I78)))</formula>
    </cfRule>
    <cfRule type="containsText" dxfId="4461" priority="4154" operator="containsText" text="Baja">
      <formula>NOT(ISERROR(SEARCH("Baja",I78)))</formula>
    </cfRule>
    <cfRule type="containsText" dxfId="4460" priority="4155" operator="containsText" text="Muy Baja">
      <formula>NOT(ISERROR(SEARCH("Muy Baja",I78)))</formula>
    </cfRule>
    <cfRule type="containsText" dxfId="4459" priority="4156" operator="containsText" text="Muy Baja">
      <formula>NOT(ISERROR(SEARCH("Muy Baja",I78)))</formula>
    </cfRule>
    <cfRule type="containsText" dxfId="4458" priority="4157" operator="containsText" text="Muy Baja">
      <formula>NOT(ISERROR(SEARCH("Muy Baja",I78)))</formula>
    </cfRule>
    <cfRule type="containsText" dxfId="4457" priority="4158" operator="containsText" text="Muy Baja'Tabla probabilidad'!">
      <formula>NOT(ISERROR(SEARCH("Muy Baja'Tabla probabilidad'!",I78)))</formula>
    </cfRule>
    <cfRule type="containsText" dxfId="4456" priority="4159" operator="containsText" text="Muy bajo">
      <formula>NOT(ISERROR(SEARCH("Muy bajo",I78)))</formula>
    </cfRule>
    <cfRule type="containsText" dxfId="4455" priority="4160" operator="containsText" text="Alta">
      <formula>NOT(ISERROR(SEARCH("Alta",I78)))</formula>
    </cfRule>
    <cfRule type="containsText" dxfId="4454" priority="4161" operator="containsText" text="Media">
      <formula>NOT(ISERROR(SEARCH("Media",I78)))</formula>
    </cfRule>
    <cfRule type="containsText" dxfId="4453" priority="4162" operator="containsText" text="Baja">
      <formula>NOT(ISERROR(SEARCH("Baja",I78)))</formula>
    </cfRule>
    <cfRule type="containsText" dxfId="4452" priority="4163" operator="containsText" text="Muy baja">
      <formula>NOT(ISERROR(SEARCH("Muy baja",I78)))</formula>
    </cfRule>
    <cfRule type="cellIs" dxfId="4451" priority="4166" operator="between">
      <formula>1</formula>
      <formula>2</formula>
    </cfRule>
    <cfRule type="cellIs" dxfId="4450" priority="4167" operator="between">
      <formula>0</formula>
      <formula>2</formula>
    </cfRule>
  </conditionalFormatting>
  <conditionalFormatting sqref="I78">
    <cfRule type="containsText" dxfId="4449" priority="4147" operator="containsText" text="Muy Alta">
      <formula>NOT(ISERROR(SEARCH("Muy Alta",I78)))</formula>
    </cfRule>
  </conditionalFormatting>
  <conditionalFormatting sqref="Y78:Y80">
    <cfRule type="containsText" dxfId="4448" priority="4139" operator="containsText" text="Muy Alta">
      <formula>NOT(ISERROR(SEARCH("Muy Alta",Y78)))</formula>
    </cfRule>
    <cfRule type="containsText" dxfId="4447" priority="4140" operator="containsText" text="Alta">
      <formula>NOT(ISERROR(SEARCH("Alta",Y78)))</formula>
    </cfRule>
    <cfRule type="containsText" dxfId="4446" priority="4141" operator="containsText" text="Media">
      <formula>NOT(ISERROR(SEARCH("Media",Y78)))</formula>
    </cfRule>
    <cfRule type="containsText" dxfId="4445" priority="4142" operator="containsText" text="Muy Baja">
      <formula>NOT(ISERROR(SEARCH("Muy Baja",Y78)))</formula>
    </cfRule>
    <cfRule type="containsText" dxfId="4444" priority="4143" operator="containsText" text="Baja">
      <formula>NOT(ISERROR(SEARCH("Baja",Y78)))</formula>
    </cfRule>
    <cfRule type="containsText" dxfId="4443" priority="4144" operator="containsText" text="Muy Baja">
      <formula>NOT(ISERROR(SEARCH("Muy Baja",Y78)))</formula>
    </cfRule>
  </conditionalFormatting>
  <conditionalFormatting sqref="AC78:AC80">
    <cfRule type="containsText" dxfId="4442" priority="4134" operator="containsText" text="Catastrófico">
      <formula>NOT(ISERROR(SEARCH("Catastrófico",AC78)))</formula>
    </cfRule>
    <cfRule type="containsText" dxfId="4441" priority="4135" operator="containsText" text="Mayor">
      <formula>NOT(ISERROR(SEARCH("Mayor",AC78)))</formula>
    </cfRule>
    <cfRule type="containsText" dxfId="4440" priority="4136" operator="containsText" text="Moderado">
      <formula>NOT(ISERROR(SEARCH("Moderado",AC78)))</formula>
    </cfRule>
    <cfRule type="containsText" dxfId="4439" priority="4137" operator="containsText" text="Menor">
      <formula>NOT(ISERROR(SEARCH("Menor",AC78)))</formula>
    </cfRule>
    <cfRule type="containsText" dxfId="4438" priority="4138" operator="containsText" text="Leve">
      <formula>NOT(ISERROR(SEARCH("Leve",AC78)))</formula>
    </cfRule>
  </conditionalFormatting>
  <conditionalFormatting sqref="AG78">
    <cfRule type="containsText" dxfId="4437" priority="4125" operator="containsText" text="Extremo">
      <formula>NOT(ISERROR(SEARCH("Extremo",AG78)))</formula>
    </cfRule>
    <cfRule type="containsText" dxfId="4436" priority="4126" operator="containsText" text="Alto">
      <formula>NOT(ISERROR(SEARCH("Alto",AG78)))</formula>
    </cfRule>
    <cfRule type="containsText" dxfId="4435" priority="4127" operator="containsText" text="Moderado">
      <formula>NOT(ISERROR(SEARCH("Moderado",AG78)))</formula>
    </cfRule>
    <cfRule type="containsText" dxfId="4434" priority="4128" operator="containsText" text="Menor">
      <formula>NOT(ISERROR(SEARCH("Menor",AG78)))</formula>
    </cfRule>
    <cfRule type="containsText" dxfId="4433" priority="4129" operator="containsText" text="Bajo">
      <formula>NOT(ISERROR(SEARCH("Bajo",AG78)))</formula>
    </cfRule>
    <cfRule type="containsText" dxfId="4432" priority="4130" operator="containsText" text="Moderado">
      <formula>NOT(ISERROR(SEARCH("Moderado",AG78)))</formula>
    </cfRule>
    <cfRule type="containsText" dxfId="4431" priority="4131" operator="containsText" text="Extremo">
      <formula>NOT(ISERROR(SEARCH("Extremo",AG78)))</formula>
    </cfRule>
    <cfRule type="containsText" dxfId="4430" priority="4132" operator="containsText" text="Baja">
      <formula>NOT(ISERROR(SEARCH("Baja",AG78)))</formula>
    </cfRule>
    <cfRule type="containsText" dxfId="4429" priority="4133" operator="containsText" text="Alto">
      <formula>NOT(ISERROR(SEARCH("Alto",AG78)))</formula>
    </cfRule>
  </conditionalFormatting>
  <conditionalFormatting sqref="AE78:AE80">
    <cfRule type="containsText" dxfId="4428" priority="4120" operator="containsText" text="Catastrófico">
      <formula>NOT(ISERROR(SEARCH("Catastrófico",AE78)))</formula>
    </cfRule>
    <cfRule type="containsText" dxfId="4427" priority="4121" operator="containsText" text="Moderado">
      <formula>NOT(ISERROR(SEARCH("Moderado",AE78)))</formula>
    </cfRule>
    <cfRule type="containsText" dxfId="4426" priority="4122" operator="containsText" text="Menor">
      <formula>NOT(ISERROR(SEARCH("Menor",AE78)))</formula>
    </cfRule>
    <cfRule type="containsText" dxfId="4425" priority="4123" operator="containsText" text="Leve">
      <formula>NOT(ISERROR(SEARCH("Leve",AE78)))</formula>
    </cfRule>
    <cfRule type="containsText" dxfId="4424" priority="4124" operator="containsText" text="Mayor">
      <formula>NOT(ISERROR(SEARCH("Mayor",AE78)))</formula>
    </cfRule>
  </conditionalFormatting>
  <conditionalFormatting sqref="L81">
    <cfRule type="containsText" dxfId="4423" priority="4113" operator="containsText" text="Catastrófico">
      <formula>NOT(ISERROR(SEARCH("Catastrófico",L81)))</formula>
    </cfRule>
    <cfRule type="containsText" dxfId="4422" priority="4114" operator="containsText" text="Mayor">
      <formula>NOT(ISERROR(SEARCH("Mayor",L81)))</formula>
    </cfRule>
    <cfRule type="containsText" dxfId="4421" priority="4115" operator="containsText" text="Alta">
      <formula>NOT(ISERROR(SEARCH("Alta",L81)))</formula>
    </cfRule>
    <cfRule type="containsText" dxfId="4420" priority="4116" operator="containsText" text="Moderado">
      <formula>NOT(ISERROR(SEARCH("Moderado",L81)))</formula>
    </cfRule>
    <cfRule type="containsText" dxfId="4419" priority="4117" operator="containsText" text="Menor">
      <formula>NOT(ISERROR(SEARCH("Menor",L81)))</formula>
    </cfRule>
    <cfRule type="containsText" dxfId="4418" priority="4118" operator="containsText" text="Leve">
      <formula>NOT(ISERROR(SEARCH("Leve",L81)))</formula>
    </cfRule>
  </conditionalFormatting>
  <conditionalFormatting sqref="M81">
    <cfRule type="containsText" dxfId="4417" priority="4107" operator="containsText" text="Catastrófico">
      <formula>NOT(ISERROR(SEARCH("Catastrófico",M81)))</formula>
    </cfRule>
    <cfRule type="containsText" dxfId="4416" priority="4108" operator="containsText" text="Mayor">
      <formula>NOT(ISERROR(SEARCH("Mayor",M81)))</formula>
    </cfRule>
    <cfRule type="containsText" dxfId="4415" priority="4109" operator="containsText" text="Alta">
      <formula>NOT(ISERROR(SEARCH("Alta",M81)))</formula>
    </cfRule>
    <cfRule type="containsText" dxfId="4414" priority="4110" operator="containsText" text="Moderado">
      <formula>NOT(ISERROR(SEARCH("Moderado",M81)))</formula>
    </cfRule>
    <cfRule type="containsText" dxfId="4413" priority="4111" operator="containsText" text="Menor">
      <formula>NOT(ISERROR(SEARCH("Menor",M81)))</formula>
    </cfRule>
    <cfRule type="containsText" dxfId="4412" priority="4112" operator="containsText" text="Leve">
      <formula>NOT(ISERROR(SEARCH("Leve",M81)))</formula>
    </cfRule>
  </conditionalFormatting>
  <conditionalFormatting sqref="AA81:AA83">
    <cfRule type="containsText" dxfId="4411" priority="4048" operator="containsText" text="Muy Baja">
      <formula>NOT(ISERROR(SEARCH("Muy Baja",AA81)))</formula>
    </cfRule>
    <cfRule type="containsText" dxfId="4410" priority="4102" operator="containsText" text="Muy Alta">
      <formula>NOT(ISERROR(SEARCH("Muy Alta",AA81)))</formula>
    </cfRule>
    <cfRule type="containsText" dxfId="4409" priority="4103" operator="containsText" text="Alta">
      <formula>NOT(ISERROR(SEARCH("Alta",AA81)))</formula>
    </cfRule>
    <cfRule type="containsText" dxfId="4408" priority="4104" operator="containsText" text="Media">
      <formula>NOT(ISERROR(SEARCH("Media",AA81)))</formula>
    </cfRule>
    <cfRule type="containsText" dxfId="4407" priority="4105" operator="containsText" text="Baja">
      <formula>NOT(ISERROR(SEARCH("Baja",AA81)))</formula>
    </cfRule>
    <cfRule type="containsText" dxfId="4406" priority="4106" operator="containsText" text="Muy Baja">
      <formula>NOT(ISERROR(SEARCH("Muy Baja",AA81)))</formula>
    </cfRule>
  </conditionalFormatting>
  <conditionalFormatting sqref="N81">
    <cfRule type="containsText" dxfId="4405" priority="4097" operator="containsText" text="Extremo">
      <formula>NOT(ISERROR(SEARCH("Extremo",N81)))</formula>
    </cfRule>
    <cfRule type="containsText" dxfId="4404" priority="4098" operator="containsText" text="Alto">
      <formula>NOT(ISERROR(SEARCH("Alto",N81)))</formula>
    </cfRule>
    <cfRule type="containsText" dxfId="4403" priority="4099" operator="containsText" text="Bajo">
      <formula>NOT(ISERROR(SEARCH("Bajo",N81)))</formula>
    </cfRule>
    <cfRule type="containsText" dxfId="4402" priority="4100" operator="containsText" text="Moderado">
      <formula>NOT(ISERROR(SEARCH("Moderado",N81)))</formula>
    </cfRule>
    <cfRule type="containsText" dxfId="4401" priority="4101" operator="containsText" text="Extremo">
      <formula>NOT(ISERROR(SEARCH("Extremo",N81)))</formula>
    </cfRule>
  </conditionalFormatting>
  <conditionalFormatting sqref="I81">
    <cfRule type="containsText" dxfId="4400" priority="4074" operator="containsText" text="Muy Baja">
      <formula>NOT(ISERROR(SEARCH("Muy Baja",I81)))</formula>
    </cfRule>
    <cfRule type="containsText" dxfId="4399" priority="4075" operator="containsText" text="Baja">
      <formula>NOT(ISERROR(SEARCH("Baja",I81)))</formula>
    </cfRule>
    <cfRule type="containsText" dxfId="4398" priority="4077" operator="containsText" text="Muy Alta">
      <formula>NOT(ISERROR(SEARCH("Muy Alta",I81)))</formula>
    </cfRule>
    <cfRule type="containsText" dxfId="4397" priority="4078" operator="containsText" text="Alta">
      <formula>NOT(ISERROR(SEARCH("Alta",I81)))</formula>
    </cfRule>
    <cfRule type="containsText" dxfId="4396" priority="4079" operator="containsText" text="Media">
      <formula>NOT(ISERROR(SEARCH("Media",I81)))</formula>
    </cfRule>
    <cfRule type="containsText" dxfId="4395" priority="4080" operator="containsText" text="Media">
      <formula>NOT(ISERROR(SEARCH("Media",I81)))</formula>
    </cfRule>
    <cfRule type="containsText" dxfId="4394" priority="4081" operator="containsText" text="Media">
      <formula>NOT(ISERROR(SEARCH("Media",I81)))</formula>
    </cfRule>
    <cfRule type="containsText" dxfId="4393" priority="4082" operator="containsText" text="Muy Baja">
      <formula>NOT(ISERROR(SEARCH("Muy Baja",I81)))</formula>
    </cfRule>
    <cfRule type="containsText" dxfId="4392" priority="4083" operator="containsText" text="Baja">
      <formula>NOT(ISERROR(SEARCH("Baja",I81)))</formula>
    </cfRule>
    <cfRule type="containsText" dxfId="4391" priority="4084" operator="containsText" text="Muy Baja">
      <formula>NOT(ISERROR(SEARCH("Muy Baja",I81)))</formula>
    </cfRule>
    <cfRule type="containsText" dxfId="4390" priority="4085" operator="containsText" text="Muy Baja">
      <formula>NOT(ISERROR(SEARCH("Muy Baja",I81)))</formula>
    </cfRule>
    <cfRule type="containsText" dxfId="4389" priority="4086" operator="containsText" text="Muy Baja">
      <formula>NOT(ISERROR(SEARCH("Muy Baja",I81)))</formula>
    </cfRule>
    <cfRule type="containsText" dxfId="4388" priority="4087" operator="containsText" text="Muy Baja'Tabla probabilidad'!">
      <formula>NOT(ISERROR(SEARCH("Muy Baja'Tabla probabilidad'!",I81)))</formula>
    </cfRule>
    <cfRule type="containsText" dxfId="4387" priority="4088" operator="containsText" text="Muy bajo">
      <formula>NOT(ISERROR(SEARCH("Muy bajo",I81)))</formula>
    </cfRule>
    <cfRule type="containsText" dxfId="4386" priority="4089" operator="containsText" text="Alta">
      <formula>NOT(ISERROR(SEARCH("Alta",I81)))</formula>
    </cfRule>
    <cfRule type="containsText" dxfId="4385" priority="4090" operator="containsText" text="Media">
      <formula>NOT(ISERROR(SEARCH("Media",I81)))</formula>
    </cfRule>
    <cfRule type="containsText" dxfId="4384" priority="4091" operator="containsText" text="Baja">
      <formula>NOT(ISERROR(SEARCH("Baja",I81)))</formula>
    </cfRule>
    <cfRule type="containsText" dxfId="4383" priority="4092" operator="containsText" text="Muy baja">
      <formula>NOT(ISERROR(SEARCH("Muy baja",I81)))</formula>
    </cfRule>
    <cfRule type="cellIs" dxfId="4382" priority="4095" operator="between">
      <formula>1</formula>
      <formula>2</formula>
    </cfRule>
    <cfRule type="cellIs" dxfId="4381" priority="4096" operator="between">
      <formula>0</formula>
      <formula>2</formula>
    </cfRule>
  </conditionalFormatting>
  <conditionalFormatting sqref="I81">
    <cfRule type="containsText" dxfId="4380" priority="4076" operator="containsText" text="Muy Alta">
      <formula>NOT(ISERROR(SEARCH("Muy Alta",I81)))</formula>
    </cfRule>
  </conditionalFormatting>
  <conditionalFormatting sqref="Y81:Y83">
    <cfRule type="containsText" dxfId="4379" priority="4068" operator="containsText" text="Muy Alta">
      <formula>NOT(ISERROR(SEARCH("Muy Alta",Y81)))</formula>
    </cfRule>
    <cfRule type="containsText" dxfId="4378" priority="4069" operator="containsText" text="Alta">
      <formula>NOT(ISERROR(SEARCH("Alta",Y81)))</formula>
    </cfRule>
    <cfRule type="containsText" dxfId="4377" priority="4070" operator="containsText" text="Media">
      <formula>NOT(ISERROR(SEARCH("Media",Y81)))</formula>
    </cfRule>
    <cfRule type="containsText" dxfId="4376" priority="4071" operator="containsText" text="Muy Baja">
      <formula>NOT(ISERROR(SEARCH("Muy Baja",Y81)))</formula>
    </cfRule>
    <cfRule type="containsText" dxfId="4375" priority="4072" operator="containsText" text="Baja">
      <formula>NOT(ISERROR(SEARCH("Baja",Y81)))</formula>
    </cfRule>
    <cfRule type="containsText" dxfId="4374" priority="4073" operator="containsText" text="Muy Baja">
      <formula>NOT(ISERROR(SEARCH("Muy Baja",Y81)))</formula>
    </cfRule>
  </conditionalFormatting>
  <conditionalFormatting sqref="AC81:AC83">
    <cfRule type="containsText" dxfId="4373" priority="4063" operator="containsText" text="Catastrófico">
      <formula>NOT(ISERROR(SEARCH("Catastrófico",AC81)))</formula>
    </cfRule>
    <cfRule type="containsText" dxfId="4372" priority="4064" operator="containsText" text="Mayor">
      <formula>NOT(ISERROR(SEARCH("Mayor",AC81)))</formula>
    </cfRule>
    <cfRule type="containsText" dxfId="4371" priority="4065" operator="containsText" text="Moderado">
      <formula>NOT(ISERROR(SEARCH("Moderado",AC81)))</formula>
    </cfRule>
    <cfRule type="containsText" dxfId="4370" priority="4066" operator="containsText" text="Menor">
      <formula>NOT(ISERROR(SEARCH("Menor",AC81)))</formula>
    </cfRule>
    <cfRule type="containsText" dxfId="4369" priority="4067" operator="containsText" text="Leve">
      <formula>NOT(ISERROR(SEARCH("Leve",AC81)))</formula>
    </cfRule>
  </conditionalFormatting>
  <conditionalFormatting sqref="AG81">
    <cfRule type="containsText" dxfId="4368" priority="4054" operator="containsText" text="Extremo">
      <formula>NOT(ISERROR(SEARCH("Extremo",AG81)))</formula>
    </cfRule>
    <cfRule type="containsText" dxfId="4367" priority="4055" operator="containsText" text="Alto">
      <formula>NOT(ISERROR(SEARCH("Alto",AG81)))</formula>
    </cfRule>
    <cfRule type="containsText" dxfId="4366" priority="4056" operator="containsText" text="Moderado">
      <formula>NOT(ISERROR(SEARCH("Moderado",AG81)))</formula>
    </cfRule>
    <cfRule type="containsText" dxfId="4365" priority="4057" operator="containsText" text="Menor">
      <formula>NOT(ISERROR(SEARCH("Menor",AG81)))</formula>
    </cfRule>
    <cfRule type="containsText" dxfId="4364" priority="4058" operator="containsText" text="Bajo">
      <formula>NOT(ISERROR(SEARCH("Bajo",AG81)))</formula>
    </cfRule>
    <cfRule type="containsText" dxfId="4363" priority="4059" operator="containsText" text="Moderado">
      <formula>NOT(ISERROR(SEARCH("Moderado",AG81)))</formula>
    </cfRule>
    <cfRule type="containsText" dxfId="4362" priority="4060" operator="containsText" text="Extremo">
      <formula>NOT(ISERROR(SEARCH("Extremo",AG81)))</formula>
    </cfRule>
    <cfRule type="containsText" dxfId="4361" priority="4061" operator="containsText" text="Baja">
      <formula>NOT(ISERROR(SEARCH("Baja",AG81)))</formula>
    </cfRule>
    <cfRule type="containsText" dxfId="4360" priority="4062" operator="containsText" text="Alto">
      <formula>NOT(ISERROR(SEARCH("Alto",AG81)))</formula>
    </cfRule>
  </conditionalFormatting>
  <conditionalFormatting sqref="AE81:AE83">
    <cfRule type="containsText" dxfId="4359" priority="4049" operator="containsText" text="Catastrófico">
      <formula>NOT(ISERROR(SEARCH("Catastrófico",AE81)))</formula>
    </cfRule>
    <cfRule type="containsText" dxfId="4358" priority="4050" operator="containsText" text="Moderado">
      <formula>NOT(ISERROR(SEARCH("Moderado",AE81)))</formula>
    </cfRule>
    <cfRule type="containsText" dxfId="4357" priority="4051" operator="containsText" text="Menor">
      <formula>NOT(ISERROR(SEARCH("Menor",AE81)))</formula>
    </cfRule>
    <cfRule type="containsText" dxfId="4356" priority="4052" operator="containsText" text="Leve">
      <formula>NOT(ISERROR(SEARCH("Leve",AE81)))</formula>
    </cfRule>
    <cfRule type="containsText" dxfId="4355" priority="4053" operator="containsText" text="Mayor">
      <formula>NOT(ISERROR(SEARCH("Mayor",AE81)))</formula>
    </cfRule>
  </conditionalFormatting>
  <conditionalFormatting sqref="L84">
    <cfRule type="containsText" dxfId="4354" priority="3971" operator="containsText" text="Catastrófico">
      <formula>NOT(ISERROR(SEARCH("Catastrófico",L84)))</formula>
    </cfRule>
    <cfRule type="containsText" dxfId="4353" priority="3972" operator="containsText" text="Mayor">
      <formula>NOT(ISERROR(SEARCH("Mayor",L84)))</formula>
    </cfRule>
    <cfRule type="containsText" dxfId="4352" priority="3973" operator="containsText" text="Alta">
      <formula>NOT(ISERROR(SEARCH("Alta",L84)))</formula>
    </cfRule>
    <cfRule type="containsText" dxfId="4351" priority="3974" operator="containsText" text="Moderado">
      <formula>NOT(ISERROR(SEARCH("Moderado",L84)))</formula>
    </cfRule>
    <cfRule type="containsText" dxfId="4350" priority="3975" operator="containsText" text="Menor">
      <formula>NOT(ISERROR(SEARCH("Menor",L84)))</formula>
    </cfRule>
    <cfRule type="containsText" dxfId="4349" priority="3976" operator="containsText" text="Leve">
      <formula>NOT(ISERROR(SEARCH("Leve",L84)))</formula>
    </cfRule>
  </conditionalFormatting>
  <conditionalFormatting sqref="M84">
    <cfRule type="containsText" dxfId="4348" priority="3965" operator="containsText" text="Catastrófico">
      <formula>NOT(ISERROR(SEARCH("Catastrófico",M84)))</formula>
    </cfRule>
    <cfRule type="containsText" dxfId="4347" priority="3966" operator="containsText" text="Mayor">
      <formula>NOT(ISERROR(SEARCH("Mayor",M84)))</formula>
    </cfRule>
    <cfRule type="containsText" dxfId="4346" priority="3967" operator="containsText" text="Alta">
      <formula>NOT(ISERROR(SEARCH("Alta",M84)))</formula>
    </cfRule>
    <cfRule type="containsText" dxfId="4345" priority="3968" operator="containsText" text="Moderado">
      <formula>NOT(ISERROR(SEARCH("Moderado",M84)))</formula>
    </cfRule>
    <cfRule type="containsText" dxfId="4344" priority="3969" operator="containsText" text="Menor">
      <formula>NOT(ISERROR(SEARCH("Menor",M84)))</formula>
    </cfRule>
    <cfRule type="containsText" dxfId="4343" priority="3970" operator="containsText" text="Leve">
      <formula>NOT(ISERROR(SEARCH("Leve",M84)))</formula>
    </cfRule>
  </conditionalFormatting>
  <conditionalFormatting sqref="AA84:AA86">
    <cfRule type="containsText" dxfId="4342" priority="3906" operator="containsText" text="Muy Baja">
      <formula>NOT(ISERROR(SEARCH("Muy Baja",AA84)))</formula>
    </cfRule>
    <cfRule type="containsText" dxfId="4341" priority="3960" operator="containsText" text="Muy Alta">
      <formula>NOT(ISERROR(SEARCH("Muy Alta",AA84)))</formula>
    </cfRule>
    <cfRule type="containsText" dxfId="4340" priority="3961" operator="containsText" text="Alta">
      <formula>NOT(ISERROR(SEARCH("Alta",AA84)))</formula>
    </cfRule>
    <cfRule type="containsText" dxfId="4339" priority="3962" operator="containsText" text="Media">
      <formula>NOT(ISERROR(SEARCH("Media",AA84)))</formula>
    </cfRule>
    <cfRule type="containsText" dxfId="4338" priority="3963" operator="containsText" text="Baja">
      <formula>NOT(ISERROR(SEARCH("Baja",AA84)))</formula>
    </cfRule>
    <cfRule type="containsText" dxfId="4337" priority="3964" operator="containsText" text="Muy Baja">
      <formula>NOT(ISERROR(SEARCH("Muy Baja",AA84)))</formula>
    </cfRule>
  </conditionalFormatting>
  <conditionalFormatting sqref="N84">
    <cfRule type="containsText" dxfId="4336" priority="3955" operator="containsText" text="Extremo">
      <formula>NOT(ISERROR(SEARCH("Extremo",N84)))</formula>
    </cfRule>
    <cfRule type="containsText" dxfId="4335" priority="3956" operator="containsText" text="Alto">
      <formula>NOT(ISERROR(SEARCH("Alto",N84)))</formula>
    </cfRule>
    <cfRule type="containsText" dxfId="4334" priority="3957" operator="containsText" text="Bajo">
      <formula>NOT(ISERROR(SEARCH("Bajo",N84)))</formula>
    </cfRule>
    <cfRule type="containsText" dxfId="4333" priority="3958" operator="containsText" text="Moderado">
      <formula>NOT(ISERROR(SEARCH("Moderado",N84)))</formula>
    </cfRule>
    <cfRule type="containsText" dxfId="4332" priority="3959" operator="containsText" text="Extremo">
      <formula>NOT(ISERROR(SEARCH("Extremo",N84)))</formula>
    </cfRule>
  </conditionalFormatting>
  <conditionalFormatting sqref="I84">
    <cfRule type="containsText" dxfId="4331" priority="3932" operator="containsText" text="Muy Baja">
      <formula>NOT(ISERROR(SEARCH("Muy Baja",I84)))</formula>
    </cfRule>
    <cfRule type="containsText" dxfId="4330" priority="3933" operator="containsText" text="Baja">
      <formula>NOT(ISERROR(SEARCH("Baja",I84)))</formula>
    </cfRule>
    <cfRule type="containsText" dxfId="4329" priority="3935" operator="containsText" text="Muy Alta">
      <formula>NOT(ISERROR(SEARCH("Muy Alta",I84)))</formula>
    </cfRule>
    <cfRule type="containsText" dxfId="4328" priority="3936" operator="containsText" text="Alta">
      <formula>NOT(ISERROR(SEARCH("Alta",I84)))</formula>
    </cfRule>
    <cfRule type="containsText" dxfId="4327" priority="3937" operator="containsText" text="Media">
      <formula>NOT(ISERROR(SEARCH("Media",I84)))</formula>
    </cfRule>
    <cfRule type="containsText" dxfId="4326" priority="3938" operator="containsText" text="Media">
      <formula>NOT(ISERROR(SEARCH("Media",I84)))</formula>
    </cfRule>
    <cfRule type="containsText" dxfId="4325" priority="3939" operator="containsText" text="Media">
      <formula>NOT(ISERROR(SEARCH("Media",I84)))</formula>
    </cfRule>
    <cfRule type="containsText" dxfId="4324" priority="3940" operator="containsText" text="Muy Baja">
      <formula>NOT(ISERROR(SEARCH("Muy Baja",I84)))</formula>
    </cfRule>
    <cfRule type="containsText" dxfId="4323" priority="3941" operator="containsText" text="Baja">
      <formula>NOT(ISERROR(SEARCH("Baja",I84)))</formula>
    </cfRule>
    <cfRule type="containsText" dxfId="4322" priority="3942" operator="containsText" text="Muy Baja">
      <formula>NOT(ISERROR(SEARCH("Muy Baja",I84)))</formula>
    </cfRule>
    <cfRule type="containsText" dxfId="4321" priority="3943" operator="containsText" text="Muy Baja">
      <formula>NOT(ISERROR(SEARCH("Muy Baja",I84)))</formula>
    </cfRule>
    <cfRule type="containsText" dxfId="4320" priority="3944" operator="containsText" text="Muy Baja">
      <formula>NOT(ISERROR(SEARCH("Muy Baja",I84)))</formula>
    </cfRule>
    <cfRule type="containsText" dxfId="4319" priority="3945" operator="containsText" text="Muy Baja'Tabla probabilidad'!">
      <formula>NOT(ISERROR(SEARCH("Muy Baja'Tabla probabilidad'!",I84)))</formula>
    </cfRule>
    <cfRule type="containsText" dxfId="4318" priority="3946" operator="containsText" text="Muy bajo">
      <formula>NOT(ISERROR(SEARCH("Muy bajo",I84)))</formula>
    </cfRule>
    <cfRule type="containsText" dxfId="4317" priority="3947" operator="containsText" text="Alta">
      <formula>NOT(ISERROR(SEARCH("Alta",I84)))</formula>
    </cfRule>
    <cfRule type="containsText" dxfId="4316" priority="3948" operator="containsText" text="Media">
      <formula>NOT(ISERROR(SEARCH("Media",I84)))</formula>
    </cfRule>
    <cfRule type="containsText" dxfId="4315" priority="3949" operator="containsText" text="Baja">
      <formula>NOT(ISERROR(SEARCH("Baja",I84)))</formula>
    </cfRule>
    <cfRule type="containsText" dxfId="4314" priority="3950" operator="containsText" text="Muy baja">
      <formula>NOT(ISERROR(SEARCH("Muy baja",I84)))</formula>
    </cfRule>
    <cfRule type="cellIs" dxfId="4313" priority="3953" operator="between">
      <formula>1</formula>
      <formula>2</formula>
    </cfRule>
    <cfRule type="cellIs" dxfId="4312" priority="3954" operator="between">
      <formula>0</formula>
      <formula>2</formula>
    </cfRule>
  </conditionalFormatting>
  <conditionalFormatting sqref="I84">
    <cfRule type="containsText" dxfId="4311" priority="3934" operator="containsText" text="Muy Alta">
      <formula>NOT(ISERROR(SEARCH("Muy Alta",I84)))</formula>
    </cfRule>
  </conditionalFormatting>
  <conditionalFormatting sqref="Y84:Y86">
    <cfRule type="containsText" dxfId="4310" priority="3926" operator="containsText" text="Muy Alta">
      <formula>NOT(ISERROR(SEARCH("Muy Alta",Y84)))</formula>
    </cfRule>
    <cfRule type="containsText" dxfId="4309" priority="3927" operator="containsText" text="Alta">
      <formula>NOT(ISERROR(SEARCH("Alta",Y84)))</formula>
    </cfRule>
    <cfRule type="containsText" dxfId="4308" priority="3928" operator="containsText" text="Media">
      <formula>NOT(ISERROR(SEARCH("Media",Y84)))</formula>
    </cfRule>
    <cfRule type="containsText" dxfId="4307" priority="3929" operator="containsText" text="Muy Baja">
      <formula>NOT(ISERROR(SEARCH("Muy Baja",Y84)))</formula>
    </cfRule>
    <cfRule type="containsText" dxfId="4306" priority="3930" operator="containsText" text="Baja">
      <formula>NOT(ISERROR(SEARCH("Baja",Y84)))</formula>
    </cfRule>
    <cfRule type="containsText" dxfId="4305" priority="3931" operator="containsText" text="Muy Baja">
      <formula>NOT(ISERROR(SEARCH("Muy Baja",Y84)))</formula>
    </cfRule>
  </conditionalFormatting>
  <conditionalFormatting sqref="AC84:AC86">
    <cfRule type="containsText" dxfId="4304" priority="3921" operator="containsText" text="Catastrófico">
      <formula>NOT(ISERROR(SEARCH("Catastrófico",AC84)))</formula>
    </cfRule>
    <cfRule type="containsText" dxfId="4303" priority="3922" operator="containsText" text="Mayor">
      <formula>NOT(ISERROR(SEARCH("Mayor",AC84)))</formula>
    </cfRule>
    <cfRule type="containsText" dxfId="4302" priority="3923" operator="containsText" text="Moderado">
      <formula>NOT(ISERROR(SEARCH("Moderado",AC84)))</formula>
    </cfRule>
    <cfRule type="containsText" dxfId="4301" priority="3924" operator="containsText" text="Menor">
      <formula>NOT(ISERROR(SEARCH("Menor",AC84)))</formula>
    </cfRule>
    <cfRule type="containsText" dxfId="4300" priority="3925" operator="containsText" text="Leve">
      <formula>NOT(ISERROR(SEARCH("Leve",AC84)))</formula>
    </cfRule>
  </conditionalFormatting>
  <conditionalFormatting sqref="AG84">
    <cfRule type="containsText" dxfId="4299" priority="3912" operator="containsText" text="Extremo">
      <formula>NOT(ISERROR(SEARCH("Extremo",AG84)))</formula>
    </cfRule>
    <cfRule type="containsText" dxfId="4298" priority="3913" operator="containsText" text="Alto">
      <formula>NOT(ISERROR(SEARCH("Alto",AG84)))</formula>
    </cfRule>
    <cfRule type="containsText" dxfId="4297" priority="3914" operator="containsText" text="Moderado">
      <formula>NOT(ISERROR(SEARCH("Moderado",AG84)))</formula>
    </cfRule>
    <cfRule type="containsText" dxfId="4296" priority="3915" operator="containsText" text="Menor">
      <formula>NOT(ISERROR(SEARCH("Menor",AG84)))</formula>
    </cfRule>
    <cfRule type="containsText" dxfId="4295" priority="3916" operator="containsText" text="Bajo">
      <formula>NOT(ISERROR(SEARCH("Bajo",AG84)))</formula>
    </cfRule>
    <cfRule type="containsText" dxfId="4294" priority="3917" operator="containsText" text="Moderado">
      <formula>NOT(ISERROR(SEARCH("Moderado",AG84)))</formula>
    </cfRule>
    <cfRule type="containsText" dxfId="4293" priority="3918" operator="containsText" text="Extremo">
      <formula>NOT(ISERROR(SEARCH("Extremo",AG84)))</formula>
    </cfRule>
    <cfRule type="containsText" dxfId="4292" priority="3919" operator="containsText" text="Baja">
      <formula>NOT(ISERROR(SEARCH("Baja",AG84)))</formula>
    </cfRule>
    <cfRule type="containsText" dxfId="4291" priority="3920" operator="containsText" text="Alto">
      <formula>NOT(ISERROR(SEARCH("Alto",AG84)))</formula>
    </cfRule>
  </conditionalFormatting>
  <conditionalFormatting sqref="AE84:AE86">
    <cfRule type="containsText" dxfId="4290" priority="3907" operator="containsText" text="Catastrófico">
      <formula>NOT(ISERROR(SEARCH("Catastrófico",AE84)))</formula>
    </cfRule>
    <cfRule type="containsText" dxfId="4289" priority="3908" operator="containsText" text="Moderado">
      <formula>NOT(ISERROR(SEARCH("Moderado",AE84)))</formula>
    </cfRule>
    <cfRule type="containsText" dxfId="4288" priority="3909" operator="containsText" text="Menor">
      <formula>NOT(ISERROR(SEARCH("Menor",AE84)))</formula>
    </cfRule>
    <cfRule type="containsText" dxfId="4287" priority="3910" operator="containsText" text="Leve">
      <formula>NOT(ISERROR(SEARCH("Leve",AE84)))</formula>
    </cfRule>
    <cfRule type="containsText" dxfId="4286" priority="3911" operator="containsText" text="Mayor">
      <formula>NOT(ISERROR(SEARCH("Mayor",AE84)))</formula>
    </cfRule>
  </conditionalFormatting>
  <conditionalFormatting sqref="L190">
    <cfRule type="containsText" dxfId="4285" priority="3900" operator="containsText" text="Catastrófico">
      <formula>NOT(ISERROR(SEARCH("Catastrófico",L190)))</formula>
    </cfRule>
    <cfRule type="containsText" dxfId="4284" priority="3901" operator="containsText" text="Mayor">
      <formula>NOT(ISERROR(SEARCH("Mayor",L190)))</formula>
    </cfRule>
    <cfRule type="containsText" dxfId="4283" priority="3902" operator="containsText" text="Alta">
      <formula>NOT(ISERROR(SEARCH("Alta",L190)))</formula>
    </cfRule>
    <cfRule type="containsText" dxfId="4282" priority="3903" operator="containsText" text="Moderado">
      <formula>NOT(ISERROR(SEARCH("Moderado",L190)))</formula>
    </cfRule>
    <cfRule type="containsText" dxfId="4281" priority="3904" operator="containsText" text="Menor">
      <formula>NOT(ISERROR(SEARCH("Menor",L190)))</formula>
    </cfRule>
    <cfRule type="containsText" dxfId="4280" priority="3905" operator="containsText" text="Leve">
      <formula>NOT(ISERROR(SEARCH("Leve",L190)))</formula>
    </cfRule>
  </conditionalFormatting>
  <conditionalFormatting sqref="M190">
    <cfRule type="containsText" dxfId="4279" priority="3894" operator="containsText" text="Catastrófico">
      <formula>NOT(ISERROR(SEARCH("Catastrófico",M190)))</formula>
    </cfRule>
    <cfRule type="containsText" dxfId="4278" priority="3895" operator="containsText" text="Mayor">
      <formula>NOT(ISERROR(SEARCH("Mayor",M190)))</formula>
    </cfRule>
    <cfRule type="containsText" dxfId="4277" priority="3896" operator="containsText" text="Alta">
      <formula>NOT(ISERROR(SEARCH("Alta",M190)))</formula>
    </cfRule>
    <cfRule type="containsText" dxfId="4276" priority="3897" operator="containsText" text="Moderado">
      <formula>NOT(ISERROR(SEARCH("Moderado",M190)))</formula>
    </cfRule>
    <cfRule type="containsText" dxfId="4275" priority="3898" operator="containsText" text="Menor">
      <formula>NOT(ISERROR(SEARCH("Menor",M190)))</formula>
    </cfRule>
    <cfRule type="containsText" dxfId="4274" priority="3899" operator="containsText" text="Leve">
      <formula>NOT(ISERROR(SEARCH("Leve",M190)))</formula>
    </cfRule>
  </conditionalFormatting>
  <conditionalFormatting sqref="AA190:AA193">
    <cfRule type="containsText" dxfId="4273" priority="3835" operator="containsText" text="Muy Baja">
      <formula>NOT(ISERROR(SEARCH("Muy Baja",AA190)))</formula>
    </cfRule>
    <cfRule type="containsText" dxfId="4272" priority="3889" operator="containsText" text="Muy Alta">
      <formula>NOT(ISERROR(SEARCH("Muy Alta",AA190)))</formula>
    </cfRule>
    <cfRule type="containsText" dxfId="4271" priority="3890" operator="containsText" text="Alta">
      <formula>NOT(ISERROR(SEARCH("Alta",AA190)))</formula>
    </cfRule>
    <cfRule type="containsText" dxfId="4270" priority="3891" operator="containsText" text="Media">
      <formula>NOT(ISERROR(SEARCH("Media",AA190)))</formula>
    </cfRule>
    <cfRule type="containsText" dxfId="4269" priority="3892" operator="containsText" text="Baja">
      <formula>NOT(ISERROR(SEARCH("Baja",AA190)))</formula>
    </cfRule>
    <cfRule type="containsText" dxfId="4268" priority="3893" operator="containsText" text="Muy Baja">
      <formula>NOT(ISERROR(SEARCH("Muy Baja",AA190)))</formula>
    </cfRule>
  </conditionalFormatting>
  <conditionalFormatting sqref="N190">
    <cfRule type="containsText" dxfId="4267" priority="3884" operator="containsText" text="Extremo">
      <formula>NOT(ISERROR(SEARCH("Extremo",N190)))</formula>
    </cfRule>
    <cfRule type="containsText" dxfId="4266" priority="3885" operator="containsText" text="Alto">
      <formula>NOT(ISERROR(SEARCH("Alto",N190)))</formula>
    </cfRule>
    <cfRule type="containsText" dxfId="4265" priority="3886" operator="containsText" text="Bajo">
      <formula>NOT(ISERROR(SEARCH("Bajo",N190)))</formula>
    </cfRule>
    <cfRule type="containsText" dxfId="4264" priority="3887" operator="containsText" text="Moderado">
      <formula>NOT(ISERROR(SEARCH("Moderado",N190)))</formula>
    </cfRule>
    <cfRule type="containsText" dxfId="4263" priority="3888" operator="containsText" text="Extremo">
      <formula>NOT(ISERROR(SEARCH("Extremo",N190)))</formula>
    </cfRule>
  </conditionalFormatting>
  <conditionalFormatting sqref="I190">
    <cfRule type="containsText" dxfId="4262" priority="3861" operator="containsText" text="Muy Baja">
      <formula>NOT(ISERROR(SEARCH("Muy Baja",I190)))</formula>
    </cfRule>
    <cfRule type="containsText" dxfId="4261" priority="3862" operator="containsText" text="Baja">
      <formula>NOT(ISERROR(SEARCH("Baja",I190)))</formula>
    </cfRule>
    <cfRule type="containsText" dxfId="4260" priority="3864" operator="containsText" text="Muy Alta">
      <formula>NOT(ISERROR(SEARCH("Muy Alta",I190)))</formula>
    </cfRule>
    <cfRule type="containsText" dxfId="4259" priority="3865" operator="containsText" text="Alta">
      <formula>NOT(ISERROR(SEARCH("Alta",I190)))</formula>
    </cfRule>
    <cfRule type="containsText" dxfId="4258" priority="3866" operator="containsText" text="Media">
      <formula>NOT(ISERROR(SEARCH("Media",I190)))</formula>
    </cfRule>
    <cfRule type="containsText" dxfId="4257" priority="3867" operator="containsText" text="Media">
      <formula>NOT(ISERROR(SEARCH("Media",I190)))</formula>
    </cfRule>
    <cfRule type="containsText" dxfId="4256" priority="3868" operator="containsText" text="Media">
      <formula>NOT(ISERROR(SEARCH("Media",I190)))</formula>
    </cfRule>
    <cfRule type="containsText" dxfId="4255" priority="3869" operator="containsText" text="Muy Baja">
      <formula>NOT(ISERROR(SEARCH("Muy Baja",I190)))</formula>
    </cfRule>
    <cfRule type="containsText" dxfId="4254" priority="3870" operator="containsText" text="Baja">
      <formula>NOT(ISERROR(SEARCH("Baja",I190)))</formula>
    </cfRule>
    <cfRule type="containsText" dxfId="4253" priority="3871" operator="containsText" text="Muy Baja">
      <formula>NOT(ISERROR(SEARCH("Muy Baja",I190)))</formula>
    </cfRule>
    <cfRule type="containsText" dxfId="4252" priority="3872" operator="containsText" text="Muy Baja">
      <formula>NOT(ISERROR(SEARCH("Muy Baja",I190)))</formula>
    </cfRule>
    <cfRule type="containsText" dxfId="4251" priority="3873" operator="containsText" text="Muy Baja">
      <formula>NOT(ISERROR(SEARCH("Muy Baja",I190)))</formula>
    </cfRule>
    <cfRule type="containsText" dxfId="4250" priority="3874" operator="containsText" text="Muy Baja'Tabla probabilidad'!">
      <formula>NOT(ISERROR(SEARCH("Muy Baja'Tabla probabilidad'!",I190)))</formula>
    </cfRule>
    <cfRule type="containsText" dxfId="4249" priority="3875" operator="containsText" text="Muy bajo">
      <formula>NOT(ISERROR(SEARCH("Muy bajo",I190)))</formula>
    </cfRule>
    <cfRule type="containsText" dxfId="4248" priority="3876" operator="containsText" text="Alta">
      <formula>NOT(ISERROR(SEARCH("Alta",I190)))</formula>
    </cfRule>
    <cfRule type="containsText" dxfId="4247" priority="3877" operator="containsText" text="Media">
      <formula>NOT(ISERROR(SEARCH("Media",I190)))</formula>
    </cfRule>
    <cfRule type="containsText" dxfId="4246" priority="3878" operator="containsText" text="Baja">
      <formula>NOT(ISERROR(SEARCH("Baja",I190)))</formula>
    </cfRule>
    <cfRule type="containsText" dxfId="4245" priority="3879" operator="containsText" text="Muy baja">
      <formula>NOT(ISERROR(SEARCH("Muy baja",I190)))</formula>
    </cfRule>
    <cfRule type="cellIs" dxfId="4244" priority="3882" operator="between">
      <formula>1</formula>
      <formula>2</formula>
    </cfRule>
    <cfRule type="cellIs" dxfId="4243" priority="3883" operator="between">
      <formula>0</formula>
      <formula>2</formula>
    </cfRule>
  </conditionalFormatting>
  <conditionalFormatting sqref="I190">
    <cfRule type="containsText" dxfId="4242" priority="3863" operator="containsText" text="Muy Alta">
      <formula>NOT(ISERROR(SEARCH("Muy Alta",I190)))</formula>
    </cfRule>
  </conditionalFormatting>
  <conditionalFormatting sqref="Y190:Y193">
    <cfRule type="containsText" dxfId="4241" priority="3855" operator="containsText" text="Muy Alta">
      <formula>NOT(ISERROR(SEARCH("Muy Alta",Y190)))</formula>
    </cfRule>
    <cfRule type="containsText" dxfId="4240" priority="3856" operator="containsText" text="Alta">
      <formula>NOT(ISERROR(SEARCH("Alta",Y190)))</formula>
    </cfRule>
    <cfRule type="containsText" dxfId="4239" priority="3857" operator="containsText" text="Media">
      <formula>NOT(ISERROR(SEARCH("Media",Y190)))</formula>
    </cfRule>
    <cfRule type="containsText" dxfId="4238" priority="3858" operator="containsText" text="Muy Baja">
      <formula>NOT(ISERROR(SEARCH("Muy Baja",Y190)))</formula>
    </cfRule>
    <cfRule type="containsText" dxfId="4237" priority="3859" operator="containsText" text="Baja">
      <formula>NOT(ISERROR(SEARCH("Baja",Y190)))</formula>
    </cfRule>
    <cfRule type="containsText" dxfId="4236" priority="3860" operator="containsText" text="Muy Baja">
      <formula>NOT(ISERROR(SEARCH("Muy Baja",Y190)))</formula>
    </cfRule>
  </conditionalFormatting>
  <conditionalFormatting sqref="AC190:AC193">
    <cfRule type="containsText" dxfId="4235" priority="3850" operator="containsText" text="Catastrófico">
      <formula>NOT(ISERROR(SEARCH("Catastrófico",AC190)))</formula>
    </cfRule>
    <cfRule type="containsText" dxfId="4234" priority="3851" operator="containsText" text="Mayor">
      <formula>NOT(ISERROR(SEARCH("Mayor",AC190)))</formula>
    </cfRule>
    <cfRule type="containsText" dxfId="4233" priority="3852" operator="containsText" text="Moderado">
      <formula>NOT(ISERROR(SEARCH("Moderado",AC190)))</formula>
    </cfRule>
    <cfRule type="containsText" dxfId="4232" priority="3853" operator="containsText" text="Menor">
      <formula>NOT(ISERROR(SEARCH("Menor",AC190)))</formula>
    </cfRule>
    <cfRule type="containsText" dxfId="4231" priority="3854" operator="containsText" text="Leve">
      <formula>NOT(ISERROR(SEARCH("Leve",AC190)))</formula>
    </cfRule>
  </conditionalFormatting>
  <conditionalFormatting sqref="AG190">
    <cfRule type="containsText" dxfId="4230" priority="3841" operator="containsText" text="Extremo">
      <formula>NOT(ISERROR(SEARCH("Extremo",AG190)))</formula>
    </cfRule>
    <cfRule type="containsText" dxfId="4229" priority="3842" operator="containsText" text="Alto">
      <formula>NOT(ISERROR(SEARCH("Alto",AG190)))</formula>
    </cfRule>
    <cfRule type="containsText" dxfId="4228" priority="3843" operator="containsText" text="Moderado">
      <formula>NOT(ISERROR(SEARCH("Moderado",AG190)))</formula>
    </cfRule>
    <cfRule type="containsText" dxfId="4227" priority="3844" operator="containsText" text="Menor">
      <formula>NOT(ISERROR(SEARCH("Menor",AG190)))</formula>
    </cfRule>
    <cfRule type="containsText" dxfId="4226" priority="3845" operator="containsText" text="Bajo">
      <formula>NOT(ISERROR(SEARCH("Bajo",AG190)))</formula>
    </cfRule>
    <cfRule type="containsText" dxfId="4225" priority="3846" operator="containsText" text="Moderado">
      <formula>NOT(ISERROR(SEARCH("Moderado",AG190)))</formula>
    </cfRule>
    <cfRule type="containsText" dxfId="4224" priority="3847" operator="containsText" text="Extremo">
      <formula>NOT(ISERROR(SEARCH("Extremo",AG190)))</formula>
    </cfRule>
    <cfRule type="containsText" dxfId="4223" priority="3848" operator="containsText" text="Baja">
      <formula>NOT(ISERROR(SEARCH("Baja",AG190)))</formula>
    </cfRule>
    <cfRule type="containsText" dxfId="4222" priority="3849" operator="containsText" text="Alto">
      <formula>NOT(ISERROR(SEARCH("Alto",AG190)))</formula>
    </cfRule>
  </conditionalFormatting>
  <conditionalFormatting sqref="AE190:AE193">
    <cfRule type="containsText" dxfId="4221" priority="3836" operator="containsText" text="Catastrófico">
      <formula>NOT(ISERROR(SEARCH("Catastrófico",AE190)))</formula>
    </cfRule>
    <cfRule type="containsText" dxfId="4220" priority="3837" operator="containsText" text="Moderado">
      <formula>NOT(ISERROR(SEARCH("Moderado",AE190)))</formula>
    </cfRule>
    <cfRule type="containsText" dxfId="4219" priority="3838" operator="containsText" text="Menor">
      <formula>NOT(ISERROR(SEARCH("Menor",AE190)))</formula>
    </cfRule>
    <cfRule type="containsText" dxfId="4218" priority="3839" operator="containsText" text="Leve">
      <formula>NOT(ISERROR(SEARCH("Leve",AE190)))</formula>
    </cfRule>
    <cfRule type="containsText" dxfId="4217" priority="3840" operator="containsText" text="Mayor">
      <formula>NOT(ISERROR(SEARCH("Mayor",AE190)))</formula>
    </cfRule>
  </conditionalFormatting>
  <conditionalFormatting sqref="L87">
    <cfRule type="containsText" dxfId="4216" priority="3829" operator="containsText" text="Catastrófico">
      <formula>NOT(ISERROR(SEARCH("Catastrófico",L87)))</formula>
    </cfRule>
    <cfRule type="containsText" dxfId="4215" priority="3830" operator="containsText" text="Mayor">
      <formula>NOT(ISERROR(SEARCH("Mayor",L87)))</formula>
    </cfRule>
    <cfRule type="containsText" dxfId="4214" priority="3831" operator="containsText" text="Alta">
      <formula>NOT(ISERROR(SEARCH("Alta",L87)))</formula>
    </cfRule>
    <cfRule type="containsText" dxfId="4213" priority="3832" operator="containsText" text="Moderado">
      <formula>NOT(ISERROR(SEARCH("Moderado",L87)))</formula>
    </cfRule>
    <cfRule type="containsText" dxfId="4212" priority="3833" operator="containsText" text="Menor">
      <formula>NOT(ISERROR(SEARCH("Menor",L87)))</formula>
    </cfRule>
    <cfRule type="containsText" dxfId="4211" priority="3834" operator="containsText" text="Leve">
      <formula>NOT(ISERROR(SEARCH("Leve",L87)))</formula>
    </cfRule>
  </conditionalFormatting>
  <conditionalFormatting sqref="M87">
    <cfRule type="containsText" dxfId="4210" priority="3823" operator="containsText" text="Catastrófico">
      <formula>NOT(ISERROR(SEARCH("Catastrófico",M87)))</formula>
    </cfRule>
    <cfRule type="containsText" dxfId="4209" priority="3824" operator="containsText" text="Mayor">
      <formula>NOT(ISERROR(SEARCH("Mayor",M87)))</formula>
    </cfRule>
    <cfRule type="containsText" dxfId="4208" priority="3825" operator="containsText" text="Alta">
      <formula>NOT(ISERROR(SEARCH("Alta",M87)))</formula>
    </cfRule>
    <cfRule type="containsText" dxfId="4207" priority="3826" operator="containsText" text="Moderado">
      <formula>NOT(ISERROR(SEARCH("Moderado",M87)))</formula>
    </cfRule>
    <cfRule type="containsText" dxfId="4206" priority="3827" operator="containsText" text="Menor">
      <formula>NOT(ISERROR(SEARCH("Menor",M87)))</formula>
    </cfRule>
    <cfRule type="containsText" dxfId="4205" priority="3828" operator="containsText" text="Leve">
      <formula>NOT(ISERROR(SEARCH("Leve",M87)))</formula>
    </cfRule>
  </conditionalFormatting>
  <conditionalFormatting sqref="AA87:AA89">
    <cfRule type="containsText" dxfId="4204" priority="3764" operator="containsText" text="Muy Baja">
      <formula>NOT(ISERROR(SEARCH("Muy Baja",AA87)))</formula>
    </cfRule>
    <cfRule type="containsText" dxfId="4203" priority="3818" operator="containsText" text="Muy Alta">
      <formula>NOT(ISERROR(SEARCH("Muy Alta",AA87)))</formula>
    </cfRule>
    <cfRule type="containsText" dxfId="4202" priority="3819" operator="containsText" text="Alta">
      <formula>NOT(ISERROR(SEARCH("Alta",AA87)))</formula>
    </cfRule>
    <cfRule type="containsText" dxfId="4201" priority="3820" operator="containsText" text="Media">
      <formula>NOT(ISERROR(SEARCH("Media",AA87)))</formula>
    </cfRule>
    <cfRule type="containsText" dxfId="4200" priority="3821" operator="containsText" text="Baja">
      <formula>NOT(ISERROR(SEARCH("Baja",AA87)))</formula>
    </cfRule>
    <cfRule type="containsText" dxfId="4199" priority="3822" operator="containsText" text="Muy Baja">
      <formula>NOT(ISERROR(SEARCH("Muy Baja",AA87)))</formula>
    </cfRule>
  </conditionalFormatting>
  <conditionalFormatting sqref="N87">
    <cfRule type="containsText" dxfId="4198" priority="3813" operator="containsText" text="Extremo">
      <formula>NOT(ISERROR(SEARCH("Extremo",N87)))</formula>
    </cfRule>
    <cfRule type="containsText" dxfId="4197" priority="3814" operator="containsText" text="Alto">
      <formula>NOT(ISERROR(SEARCH("Alto",N87)))</formula>
    </cfRule>
    <cfRule type="containsText" dxfId="4196" priority="3815" operator="containsText" text="Bajo">
      <formula>NOT(ISERROR(SEARCH("Bajo",N87)))</formula>
    </cfRule>
    <cfRule type="containsText" dxfId="4195" priority="3816" operator="containsText" text="Moderado">
      <formula>NOT(ISERROR(SEARCH("Moderado",N87)))</formula>
    </cfRule>
    <cfRule type="containsText" dxfId="4194" priority="3817" operator="containsText" text="Extremo">
      <formula>NOT(ISERROR(SEARCH("Extremo",N87)))</formula>
    </cfRule>
  </conditionalFormatting>
  <conditionalFormatting sqref="I87">
    <cfRule type="containsText" dxfId="4193" priority="3790" operator="containsText" text="Muy Baja">
      <formula>NOT(ISERROR(SEARCH("Muy Baja",I87)))</formula>
    </cfRule>
    <cfRule type="containsText" dxfId="4192" priority="3791" operator="containsText" text="Baja">
      <formula>NOT(ISERROR(SEARCH("Baja",I87)))</formula>
    </cfRule>
    <cfRule type="containsText" dxfId="4191" priority="3793" operator="containsText" text="Muy Alta">
      <formula>NOT(ISERROR(SEARCH("Muy Alta",I87)))</formula>
    </cfRule>
    <cfRule type="containsText" dxfId="4190" priority="3794" operator="containsText" text="Alta">
      <formula>NOT(ISERROR(SEARCH("Alta",I87)))</formula>
    </cfRule>
    <cfRule type="containsText" dxfId="4189" priority="3795" operator="containsText" text="Media">
      <formula>NOT(ISERROR(SEARCH("Media",I87)))</formula>
    </cfRule>
    <cfRule type="containsText" dxfId="4188" priority="3796" operator="containsText" text="Media">
      <formula>NOT(ISERROR(SEARCH("Media",I87)))</formula>
    </cfRule>
    <cfRule type="containsText" dxfId="4187" priority="3797" operator="containsText" text="Media">
      <formula>NOT(ISERROR(SEARCH("Media",I87)))</formula>
    </cfRule>
    <cfRule type="containsText" dxfId="4186" priority="3798" operator="containsText" text="Muy Baja">
      <formula>NOT(ISERROR(SEARCH("Muy Baja",I87)))</formula>
    </cfRule>
    <cfRule type="containsText" dxfId="4185" priority="3799" operator="containsText" text="Baja">
      <formula>NOT(ISERROR(SEARCH("Baja",I87)))</formula>
    </cfRule>
    <cfRule type="containsText" dxfId="4184" priority="3800" operator="containsText" text="Muy Baja">
      <formula>NOT(ISERROR(SEARCH("Muy Baja",I87)))</formula>
    </cfRule>
    <cfRule type="containsText" dxfId="4183" priority="3801" operator="containsText" text="Muy Baja">
      <formula>NOT(ISERROR(SEARCH("Muy Baja",I87)))</formula>
    </cfRule>
    <cfRule type="containsText" dxfId="4182" priority="3802" operator="containsText" text="Muy Baja">
      <formula>NOT(ISERROR(SEARCH("Muy Baja",I87)))</formula>
    </cfRule>
    <cfRule type="containsText" dxfId="4181" priority="3803" operator="containsText" text="Muy Baja'Tabla probabilidad'!">
      <formula>NOT(ISERROR(SEARCH("Muy Baja'Tabla probabilidad'!",I87)))</formula>
    </cfRule>
    <cfRule type="containsText" dxfId="4180" priority="3804" operator="containsText" text="Muy bajo">
      <formula>NOT(ISERROR(SEARCH("Muy bajo",I87)))</formula>
    </cfRule>
    <cfRule type="containsText" dxfId="4179" priority="3805" operator="containsText" text="Alta">
      <formula>NOT(ISERROR(SEARCH("Alta",I87)))</formula>
    </cfRule>
    <cfRule type="containsText" dxfId="4178" priority="3806" operator="containsText" text="Media">
      <formula>NOT(ISERROR(SEARCH("Media",I87)))</formula>
    </cfRule>
    <cfRule type="containsText" dxfId="4177" priority="3807" operator="containsText" text="Baja">
      <formula>NOT(ISERROR(SEARCH("Baja",I87)))</formula>
    </cfRule>
    <cfRule type="containsText" dxfId="4176" priority="3808" operator="containsText" text="Muy baja">
      <formula>NOT(ISERROR(SEARCH("Muy baja",I87)))</formula>
    </cfRule>
    <cfRule type="cellIs" dxfId="4175" priority="3811" operator="between">
      <formula>1</formula>
      <formula>2</formula>
    </cfRule>
    <cfRule type="cellIs" dxfId="4174" priority="3812" operator="between">
      <formula>0</formula>
      <formula>2</formula>
    </cfRule>
  </conditionalFormatting>
  <conditionalFormatting sqref="I87">
    <cfRule type="containsText" dxfId="4173" priority="3792" operator="containsText" text="Muy Alta">
      <formula>NOT(ISERROR(SEARCH("Muy Alta",I87)))</formula>
    </cfRule>
  </conditionalFormatting>
  <conditionalFormatting sqref="Y87:Y89">
    <cfRule type="containsText" dxfId="4172" priority="3784" operator="containsText" text="Muy Alta">
      <formula>NOT(ISERROR(SEARCH("Muy Alta",Y87)))</formula>
    </cfRule>
    <cfRule type="containsText" dxfId="4171" priority="3785" operator="containsText" text="Alta">
      <formula>NOT(ISERROR(SEARCH("Alta",Y87)))</formula>
    </cfRule>
    <cfRule type="containsText" dxfId="4170" priority="3786" operator="containsText" text="Media">
      <formula>NOT(ISERROR(SEARCH("Media",Y87)))</formula>
    </cfRule>
    <cfRule type="containsText" dxfId="4169" priority="3787" operator="containsText" text="Muy Baja">
      <formula>NOT(ISERROR(SEARCH("Muy Baja",Y87)))</formula>
    </cfRule>
    <cfRule type="containsText" dxfId="4168" priority="3788" operator="containsText" text="Baja">
      <formula>NOT(ISERROR(SEARCH("Baja",Y87)))</formula>
    </cfRule>
    <cfRule type="containsText" dxfId="4167" priority="3789" operator="containsText" text="Muy Baja">
      <formula>NOT(ISERROR(SEARCH("Muy Baja",Y87)))</formula>
    </cfRule>
  </conditionalFormatting>
  <conditionalFormatting sqref="AC87:AC89">
    <cfRule type="containsText" dxfId="4166" priority="3779" operator="containsText" text="Catastrófico">
      <formula>NOT(ISERROR(SEARCH("Catastrófico",AC87)))</formula>
    </cfRule>
    <cfRule type="containsText" dxfId="4165" priority="3780" operator="containsText" text="Mayor">
      <formula>NOT(ISERROR(SEARCH("Mayor",AC87)))</formula>
    </cfRule>
    <cfRule type="containsText" dxfId="4164" priority="3781" operator="containsText" text="Moderado">
      <formula>NOT(ISERROR(SEARCH("Moderado",AC87)))</formula>
    </cfRule>
    <cfRule type="containsText" dxfId="4163" priority="3782" operator="containsText" text="Menor">
      <formula>NOT(ISERROR(SEARCH("Menor",AC87)))</formula>
    </cfRule>
    <cfRule type="containsText" dxfId="4162" priority="3783" operator="containsText" text="Leve">
      <formula>NOT(ISERROR(SEARCH("Leve",AC87)))</formula>
    </cfRule>
  </conditionalFormatting>
  <conditionalFormatting sqref="AG87">
    <cfRule type="containsText" dxfId="4161" priority="3770" operator="containsText" text="Extremo">
      <formula>NOT(ISERROR(SEARCH("Extremo",AG87)))</formula>
    </cfRule>
    <cfRule type="containsText" dxfId="4160" priority="3771" operator="containsText" text="Alto">
      <formula>NOT(ISERROR(SEARCH("Alto",AG87)))</formula>
    </cfRule>
    <cfRule type="containsText" dxfId="4159" priority="3772" operator="containsText" text="Moderado">
      <formula>NOT(ISERROR(SEARCH("Moderado",AG87)))</formula>
    </cfRule>
    <cfRule type="containsText" dxfId="4158" priority="3773" operator="containsText" text="Menor">
      <formula>NOT(ISERROR(SEARCH("Menor",AG87)))</formula>
    </cfRule>
    <cfRule type="containsText" dxfId="4157" priority="3774" operator="containsText" text="Bajo">
      <formula>NOT(ISERROR(SEARCH("Bajo",AG87)))</formula>
    </cfRule>
    <cfRule type="containsText" dxfId="4156" priority="3775" operator="containsText" text="Moderado">
      <formula>NOT(ISERROR(SEARCH("Moderado",AG87)))</formula>
    </cfRule>
    <cfRule type="containsText" dxfId="4155" priority="3776" operator="containsText" text="Extremo">
      <formula>NOT(ISERROR(SEARCH("Extremo",AG87)))</formula>
    </cfRule>
    <cfRule type="containsText" dxfId="4154" priority="3777" operator="containsText" text="Baja">
      <formula>NOT(ISERROR(SEARCH("Baja",AG87)))</formula>
    </cfRule>
    <cfRule type="containsText" dxfId="4153" priority="3778" operator="containsText" text="Alto">
      <formula>NOT(ISERROR(SEARCH("Alto",AG87)))</formula>
    </cfRule>
  </conditionalFormatting>
  <conditionalFormatting sqref="AE87:AE89">
    <cfRule type="containsText" dxfId="4152" priority="3765" operator="containsText" text="Catastrófico">
      <formula>NOT(ISERROR(SEARCH("Catastrófico",AE87)))</formula>
    </cfRule>
    <cfRule type="containsText" dxfId="4151" priority="3766" operator="containsText" text="Moderado">
      <formula>NOT(ISERROR(SEARCH("Moderado",AE87)))</formula>
    </cfRule>
    <cfRule type="containsText" dxfId="4150" priority="3767" operator="containsText" text="Menor">
      <formula>NOT(ISERROR(SEARCH("Menor",AE87)))</formula>
    </cfRule>
    <cfRule type="containsText" dxfId="4149" priority="3768" operator="containsText" text="Leve">
      <formula>NOT(ISERROR(SEARCH("Leve",AE87)))</formula>
    </cfRule>
    <cfRule type="containsText" dxfId="4148" priority="3769" operator="containsText" text="Mayor">
      <formula>NOT(ISERROR(SEARCH("Mayor",AE87)))</formula>
    </cfRule>
  </conditionalFormatting>
  <conditionalFormatting sqref="L90">
    <cfRule type="containsText" dxfId="4147" priority="3758" operator="containsText" text="Catastrófico">
      <formula>NOT(ISERROR(SEARCH("Catastrófico",L90)))</formula>
    </cfRule>
    <cfRule type="containsText" dxfId="4146" priority="3759" operator="containsText" text="Mayor">
      <formula>NOT(ISERROR(SEARCH("Mayor",L90)))</formula>
    </cfRule>
    <cfRule type="containsText" dxfId="4145" priority="3760" operator="containsText" text="Alta">
      <formula>NOT(ISERROR(SEARCH("Alta",L90)))</formula>
    </cfRule>
    <cfRule type="containsText" dxfId="4144" priority="3761" operator="containsText" text="Moderado">
      <formula>NOT(ISERROR(SEARCH("Moderado",L90)))</formula>
    </cfRule>
    <cfRule type="containsText" dxfId="4143" priority="3762" operator="containsText" text="Menor">
      <formula>NOT(ISERROR(SEARCH("Menor",L90)))</formula>
    </cfRule>
    <cfRule type="containsText" dxfId="4142" priority="3763" operator="containsText" text="Leve">
      <formula>NOT(ISERROR(SEARCH("Leve",L90)))</formula>
    </cfRule>
  </conditionalFormatting>
  <conditionalFormatting sqref="M90">
    <cfRule type="containsText" dxfId="4141" priority="3752" operator="containsText" text="Catastrófico">
      <formula>NOT(ISERROR(SEARCH("Catastrófico",M90)))</formula>
    </cfRule>
    <cfRule type="containsText" dxfId="4140" priority="3753" operator="containsText" text="Mayor">
      <formula>NOT(ISERROR(SEARCH("Mayor",M90)))</formula>
    </cfRule>
    <cfRule type="containsText" dxfId="4139" priority="3754" operator="containsText" text="Alta">
      <formula>NOT(ISERROR(SEARCH("Alta",M90)))</formula>
    </cfRule>
    <cfRule type="containsText" dxfId="4138" priority="3755" operator="containsText" text="Moderado">
      <formula>NOT(ISERROR(SEARCH("Moderado",M90)))</formula>
    </cfRule>
    <cfRule type="containsText" dxfId="4137" priority="3756" operator="containsText" text="Menor">
      <formula>NOT(ISERROR(SEARCH("Menor",M90)))</formula>
    </cfRule>
    <cfRule type="containsText" dxfId="4136" priority="3757" operator="containsText" text="Leve">
      <formula>NOT(ISERROR(SEARCH("Leve",M90)))</formula>
    </cfRule>
  </conditionalFormatting>
  <conditionalFormatting sqref="AA90:AA92">
    <cfRule type="containsText" dxfId="4135" priority="3693" operator="containsText" text="Muy Baja">
      <formula>NOT(ISERROR(SEARCH("Muy Baja",AA90)))</formula>
    </cfRule>
    <cfRule type="containsText" dxfId="4134" priority="3747" operator="containsText" text="Muy Alta">
      <formula>NOT(ISERROR(SEARCH("Muy Alta",AA90)))</formula>
    </cfRule>
    <cfRule type="containsText" dxfId="4133" priority="3748" operator="containsText" text="Alta">
      <formula>NOT(ISERROR(SEARCH("Alta",AA90)))</formula>
    </cfRule>
    <cfRule type="containsText" dxfId="4132" priority="3749" operator="containsText" text="Media">
      <formula>NOT(ISERROR(SEARCH("Media",AA90)))</formula>
    </cfRule>
    <cfRule type="containsText" dxfId="4131" priority="3750" operator="containsText" text="Baja">
      <formula>NOT(ISERROR(SEARCH("Baja",AA90)))</formula>
    </cfRule>
    <cfRule type="containsText" dxfId="4130" priority="3751" operator="containsText" text="Muy Baja">
      <formula>NOT(ISERROR(SEARCH("Muy Baja",AA90)))</formula>
    </cfRule>
  </conditionalFormatting>
  <conditionalFormatting sqref="N90">
    <cfRule type="containsText" dxfId="4129" priority="3742" operator="containsText" text="Extremo">
      <formula>NOT(ISERROR(SEARCH("Extremo",N90)))</formula>
    </cfRule>
    <cfRule type="containsText" dxfId="4128" priority="3743" operator="containsText" text="Alto">
      <formula>NOT(ISERROR(SEARCH("Alto",N90)))</formula>
    </cfRule>
    <cfRule type="containsText" dxfId="4127" priority="3744" operator="containsText" text="Bajo">
      <formula>NOT(ISERROR(SEARCH("Bajo",N90)))</formula>
    </cfRule>
    <cfRule type="containsText" dxfId="4126" priority="3745" operator="containsText" text="Moderado">
      <formula>NOT(ISERROR(SEARCH("Moderado",N90)))</formula>
    </cfRule>
    <cfRule type="containsText" dxfId="4125" priority="3746" operator="containsText" text="Extremo">
      <formula>NOT(ISERROR(SEARCH("Extremo",N90)))</formula>
    </cfRule>
  </conditionalFormatting>
  <conditionalFormatting sqref="I90">
    <cfRule type="containsText" dxfId="4124" priority="3719" operator="containsText" text="Muy Baja">
      <formula>NOT(ISERROR(SEARCH("Muy Baja",I90)))</formula>
    </cfRule>
    <cfRule type="containsText" dxfId="4123" priority="3720" operator="containsText" text="Baja">
      <formula>NOT(ISERROR(SEARCH("Baja",I90)))</formula>
    </cfRule>
    <cfRule type="containsText" dxfId="4122" priority="3722" operator="containsText" text="Muy Alta">
      <formula>NOT(ISERROR(SEARCH("Muy Alta",I90)))</formula>
    </cfRule>
    <cfRule type="containsText" dxfId="4121" priority="3723" operator="containsText" text="Alta">
      <formula>NOT(ISERROR(SEARCH("Alta",I90)))</formula>
    </cfRule>
    <cfRule type="containsText" dxfId="4120" priority="3724" operator="containsText" text="Media">
      <formula>NOT(ISERROR(SEARCH("Media",I90)))</formula>
    </cfRule>
    <cfRule type="containsText" dxfId="4119" priority="3725" operator="containsText" text="Media">
      <formula>NOT(ISERROR(SEARCH("Media",I90)))</formula>
    </cfRule>
    <cfRule type="containsText" dxfId="4118" priority="3726" operator="containsText" text="Media">
      <formula>NOT(ISERROR(SEARCH("Media",I90)))</formula>
    </cfRule>
    <cfRule type="containsText" dxfId="4117" priority="3727" operator="containsText" text="Muy Baja">
      <formula>NOT(ISERROR(SEARCH("Muy Baja",I90)))</formula>
    </cfRule>
    <cfRule type="containsText" dxfId="4116" priority="3728" operator="containsText" text="Baja">
      <formula>NOT(ISERROR(SEARCH("Baja",I90)))</formula>
    </cfRule>
    <cfRule type="containsText" dxfId="4115" priority="3729" operator="containsText" text="Muy Baja">
      <formula>NOT(ISERROR(SEARCH("Muy Baja",I90)))</formula>
    </cfRule>
    <cfRule type="containsText" dxfId="4114" priority="3730" operator="containsText" text="Muy Baja">
      <formula>NOT(ISERROR(SEARCH("Muy Baja",I90)))</formula>
    </cfRule>
    <cfRule type="containsText" dxfId="4113" priority="3731" operator="containsText" text="Muy Baja">
      <formula>NOT(ISERROR(SEARCH("Muy Baja",I90)))</formula>
    </cfRule>
    <cfRule type="containsText" dxfId="4112" priority="3732" operator="containsText" text="Muy Baja'Tabla probabilidad'!">
      <formula>NOT(ISERROR(SEARCH("Muy Baja'Tabla probabilidad'!",I90)))</formula>
    </cfRule>
    <cfRule type="containsText" dxfId="4111" priority="3733" operator="containsText" text="Muy bajo">
      <formula>NOT(ISERROR(SEARCH("Muy bajo",I90)))</formula>
    </cfRule>
    <cfRule type="containsText" dxfId="4110" priority="3734" operator="containsText" text="Alta">
      <formula>NOT(ISERROR(SEARCH("Alta",I90)))</formula>
    </cfRule>
    <cfRule type="containsText" dxfId="4109" priority="3735" operator="containsText" text="Media">
      <formula>NOT(ISERROR(SEARCH("Media",I90)))</formula>
    </cfRule>
    <cfRule type="containsText" dxfId="4108" priority="3736" operator="containsText" text="Baja">
      <formula>NOT(ISERROR(SEARCH("Baja",I90)))</formula>
    </cfRule>
    <cfRule type="containsText" dxfId="4107" priority="3737" operator="containsText" text="Muy baja">
      <formula>NOT(ISERROR(SEARCH("Muy baja",I90)))</formula>
    </cfRule>
    <cfRule type="cellIs" dxfId="4106" priority="3740" operator="between">
      <formula>1</formula>
      <formula>2</formula>
    </cfRule>
    <cfRule type="cellIs" dxfId="4105" priority="3741" operator="between">
      <formula>0</formula>
      <formula>2</formula>
    </cfRule>
  </conditionalFormatting>
  <conditionalFormatting sqref="I90">
    <cfRule type="containsText" dxfId="4104" priority="3721" operator="containsText" text="Muy Alta">
      <formula>NOT(ISERROR(SEARCH("Muy Alta",I90)))</formula>
    </cfRule>
  </conditionalFormatting>
  <conditionalFormatting sqref="Y90:Y92">
    <cfRule type="containsText" dxfId="4103" priority="3713" operator="containsText" text="Muy Alta">
      <formula>NOT(ISERROR(SEARCH("Muy Alta",Y90)))</formula>
    </cfRule>
    <cfRule type="containsText" dxfId="4102" priority="3714" operator="containsText" text="Alta">
      <formula>NOT(ISERROR(SEARCH("Alta",Y90)))</formula>
    </cfRule>
    <cfRule type="containsText" dxfId="4101" priority="3715" operator="containsText" text="Media">
      <formula>NOT(ISERROR(SEARCH("Media",Y90)))</formula>
    </cfRule>
    <cfRule type="containsText" dxfId="4100" priority="3716" operator="containsText" text="Muy Baja">
      <formula>NOT(ISERROR(SEARCH("Muy Baja",Y90)))</formula>
    </cfRule>
    <cfRule type="containsText" dxfId="4099" priority="3717" operator="containsText" text="Baja">
      <formula>NOT(ISERROR(SEARCH("Baja",Y90)))</formula>
    </cfRule>
    <cfRule type="containsText" dxfId="4098" priority="3718" operator="containsText" text="Muy Baja">
      <formula>NOT(ISERROR(SEARCH("Muy Baja",Y90)))</formula>
    </cfRule>
  </conditionalFormatting>
  <conditionalFormatting sqref="AC90:AC92">
    <cfRule type="containsText" dxfId="4097" priority="3708" operator="containsText" text="Catastrófico">
      <formula>NOT(ISERROR(SEARCH("Catastrófico",AC90)))</formula>
    </cfRule>
    <cfRule type="containsText" dxfId="4096" priority="3709" operator="containsText" text="Mayor">
      <formula>NOT(ISERROR(SEARCH("Mayor",AC90)))</formula>
    </cfRule>
    <cfRule type="containsText" dxfId="4095" priority="3710" operator="containsText" text="Moderado">
      <formula>NOT(ISERROR(SEARCH("Moderado",AC90)))</formula>
    </cfRule>
    <cfRule type="containsText" dxfId="4094" priority="3711" operator="containsText" text="Menor">
      <formula>NOT(ISERROR(SEARCH("Menor",AC90)))</formula>
    </cfRule>
    <cfRule type="containsText" dxfId="4093" priority="3712" operator="containsText" text="Leve">
      <formula>NOT(ISERROR(SEARCH("Leve",AC90)))</formula>
    </cfRule>
  </conditionalFormatting>
  <conditionalFormatting sqref="AG90">
    <cfRule type="containsText" dxfId="4092" priority="3699" operator="containsText" text="Extremo">
      <formula>NOT(ISERROR(SEARCH("Extremo",AG90)))</formula>
    </cfRule>
    <cfRule type="containsText" dxfId="4091" priority="3700" operator="containsText" text="Alto">
      <formula>NOT(ISERROR(SEARCH("Alto",AG90)))</formula>
    </cfRule>
    <cfRule type="containsText" dxfId="4090" priority="3701" operator="containsText" text="Moderado">
      <formula>NOT(ISERROR(SEARCH("Moderado",AG90)))</formula>
    </cfRule>
    <cfRule type="containsText" dxfId="4089" priority="3702" operator="containsText" text="Menor">
      <formula>NOT(ISERROR(SEARCH("Menor",AG90)))</formula>
    </cfRule>
    <cfRule type="containsText" dxfId="4088" priority="3703" operator="containsText" text="Bajo">
      <formula>NOT(ISERROR(SEARCH("Bajo",AG90)))</formula>
    </cfRule>
    <cfRule type="containsText" dxfId="4087" priority="3704" operator="containsText" text="Moderado">
      <formula>NOT(ISERROR(SEARCH("Moderado",AG90)))</formula>
    </cfRule>
    <cfRule type="containsText" dxfId="4086" priority="3705" operator="containsText" text="Extremo">
      <formula>NOT(ISERROR(SEARCH("Extremo",AG90)))</formula>
    </cfRule>
    <cfRule type="containsText" dxfId="4085" priority="3706" operator="containsText" text="Baja">
      <formula>NOT(ISERROR(SEARCH("Baja",AG90)))</formula>
    </cfRule>
    <cfRule type="containsText" dxfId="4084" priority="3707" operator="containsText" text="Alto">
      <formula>NOT(ISERROR(SEARCH("Alto",AG90)))</formula>
    </cfRule>
  </conditionalFormatting>
  <conditionalFormatting sqref="AE90:AE92">
    <cfRule type="containsText" dxfId="4083" priority="3694" operator="containsText" text="Catastrófico">
      <formula>NOT(ISERROR(SEARCH("Catastrófico",AE90)))</formula>
    </cfRule>
    <cfRule type="containsText" dxfId="4082" priority="3695" operator="containsText" text="Moderado">
      <formula>NOT(ISERROR(SEARCH("Moderado",AE90)))</formula>
    </cfRule>
    <cfRule type="containsText" dxfId="4081" priority="3696" operator="containsText" text="Menor">
      <formula>NOT(ISERROR(SEARCH("Menor",AE90)))</formula>
    </cfRule>
    <cfRule type="containsText" dxfId="4080" priority="3697" operator="containsText" text="Leve">
      <formula>NOT(ISERROR(SEARCH("Leve",AE90)))</formula>
    </cfRule>
    <cfRule type="containsText" dxfId="4079" priority="3698" operator="containsText" text="Mayor">
      <formula>NOT(ISERROR(SEARCH("Mayor",AE90)))</formula>
    </cfRule>
  </conditionalFormatting>
  <conditionalFormatting sqref="L93">
    <cfRule type="containsText" dxfId="4078" priority="3687" operator="containsText" text="Catastrófico">
      <formula>NOT(ISERROR(SEARCH("Catastrófico",L93)))</formula>
    </cfRule>
    <cfRule type="containsText" dxfId="4077" priority="3688" operator="containsText" text="Mayor">
      <formula>NOT(ISERROR(SEARCH("Mayor",L93)))</formula>
    </cfRule>
    <cfRule type="containsText" dxfId="4076" priority="3689" operator="containsText" text="Alta">
      <formula>NOT(ISERROR(SEARCH("Alta",L93)))</formula>
    </cfRule>
    <cfRule type="containsText" dxfId="4075" priority="3690" operator="containsText" text="Moderado">
      <formula>NOT(ISERROR(SEARCH("Moderado",L93)))</formula>
    </cfRule>
    <cfRule type="containsText" dxfId="4074" priority="3691" operator="containsText" text="Menor">
      <formula>NOT(ISERROR(SEARCH("Menor",L93)))</formula>
    </cfRule>
    <cfRule type="containsText" dxfId="4073" priority="3692" operator="containsText" text="Leve">
      <formula>NOT(ISERROR(SEARCH("Leve",L93)))</formula>
    </cfRule>
  </conditionalFormatting>
  <conditionalFormatting sqref="M93">
    <cfRule type="containsText" dxfId="4072" priority="3681" operator="containsText" text="Catastrófico">
      <formula>NOT(ISERROR(SEARCH("Catastrófico",M93)))</formula>
    </cfRule>
    <cfRule type="containsText" dxfId="4071" priority="3682" operator="containsText" text="Mayor">
      <formula>NOT(ISERROR(SEARCH("Mayor",M93)))</formula>
    </cfRule>
    <cfRule type="containsText" dxfId="4070" priority="3683" operator="containsText" text="Alta">
      <formula>NOT(ISERROR(SEARCH("Alta",M93)))</formula>
    </cfRule>
    <cfRule type="containsText" dxfId="4069" priority="3684" operator="containsText" text="Moderado">
      <formula>NOT(ISERROR(SEARCH("Moderado",M93)))</formula>
    </cfRule>
    <cfRule type="containsText" dxfId="4068" priority="3685" operator="containsText" text="Menor">
      <formula>NOT(ISERROR(SEARCH("Menor",M93)))</formula>
    </cfRule>
    <cfRule type="containsText" dxfId="4067" priority="3686" operator="containsText" text="Leve">
      <formula>NOT(ISERROR(SEARCH("Leve",M93)))</formula>
    </cfRule>
  </conditionalFormatting>
  <conditionalFormatting sqref="AA93:AA94">
    <cfRule type="containsText" dxfId="4066" priority="3622" operator="containsText" text="Muy Baja">
      <formula>NOT(ISERROR(SEARCH("Muy Baja",AA93)))</formula>
    </cfRule>
    <cfRule type="containsText" dxfId="4065" priority="3676" operator="containsText" text="Muy Alta">
      <formula>NOT(ISERROR(SEARCH("Muy Alta",AA93)))</formula>
    </cfRule>
    <cfRule type="containsText" dxfId="4064" priority="3677" operator="containsText" text="Alta">
      <formula>NOT(ISERROR(SEARCH("Alta",AA93)))</formula>
    </cfRule>
    <cfRule type="containsText" dxfId="4063" priority="3678" operator="containsText" text="Media">
      <formula>NOT(ISERROR(SEARCH("Media",AA93)))</formula>
    </cfRule>
    <cfRule type="containsText" dxfId="4062" priority="3679" operator="containsText" text="Baja">
      <formula>NOT(ISERROR(SEARCH("Baja",AA93)))</formula>
    </cfRule>
    <cfRule type="containsText" dxfId="4061" priority="3680" operator="containsText" text="Muy Baja">
      <formula>NOT(ISERROR(SEARCH("Muy Baja",AA93)))</formula>
    </cfRule>
  </conditionalFormatting>
  <conditionalFormatting sqref="N93">
    <cfRule type="containsText" dxfId="4060" priority="3671" operator="containsText" text="Extremo">
      <formula>NOT(ISERROR(SEARCH("Extremo",N93)))</formula>
    </cfRule>
    <cfRule type="containsText" dxfId="4059" priority="3672" operator="containsText" text="Alto">
      <formula>NOT(ISERROR(SEARCH("Alto",N93)))</formula>
    </cfRule>
    <cfRule type="containsText" dxfId="4058" priority="3673" operator="containsText" text="Bajo">
      <formula>NOT(ISERROR(SEARCH("Bajo",N93)))</formula>
    </cfRule>
    <cfRule type="containsText" dxfId="4057" priority="3674" operator="containsText" text="Moderado">
      <formula>NOT(ISERROR(SEARCH("Moderado",N93)))</formula>
    </cfRule>
    <cfRule type="containsText" dxfId="4056" priority="3675" operator="containsText" text="Extremo">
      <formula>NOT(ISERROR(SEARCH("Extremo",N93)))</formula>
    </cfRule>
  </conditionalFormatting>
  <conditionalFormatting sqref="I93">
    <cfRule type="containsText" dxfId="4055" priority="3648" operator="containsText" text="Muy Baja">
      <formula>NOT(ISERROR(SEARCH("Muy Baja",I93)))</formula>
    </cfRule>
    <cfRule type="containsText" dxfId="4054" priority="3649" operator="containsText" text="Baja">
      <formula>NOT(ISERROR(SEARCH("Baja",I93)))</formula>
    </cfRule>
    <cfRule type="containsText" dxfId="4053" priority="3651" operator="containsText" text="Muy Alta">
      <formula>NOT(ISERROR(SEARCH("Muy Alta",I93)))</formula>
    </cfRule>
    <cfRule type="containsText" dxfId="4052" priority="3652" operator="containsText" text="Alta">
      <formula>NOT(ISERROR(SEARCH("Alta",I93)))</formula>
    </cfRule>
    <cfRule type="containsText" dxfId="4051" priority="3653" operator="containsText" text="Media">
      <formula>NOT(ISERROR(SEARCH("Media",I93)))</formula>
    </cfRule>
    <cfRule type="containsText" dxfId="4050" priority="3654" operator="containsText" text="Media">
      <formula>NOT(ISERROR(SEARCH("Media",I93)))</formula>
    </cfRule>
    <cfRule type="containsText" dxfId="4049" priority="3655" operator="containsText" text="Media">
      <formula>NOT(ISERROR(SEARCH("Media",I93)))</formula>
    </cfRule>
    <cfRule type="containsText" dxfId="4048" priority="3656" operator="containsText" text="Muy Baja">
      <formula>NOT(ISERROR(SEARCH("Muy Baja",I93)))</formula>
    </cfRule>
    <cfRule type="containsText" dxfId="4047" priority="3657" operator="containsText" text="Baja">
      <formula>NOT(ISERROR(SEARCH("Baja",I93)))</formula>
    </cfRule>
    <cfRule type="containsText" dxfId="4046" priority="3658" operator="containsText" text="Muy Baja">
      <formula>NOT(ISERROR(SEARCH("Muy Baja",I93)))</formula>
    </cfRule>
    <cfRule type="containsText" dxfId="4045" priority="3659" operator="containsText" text="Muy Baja">
      <formula>NOT(ISERROR(SEARCH("Muy Baja",I93)))</formula>
    </cfRule>
    <cfRule type="containsText" dxfId="4044" priority="3660" operator="containsText" text="Muy Baja">
      <formula>NOT(ISERROR(SEARCH("Muy Baja",I93)))</formula>
    </cfRule>
    <cfRule type="containsText" dxfId="4043" priority="3661" operator="containsText" text="Muy Baja'Tabla probabilidad'!">
      <formula>NOT(ISERROR(SEARCH("Muy Baja'Tabla probabilidad'!",I93)))</formula>
    </cfRule>
    <cfRule type="containsText" dxfId="4042" priority="3662" operator="containsText" text="Muy bajo">
      <formula>NOT(ISERROR(SEARCH("Muy bajo",I93)))</formula>
    </cfRule>
    <cfRule type="containsText" dxfId="4041" priority="3663" operator="containsText" text="Alta">
      <formula>NOT(ISERROR(SEARCH("Alta",I93)))</formula>
    </cfRule>
    <cfRule type="containsText" dxfId="4040" priority="3664" operator="containsText" text="Media">
      <formula>NOT(ISERROR(SEARCH("Media",I93)))</formula>
    </cfRule>
    <cfRule type="containsText" dxfId="4039" priority="3665" operator="containsText" text="Baja">
      <formula>NOT(ISERROR(SEARCH("Baja",I93)))</formula>
    </cfRule>
    <cfRule type="containsText" dxfId="4038" priority="3666" operator="containsText" text="Muy baja">
      <formula>NOT(ISERROR(SEARCH("Muy baja",I93)))</formula>
    </cfRule>
    <cfRule type="cellIs" dxfId="4037" priority="3669" operator="between">
      <formula>1</formula>
      <formula>2</formula>
    </cfRule>
    <cfRule type="cellIs" dxfId="4036" priority="3670" operator="between">
      <formula>0</formula>
      <formula>2</formula>
    </cfRule>
  </conditionalFormatting>
  <conditionalFormatting sqref="I93">
    <cfRule type="containsText" dxfId="4035" priority="3650" operator="containsText" text="Muy Alta">
      <formula>NOT(ISERROR(SEARCH("Muy Alta",I93)))</formula>
    </cfRule>
  </conditionalFormatting>
  <conditionalFormatting sqref="Y93:Y94">
    <cfRule type="containsText" dxfId="4034" priority="3642" operator="containsText" text="Muy Alta">
      <formula>NOT(ISERROR(SEARCH("Muy Alta",Y93)))</formula>
    </cfRule>
    <cfRule type="containsText" dxfId="4033" priority="3643" operator="containsText" text="Alta">
      <formula>NOT(ISERROR(SEARCH("Alta",Y93)))</formula>
    </cfRule>
    <cfRule type="containsText" dxfId="4032" priority="3644" operator="containsText" text="Media">
      <formula>NOT(ISERROR(SEARCH("Media",Y93)))</formula>
    </cfRule>
    <cfRule type="containsText" dxfId="4031" priority="3645" operator="containsText" text="Muy Baja">
      <formula>NOT(ISERROR(SEARCH("Muy Baja",Y93)))</formula>
    </cfRule>
    <cfRule type="containsText" dxfId="4030" priority="3646" operator="containsText" text="Baja">
      <formula>NOT(ISERROR(SEARCH("Baja",Y93)))</formula>
    </cfRule>
    <cfRule type="containsText" dxfId="4029" priority="3647" operator="containsText" text="Muy Baja">
      <formula>NOT(ISERROR(SEARCH("Muy Baja",Y93)))</formula>
    </cfRule>
  </conditionalFormatting>
  <conditionalFormatting sqref="AC93:AC94">
    <cfRule type="containsText" dxfId="4028" priority="3637" operator="containsText" text="Catastrófico">
      <formula>NOT(ISERROR(SEARCH("Catastrófico",AC93)))</formula>
    </cfRule>
    <cfRule type="containsText" dxfId="4027" priority="3638" operator="containsText" text="Mayor">
      <formula>NOT(ISERROR(SEARCH("Mayor",AC93)))</formula>
    </cfRule>
    <cfRule type="containsText" dxfId="4026" priority="3639" operator="containsText" text="Moderado">
      <formula>NOT(ISERROR(SEARCH("Moderado",AC93)))</formula>
    </cfRule>
    <cfRule type="containsText" dxfId="4025" priority="3640" operator="containsText" text="Menor">
      <formula>NOT(ISERROR(SEARCH("Menor",AC93)))</formula>
    </cfRule>
    <cfRule type="containsText" dxfId="4024" priority="3641" operator="containsText" text="Leve">
      <formula>NOT(ISERROR(SEARCH("Leve",AC93)))</formula>
    </cfRule>
  </conditionalFormatting>
  <conditionalFormatting sqref="AG93">
    <cfRule type="containsText" dxfId="4023" priority="3628" operator="containsText" text="Extremo">
      <formula>NOT(ISERROR(SEARCH("Extremo",AG93)))</formula>
    </cfRule>
    <cfRule type="containsText" dxfId="4022" priority="3629" operator="containsText" text="Alto">
      <formula>NOT(ISERROR(SEARCH("Alto",AG93)))</formula>
    </cfRule>
    <cfRule type="containsText" dxfId="4021" priority="3630" operator="containsText" text="Moderado">
      <formula>NOT(ISERROR(SEARCH("Moderado",AG93)))</formula>
    </cfRule>
    <cfRule type="containsText" dxfId="4020" priority="3631" operator="containsText" text="Menor">
      <formula>NOT(ISERROR(SEARCH("Menor",AG93)))</formula>
    </cfRule>
    <cfRule type="containsText" dxfId="4019" priority="3632" operator="containsText" text="Bajo">
      <formula>NOT(ISERROR(SEARCH("Bajo",AG93)))</formula>
    </cfRule>
    <cfRule type="containsText" dxfId="4018" priority="3633" operator="containsText" text="Moderado">
      <formula>NOT(ISERROR(SEARCH("Moderado",AG93)))</formula>
    </cfRule>
    <cfRule type="containsText" dxfId="4017" priority="3634" operator="containsText" text="Extremo">
      <formula>NOT(ISERROR(SEARCH("Extremo",AG93)))</formula>
    </cfRule>
    <cfRule type="containsText" dxfId="4016" priority="3635" operator="containsText" text="Baja">
      <formula>NOT(ISERROR(SEARCH("Baja",AG93)))</formula>
    </cfRule>
    <cfRule type="containsText" dxfId="4015" priority="3636" operator="containsText" text="Alto">
      <formula>NOT(ISERROR(SEARCH("Alto",AG93)))</formula>
    </cfRule>
  </conditionalFormatting>
  <conditionalFormatting sqref="AE93:AE94">
    <cfRule type="containsText" dxfId="4014" priority="3623" operator="containsText" text="Catastrófico">
      <formula>NOT(ISERROR(SEARCH("Catastrófico",AE93)))</formula>
    </cfRule>
    <cfRule type="containsText" dxfId="4013" priority="3624" operator="containsText" text="Moderado">
      <formula>NOT(ISERROR(SEARCH("Moderado",AE93)))</formula>
    </cfRule>
    <cfRule type="containsText" dxfId="4012" priority="3625" operator="containsText" text="Menor">
      <formula>NOT(ISERROR(SEARCH("Menor",AE93)))</formula>
    </cfRule>
    <cfRule type="containsText" dxfId="4011" priority="3626" operator="containsText" text="Leve">
      <formula>NOT(ISERROR(SEARCH("Leve",AE93)))</formula>
    </cfRule>
    <cfRule type="containsText" dxfId="4010" priority="3627" operator="containsText" text="Mayor">
      <formula>NOT(ISERROR(SEARCH("Mayor",AE93)))</formula>
    </cfRule>
  </conditionalFormatting>
  <conditionalFormatting sqref="L95">
    <cfRule type="containsText" dxfId="4009" priority="3616" operator="containsText" text="Catastrófico">
      <formula>NOT(ISERROR(SEARCH("Catastrófico",L95)))</formula>
    </cfRule>
    <cfRule type="containsText" dxfId="4008" priority="3617" operator="containsText" text="Mayor">
      <formula>NOT(ISERROR(SEARCH("Mayor",L95)))</formula>
    </cfRule>
    <cfRule type="containsText" dxfId="4007" priority="3618" operator="containsText" text="Alta">
      <formula>NOT(ISERROR(SEARCH("Alta",L95)))</formula>
    </cfRule>
    <cfRule type="containsText" dxfId="4006" priority="3619" operator="containsText" text="Moderado">
      <formula>NOT(ISERROR(SEARCH("Moderado",L95)))</formula>
    </cfRule>
    <cfRule type="containsText" dxfId="4005" priority="3620" operator="containsText" text="Menor">
      <formula>NOT(ISERROR(SEARCH("Menor",L95)))</formula>
    </cfRule>
    <cfRule type="containsText" dxfId="4004" priority="3621" operator="containsText" text="Leve">
      <formula>NOT(ISERROR(SEARCH("Leve",L95)))</formula>
    </cfRule>
  </conditionalFormatting>
  <conditionalFormatting sqref="M95">
    <cfRule type="containsText" dxfId="4003" priority="3610" operator="containsText" text="Catastrófico">
      <formula>NOT(ISERROR(SEARCH("Catastrófico",M95)))</formula>
    </cfRule>
    <cfRule type="containsText" dxfId="4002" priority="3611" operator="containsText" text="Mayor">
      <formula>NOT(ISERROR(SEARCH("Mayor",M95)))</formula>
    </cfRule>
    <cfRule type="containsText" dxfId="4001" priority="3612" operator="containsText" text="Alta">
      <formula>NOT(ISERROR(SEARCH("Alta",M95)))</formula>
    </cfRule>
    <cfRule type="containsText" dxfId="4000" priority="3613" operator="containsText" text="Moderado">
      <formula>NOT(ISERROR(SEARCH("Moderado",M95)))</formula>
    </cfRule>
    <cfRule type="containsText" dxfId="3999" priority="3614" operator="containsText" text="Menor">
      <formula>NOT(ISERROR(SEARCH("Menor",M95)))</formula>
    </cfRule>
    <cfRule type="containsText" dxfId="3998" priority="3615" operator="containsText" text="Leve">
      <formula>NOT(ISERROR(SEARCH("Leve",M95)))</formula>
    </cfRule>
  </conditionalFormatting>
  <conditionalFormatting sqref="AA95:AA96">
    <cfRule type="containsText" dxfId="3997" priority="3551" operator="containsText" text="Muy Baja">
      <formula>NOT(ISERROR(SEARCH("Muy Baja",AA95)))</formula>
    </cfRule>
    <cfRule type="containsText" dxfId="3996" priority="3605" operator="containsText" text="Muy Alta">
      <formula>NOT(ISERROR(SEARCH("Muy Alta",AA95)))</formula>
    </cfRule>
    <cfRule type="containsText" dxfId="3995" priority="3606" operator="containsText" text="Alta">
      <formula>NOT(ISERROR(SEARCH("Alta",AA95)))</formula>
    </cfRule>
    <cfRule type="containsText" dxfId="3994" priority="3607" operator="containsText" text="Media">
      <formula>NOT(ISERROR(SEARCH("Media",AA95)))</formula>
    </cfRule>
    <cfRule type="containsText" dxfId="3993" priority="3608" operator="containsText" text="Baja">
      <formula>NOT(ISERROR(SEARCH("Baja",AA95)))</formula>
    </cfRule>
    <cfRule type="containsText" dxfId="3992" priority="3609" operator="containsText" text="Muy Baja">
      <formula>NOT(ISERROR(SEARCH("Muy Baja",AA95)))</formula>
    </cfRule>
  </conditionalFormatting>
  <conditionalFormatting sqref="N95">
    <cfRule type="containsText" dxfId="3991" priority="3600" operator="containsText" text="Extremo">
      <formula>NOT(ISERROR(SEARCH("Extremo",N95)))</formula>
    </cfRule>
    <cfRule type="containsText" dxfId="3990" priority="3601" operator="containsText" text="Alto">
      <formula>NOT(ISERROR(SEARCH("Alto",N95)))</formula>
    </cfRule>
    <cfRule type="containsText" dxfId="3989" priority="3602" operator="containsText" text="Bajo">
      <formula>NOT(ISERROR(SEARCH("Bajo",N95)))</formula>
    </cfRule>
    <cfRule type="containsText" dxfId="3988" priority="3603" operator="containsText" text="Moderado">
      <formula>NOT(ISERROR(SEARCH("Moderado",N95)))</formula>
    </cfRule>
    <cfRule type="containsText" dxfId="3987" priority="3604" operator="containsText" text="Extremo">
      <formula>NOT(ISERROR(SEARCH("Extremo",N95)))</formula>
    </cfRule>
  </conditionalFormatting>
  <conditionalFormatting sqref="I95">
    <cfRule type="containsText" dxfId="3986" priority="3577" operator="containsText" text="Muy Baja">
      <formula>NOT(ISERROR(SEARCH("Muy Baja",I95)))</formula>
    </cfRule>
    <cfRule type="containsText" dxfId="3985" priority="3578" operator="containsText" text="Baja">
      <formula>NOT(ISERROR(SEARCH("Baja",I95)))</formula>
    </cfRule>
    <cfRule type="containsText" dxfId="3984" priority="3580" operator="containsText" text="Muy Alta">
      <formula>NOT(ISERROR(SEARCH("Muy Alta",I95)))</formula>
    </cfRule>
    <cfRule type="containsText" dxfId="3983" priority="3581" operator="containsText" text="Alta">
      <formula>NOT(ISERROR(SEARCH("Alta",I95)))</formula>
    </cfRule>
    <cfRule type="containsText" dxfId="3982" priority="3582" operator="containsText" text="Media">
      <formula>NOT(ISERROR(SEARCH("Media",I95)))</formula>
    </cfRule>
    <cfRule type="containsText" dxfId="3981" priority="3583" operator="containsText" text="Media">
      <formula>NOT(ISERROR(SEARCH("Media",I95)))</formula>
    </cfRule>
    <cfRule type="containsText" dxfId="3980" priority="3584" operator="containsText" text="Media">
      <formula>NOT(ISERROR(SEARCH("Media",I95)))</formula>
    </cfRule>
    <cfRule type="containsText" dxfId="3979" priority="3585" operator="containsText" text="Muy Baja">
      <formula>NOT(ISERROR(SEARCH("Muy Baja",I95)))</formula>
    </cfRule>
    <cfRule type="containsText" dxfId="3978" priority="3586" operator="containsText" text="Baja">
      <formula>NOT(ISERROR(SEARCH("Baja",I95)))</formula>
    </cfRule>
    <cfRule type="containsText" dxfId="3977" priority="3587" operator="containsText" text="Muy Baja">
      <formula>NOT(ISERROR(SEARCH("Muy Baja",I95)))</formula>
    </cfRule>
    <cfRule type="containsText" dxfId="3976" priority="3588" operator="containsText" text="Muy Baja">
      <formula>NOT(ISERROR(SEARCH("Muy Baja",I95)))</formula>
    </cfRule>
    <cfRule type="containsText" dxfId="3975" priority="3589" operator="containsText" text="Muy Baja">
      <formula>NOT(ISERROR(SEARCH("Muy Baja",I95)))</formula>
    </cfRule>
    <cfRule type="containsText" dxfId="3974" priority="3590" operator="containsText" text="Muy Baja'Tabla probabilidad'!">
      <formula>NOT(ISERROR(SEARCH("Muy Baja'Tabla probabilidad'!",I95)))</formula>
    </cfRule>
    <cfRule type="containsText" dxfId="3973" priority="3591" operator="containsText" text="Muy bajo">
      <formula>NOT(ISERROR(SEARCH("Muy bajo",I95)))</formula>
    </cfRule>
    <cfRule type="containsText" dxfId="3972" priority="3592" operator="containsText" text="Alta">
      <formula>NOT(ISERROR(SEARCH("Alta",I95)))</formula>
    </cfRule>
    <cfRule type="containsText" dxfId="3971" priority="3593" operator="containsText" text="Media">
      <formula>NOT(ISERROR(SEARCH("Media",I95)))</formula>
    </cfRule>
    <cfRule type="containsText" dxfId="3970" priority="3594" operator="containsText" text="Baja">
      <formula>NOT(ISERROR(SEARCH("Baja",I95)))</formula>
    </cfRule>
    <cfRule type="containsText" dxfId="3969" priority="3595" operator="containsText" text="Muy baja">
      <formula>NOT(ISERROR(SEARCH("Muy baja",I95)))</formula>
    </cfRule>
    <cfRule type="cellIs" dxfId="3968" priority="3598" operator="between">
      <formula>1</formula>
      <formula>2</formula>
    </cfRule>
    <cfRule type="cellIs" dxfId="3967" priority="3599" operator="between">
      <formula>0</formula>
      <formula>2</formula>
    </cfRule>
  </conditionalFormatting>
  <conditionalFormatting sqref="I95">
    <cfRule type="containsText" dxfId="3966" priority="3579" operator="containsText" text="Muy Alta">
      <formula>NOT(ISERROR(SEARCH("Muy Alta",I95)))</formula>
    </cfRule>
  </conditionalFormatting>
  <conditionalFormatting sqref="Y95:Y96">
    <cfRule type="containsText" dxfId="3965" priority="3571" operator="containsText" text="Muy Alta">
      <formula>NOT(ISERROR(SEARCH("Muy Alta",Y95)))</formula>
    </cfRule>
    <cfRule type="containsText" dxfId="3964" priority="3572" operator="containsText" text="Alta">
      <formula>NOT(ISERROR(SEARCH("Alta",Y95)))</formula>
    </cfRule>
    <cfRule type="containsText" dxfId="3963" priority="3573" operator="containsText" text="Media">
      <formula>NOT(ISERROR(SEARCH("Media",Y95)))</formula>
    </cfRule>
    <cfRule type="containsText" dxfId="3962" priority="3574" operator="containsText" text="Muy Baja">
      <formula>NOT(ISERROR(SEARCH("Muy Baja",Y95)))</formula>
    </cfRule>
    <cfRule type="containsText" dxfId="3961" priority="3575" operator="containsText" text="Baja">
      <formula>NOT(ISERROR(SEARCH("Baja",Y95)))</formula>
    </cfRule>
    <cfRule type="containsText" dxfId="3960" priority="3576" operator="containsText" text="Muy Baja">
      <formula>NOT(ISERROR(SEARCH("Muy Baja",Y95)))</formula>
    </cfRule>
  </conditionalFormatting>
  <conditionalFormatting sqref="AC95:AC96">
    <cfRule type="containsText" dxfId="3959" priority="3566" operator="containsText" text="Catastrófico">
      <formula>NOT(ISERROR(SEARCH("Catastrófico",AC95)))</formula>
    </cfRule>
    <cfRule type="containsText" dxfId="3958" priority="3567" operator="containsText" text="Mayor">
      <formula>NOT(ISERROR(SEARCH("Mayor",AC95)))</formula>
    </cfRule>
    <cfRule type="containsText" dxfId="3957" priority="3568" operator="containsText" text="Moderado">
      <formula>NOT(ISERROR(SEARCH("Moderado",AC95)))</formula>
    </cfRule>
    <cfRule type="containsText" dxfId="3956" priority="3569" operator="containsText" text="Menor">
      <formula>NOT(ISERROR(SEARCH("Menor",AC95)))</formula>
    </cfRule>
    <cfRule type="containsText" dxfId="3955" priority="3570" operator="containsText" text="Leve">
      <formula>NOT(ISERROR(SEARCH("Leve",AC95)))</formula>
    </cfRule>
  </conditionalFormatting>
  <conditionalFormatting sqref="AG95">
    <cfRule type="containsText" dxfId="3954" priority="3557" operator="containsText" text="Extremo">
      <formula>NOT(ISERROR(SEARCH("Extremo",AG95)))</formula>
    </cfRule>
    <cfRule type="containsText" dxfId="3953" priority="3558" operator="containsText" text="Alto">
      <formula>NOT(ISERROR(SEARCH("Alto",AG95)))</formula>
    </cfRule>
    <cfRule type="containsText" dxfId="3952" priority="3559" operator="containsText" text="Moderado">
      <formula>NOT(ISERROR(SEARCH("Moderado",AG95)))</formula>
    </cfRule>
    <cfRule type="containsText" dxfId="3951" priority="3560" operator="containsText" text="Menor">
      <formula>NOT(ISERROR(SEARCH("Menor",AG95)))</formula>
    </cfRule>
    <cfRule type="containsText" dxfId="3950" priority="3561" operator="containsText" text="Bajo">
      <formula>NOT(ISERROR(SEARCH("Bajo",AG95)))</formula>
    </cfRule>
    <cfRule type="containsText" dxfId="3949" priority="3562" operator="containsText" text="Moderado">
      <formula>NOT(ISERROR(SEARCH("Moderado",AG95)))</formula>
    </cfRule>
    <cfRule type="containsText" dxfId="3948" priority="3563" operator="containsText" text="Extremo">
      <formula>NOT(ISERROR(SEARCH("Extremo",AG95)))</formula>
    </cfRule>
    <cfRule type="containsText" dxfId="3947" priority="3564" operator="containsText" text="Baja">
      <formula>NOT(ISERROR(SEARCH("Baja",AG95)))</formula>
    </cfRule>
    <cfRule type="containsText" dxfId="3946" priority="3565" operator="containsText" text="Alto">
      <formula>NOT(ISERROR(SEARCH("Alto",AG95)))</formula>
    </cfRule>
  </conditionalFormatting>
  <conditionalFormatting sqref="AE95:AE96">
    <cfRule type="containsText" dxfId="3945" priority="3552" operator="containsText" text="Catastrófico">
      <formula>NOT(ISERROR(SEARCH("Catastrófico",AE95)))</formula>
    </cfRule>
    <cfRule type="containsText" dxfId="3944" priority="3553" operator="containsText" text="Moderado">
      <formula>NOT(ISERROR(SEARCH("Moderado",AE95)))</formula>
    </cfRule>
    <cfRule type="containsText" dxfId="3943" priority="3554" operator="containsText" text="Menor">
      <formula>NOT(ISERROR(SEARCH("Menor",AE95)))</formula>
    </cfRule>
    <cfRule type="containsText" dxfId="3942" priority="3555" operator="containsText" text="Leve">
      <formula>NOT(ISERROR(SEARCH("Leve",AE95)))</formula>
    </cfRule>
    <cfRule type="containsText" dxfId="3941" priority="3556" operator="containsText" text="Mayor">
      <formula>NOT(ISERROR(SEARCH("Mayor",AE95)))</formula>
    </cfRule>
  </conditionalFormatting>
  <conditionalFormatting sqref="L186">
    <cfRule type="containsText" dxfId="3940" priority="3545" operator="containsText" text="Catastrófico">
      <formula>NOT(ISERROR(SEARCH("Catastrófico",L186)))</formula>
    </cfRule>
    <cfRule type="containsText" dxfId="3939" priority="3546" operator="containsText" text="Mayor">
      <formula>NOT(ISERROR(SEARCH("Mayor",L186)))</formula>
    </cfRule>
    <cfRule type="containsText" dxfId="3938" priority="3547" operator="containsText" text="Alta">
      <formula>NOT(ISERROR(SEARCH("Alta",L186)))</formula>
    </cfRule>
    <cfRule type="containsText" dxfId="3937" priority="3548" operator="containsText" text="Moderado">
      <formula>NOT(ISERROR(SEARCH("Moderado",L186)))</formula>
    </cfRule>
    <cfRule type="containsText" dxfId="3936" priority="3549" operator="containsText" text="Menor">
      <formula>NOT(ISERROR(SEARCH("Menor",L186)))</formula>
    </cfRule>
    <cfRule type="containsText" dxfId="3935" priority="3550" operator="containsText" text="Leve">
      <formula>NOT(ISERROR(SEARCH("Leve",L186)))</formula>
    </cfRule>
  </conditionalFormatting>
  <conditionalFormatting sqref="M186">
    <cfRule type="containsText" dxfId="3934" priority="3539" operator="containsText" text="Catastrófico">
      <formula>NOT(ISERROR(SEARCH("Catastrófico",M186)))</formula>
    </cfRule>
    <cfRule type="containsText" dxfId="3933" priority="3540" operator="containsText" text="Mayor">
      <formula>NOT(ISERROR(SEARCH("Mayor",M186)))</formula>
    </cfRule>
    <cfRule type="containsText" dxfId="3932" priority="3541" operator="containsText" text="Alta">
      <formula>NOT(ISERROR(SEARCH("Alta",M186)))</formula>
    </cfRule>
    <cfRule type="containsText" dxfId="3931" priority="3542" operator="containsText" text="Moderado">
      <formula>NOT(ISERROR(SEARCH("Moderado",M186)))</formula>
    </cfRule>
    <cfRule type="containsText" dxfId="3930" priority="3543" operator="containsText" text="Menor">
      <formula>NOT(ISERROR(SEARCH("Menor",M186)))</formula>
    </cfRule>
    <cfRule type="containsText" dxfId="3929" priority="3544" operator="containsText" text="Leve">
      <formula>NOT(ISERROR(SEARCH("Leve",M186)))</formula>
    </cfRule>
  </conditionalFormatting>
  <conditionalFormatting sqref="N186">
    <cfRule type="containsText" dxfId="3928" priority="3529" operator="containsText" text="Extremo">
      <formula>NOT(ISERROR(SEARCH("Extremo",N186)))</formula>
    </cfRule>
    <cfRule type="containsText" dxfId="3927" priority="3530" operator="containsText" text="Alto">
      <formula>NOT(ISERROR(SEARCH("Alto",N186)))</formula>
    </cfRule>
    <cfRule type="containsText" dxfId="3926" priority="3531" operator="containsText" text="Bajo">
      <formula>NOT(ISERROR(SEARCH("Bajo",N186)))</formula>
    </cfRule>
    <cfRule type="containsText" dxfId="3925" priority="3532" operator="containsText" text="Moderado">
      <formula>NOT(ISERROR(SEARCH("Moderado",N186)))</formula>
    </cfRule>
    <cfRule type="containsText" dxfId="3924" priority="3533" operator="containsText" text="Extremo">
      <formula>NOT(ISERROR(SEARCH("Extremo",N186)))</formula>
    </cfRule>
  </conditionalFormatting>
  <conditionalFormatting sqref="I186">
    <cfRule type="containsText" dxfId="3923" priority="3506" operator="containsText" text="Muy Baja">
      <formula>NOT(ISERROR(SEARCH("Muy Baja",I186)))</formula>
    </cfRule>
    <cfRule type="containsText" dxfId="3922" priority="3507" operator="containsText" text="Baja">
      <formula>NOT(ISERROR(SEARCH("Baja",I186)))</formula>
    </cfRule>
    <cfRule type="containsText" dxfId="3921" priority="3509" operator="containsText" text="Muy Alta">
      <formula>NOT(ISERROR(SEARCH("Muy Alta",I186)))</formula>
    </cfRule>
    <cfRule type="containsText" dxfId="3920" priority="3510" operator="containsText" text="Alta">
      <formula>NOT(ISERROR(SEARCH("Alta",I186)))</formula>
    </cfRule>
    <cfRule type="containsText" dxfId="3919" priority="3511" operator="containsText" text="Media">
      <formula>NOT(ISERROR(SEARCH("Media",I186)))</formula>
    </cfRule>
    <cfRule type="containsText" dxfId="3918" priority="3512" operator="containsText" text="Media">
      <formula>NOT(ISERROR(SEARCH("Media",I186)))</formula>
    </cfRule>
    <cfRule type="containsText" dxfId="3917" priority="3513" operator="containsText" text="Media">
      <formula>NOT(ISERROR(SEARCH("Media",I186)))</formula>
    </cfRule>
    <cfRule type="containsText" dxfId="3916" priority="3514" operator="containsText" text="Muy Baja">
      <formula>NOT(ISERROR(SEARCH("Muy Baja",I186)))</formula>
    </cfRule>
    <cfRule type="containsText" dxfId="3915" priority="3515" operator="containsText" text="Baja">
      <formula>NOT(ISERROR(SEARCH("Baja",I186)))</formula>
    </cfRule>
    <cfRule type="containsText" dxfId="3914" priority="3516" operator="containsText" text="Muy Baja">
      <formula>NOT(ISERROR(SEARCH("Muy Baja",I186)))</formula>
    </cfRule>
    <cfRule type="containsText" dxfId="3913" priority="3517" operator="containsText" text="Muy Baja">
      <formula>NOT(ISERROR(SEARCH("Muy Baja",I186)))</formula>
    </cfRule>
    <cfRule type="containsText" dxfId="3912" priority="3518" operator="containsText" text="Muy Baja">
      <formula>NOT(ISERROR(SEARCH("Muy Baja",I186)))</formula>
    </cfRule>
    <cfRule type="containsText" dxfId="3911" priority="3519" operator="containsText" text="Muy Baja'Tabla probabilidad'!">
      <formula>NOT(ISERROR(SEARCH("Muy Baja'Tabla probabilidad'!",I186)))</formula>
    </cfRule>
    <cfRule type="containsText" dxfId="3910" priority="3520" operator="containsText" text="Muy bajo">
      <formula>NOT(ISERROR(SEARCH("Muy bajo",I186)))</formula>
    </cfRule>
    <cfRule type="containsText" dxfId="3909" priority="3521" operator="containsText" text="Alta">
      <formula>NOT(ISERROR(SEARCH("Alta",I186)))</formula>
    </cfRule>
    <cfRule type="containsText" dxfId="3908" priority="3522" operator="containsText" text="Media">
      <formula>NOT(ISERROR(SEARCH("Media",I186)))</formula>
    </cfRule>
    <cfRule type="containsText" dxfId="3907" priority="3523" operator="containsText" text="Baja">
      <formula>NOT(ISERROR(SEARCH("Baja",I186)))</formula>
    </cfRule>
    <cfRule type="containsText" dxfId="3906" priority="3524" operator="containsText" text="Muy baja">
      <formula>NOT(ISERROR(SEARCH("Muy baja",I186)))</formula>
    </cfRule>
    <cfRule type="cellIs" dxfId="3905" priority="3527" operator="between">
      <formula>1</formula>
      <formula>2</formula>
    </cfRule>
    <cfRule type="cellIs" dxfId="3904" priority="3528" operator="between">
      <formula>0</formula>
      <formula>2</formula>
    </cfRule>
  </conditionalFormatting>
  <conditionalFormatting sqref="I186">
    <cfRule type="containsText" dxfId="3903" priority="3508" operator="containsText" text="Muy Alta">
      <formula>NOT(ISERROR(SEARCH("Muy Alta",I186)))</formula>
    </cfRule>
  </conditionalFormatting>
  <conditionalFormatting sqref="AG186">
    <cfRule type="containsText" dxfId="3902" priority="3486" operator="containsText" text="Extremo">
      <formula>NOT(ISERROR(SEARCH("Extremo",AG186)))</formula>
    </cfRule>
    <cfRule type="containsText" dxfId="3901" priority="3487" operator="containsText" text="Alto">
      <formula>NOT(ISERROR(SEARCH("Alto",AG186)))</formula>
    </cfRule>
    <cfRule type="containsText" dxfId="3900" priority="3488" operator="containsText" text="Moderado">
      <formula>NOT(ISERROR(SEARCH("Moderado",AG186)))</formula>
    </cfRule>
    <cfRule type="containsText" dxfId="3899" priority="3489" operator="containsText" text="Menor">
      <formula>NOT(ISERROR(SEARCH("Menor",AG186)))</formula>
    </cfRule>
    <cfRule type="containsText" dxfId="3898" priority="3490" operator="containsText" text="Bajo">
      <formula>NOT(ISERROR(SEARCH("Bajo",AG186)))</formula>
    </cfRule>
    <cfRule type="containsText" dxfId="3897" priority="3491" operator="containsText" text="Moderado">
      <formula>NOT(ISERROR(SEARCH("Moderado",AG186)))</formula>
    </cfRule>
    <cfRule type="containsText" dxfId="3896" priority="3492" operator="containsText" text="Extremo">
      <formula>NOT(ISERROR(SEARCH("Extremo",AG186)))</formula>
    </cfRule>
    <cfRule type="containsText" dxfId="3895" priority="3493" operator="containsText" text="Baja">
      <formula>NOT(ISERROR(SEARCH("Baja",AG186)))</formula>
    </cfRule>
    <cfRule type="containsText" dxfId="3894" priority="3494" operator="containsText" text="Alto">
      <formula>NOT(ISERROR(SEARCH("Alto",AG186)))</formula>
    </cfRule>
  </conditionalFormatting>
  <conditionalFormatting sqref="L188">
    <cfRule type="containsText" dxfId="3893" priority="3474" operator="containsText" text="Catastrófico">
      <formula>NOT(ISERROR(SEARCH("Catastrófico",L188)))</formula>
    </cfRule>
    <cfRule type="containsText" dxfId="3892" priority="3475" operator="containsText" text="Mayor">
      <formula>NOT(ISERROR(SEARCH("Mayor",L188)))</formula>
    </cfRule>
    <cfRule type="containsText" dxfId="3891" priority="3476" operator="containsText" text="Alta">
      <formula>NOT(ISERROR(SEARCH("Alta",L188)))</formula>
    </cfRule>
    <cfRule type="containsText" dxfId="3890" priority="3477" operator="containsText" text="Moderado">
      <formula>NOT(ISERROR(SEARCH("Moderado",L188)))</formula>
    </cfRule>
    <cfRule type="containsText" dxfId="3889" priority="3478" operator="containsText" text="Menor">
      <formula>NOT(ISERROR(SEARCH("Menor",L188)))</formula>
    </cfRule>
    <cfRule type="containsText" dxfId="3888" priority="3479" operator="containsText" text="Leve">
      <formula>NOT(ISERROR(SEARCH("Leve",L188)))</formula>
    </cfRule>
  </conditionalFormatting>
  <conditionalFormatting sqref="M188">
    <cfRule type="containsText" dxfId="3887" priority="3468" operator="containsText" text="Catastrófico">
      <formula>NOT(ISERROR(SEARCH("Catastrófico",M188)))</formula>
    </cfRule>
    <cfRule type="containsText" dxfId="3886" priority="3469" operator="containsText" text="Mayor">
      <formula>NOT(ISERROR(SEARCH("Mayor",M188)))</formula>
    </cfRule>
    <cfRule type="containsText" dxfId="3885" priority="3470" operator="containsText" text="Alta">
      <formula>NOT(ISERROR(SEARCH("Alta",M188)))</formula>
    </cfRule>
    <cfRule type="containsText" dxfId="3884" priority="3471" operator="containsText" text="Moderado">
      <formula>NOT(ISERROR(SEARCH("Moderado",M188)))</formula>
    </cfRule>
    <cfRule type="containsText" dxfId="3883" priority="3472" operator="containsText" text="Menor">
      <formula>NOT(ISERROR(SEARCH("Menor",M188)))</formula>
    </cfRule>
    <cfRule type="containsText" dxfId="3882" priority="3473" operator="containsText" text="Leve">
      <formula>NOT(ISERROR(SEARCH("Leve",M188)))</formula>
    </cfRule>
  </conditionalFormatting>
  <conditionalFormatting sqref="AA188:AA189">
    <cfRule type="containsText" dxfId="3881" priority="3409" operator="containsText" text="Muy Baja">
      <formula>NOT(ISERROR(SEARCH("Muy Baja",AA188)))</formula>
    </cfRule>
    <cfRule type="containsText" dxfId="3880" priority="3463" operator="containsText" text="Muy Alta">
      <formula>NOT(ISERROR(SEARCH("Muy Alta",AA188)))</formula>
    </cfRule>
    <cfRule type="containsText" dxfId="3879" priority="3464" operator="containsText" text="Alta">
      <formula>NOT(ISERROR(SEARCH("Alta",AA188)))</formula>
    </cfRule>
    <cfRule type="containsText" dxfId="3878" priority="3465" operator="containsText" text="Media">
      <formula>NOT(ISERROR(SEARCH("Media",AA188)))</formula>
    </cfRule>
    <cfRule type="containsText" dxfId="3877" priority="3466" operator="containsText" text="Baja">
      <formula>NOT(ISERROR(SEARCH("Baja",AA188)))</formula>
    </cfRule>
    <cfRule type="containsText" dxfId="3876" priority="3467" operator="containsText" text="Muy Baja">
      <formula>NOT(ISERROR(SEARCH("Muy Baja",AA188)))</formula>
    </cfRule>
  </conditionalFormatting>
  <conditionalFormatting sqref="N188">
    <cfRule type="containsText" dxfId="3875" priority="3458" operator="containsText" text="Extremo">
      <formula>NOT(ISERROR(SEARCH("Extremo",N188)))</formula>
    </cfRule>
    <cfRule type="containsText" dxfId="3874" priority="3459" operator="containsText" text="Alto">
      <formula>NOT(ISERROR(SEARCH("Alto",N188)))</formula>
    </cfRule>
    <cfRule type="containsText" dxfId="3873" priority="3460" operator="containsText" text="Bajo">
      <formula>NOT(ISERROR(SEARCH("Bajo",N188)))</formula>
    </cfRule>
    <cfRule type="containsText" dxfId="3872" priority="3461" operator="containsText" text="Moderado">
      <formula>NOT(ISERROR(SEARCH("Moderado",N188)))</formula>
    </cfRule>
    <cfRule type="containsText" dxfId="3871" priority="3462" operator="containsText" text="Extremo">
      <formula>NOT(ISERROR(SEARCH("Extremo",N188)))</formula>
    </cfRule>
  </conditionalFormatting>
  <conditionalFormatting sqref="I188">
    <cfRule type="containsText" dxfId="3870" priority="3435" operator="containsText" text="Muy Baja">
      <formula>NOT(ISERROR(SEARCH("Muy Baja",I188)))</formula>
    </cfRule>
    <cfRule type="containsText" dxfId="3869" priority="3436" operator="containsText" text="Baja">
      <formula>NOT(ISERROR(SEARCH("Baja",I188)))</formula>
    </cfRule>
    <cfRule type="containsText" dxfId="3868" priority="3438" operator="containsText" text="Muy Alta">
      <formula>NOT(ISERROR(SEARCH("Muy Alta",I188)))</formula>
    </cfRule>
    <cfRule type="containsText" dxfId="3867" priority="3439" operator="containsText" text="Alta">
      <formula>NOT(ISERROR(SEARCH("Alta",I188)))</formula>
    </cfRule>
    <cfRule type="containsText" dxfId="3866" priority="3440" operator="containsText" text="Media">
      <formula>NOT(ISERROR(SEARCH("Media",I188)))</formula>
    </cfRule>
    <cfRule type="containsText" dxfId="3865" priority="3441" operator="containsText" text="Media">
      <formula>NOT(ISERROR(SEARCH("Media",I188)))</formula>
    </cfRule>
    <cfRule type="containsText" dxfId="3864" priority="3442" operator="containsText" text="Media">
      <formula>NOT(ISERROR(SEARCH("Media",I188)))</formula>
    </cfRule>
    <cfRule type="containsText" dxfId="3863" priority="3443" operator="containsText" text="Muy Baja">
      <formula>NOT(ISERROR(SEARCH("Muy Baja",I188)))</formula>
    </cfRule>
    <cfRule type="containsText" dxfId="3862" priority="3444" operator="containsText" text="Baja">
      <formula>NOT(ISERROR(SEARCH("Baja",I188)))</formula>
    </cfRule>
    <cfRule type="containsText" dxfId="3861" priority="3445" operator="containsText" text="Muy Baja">
      <formula>NOT(ISERROR(SEARCH("Muy Baja",I188)))</formula>
    </cfRule>
    <cfRule type="containsText" dxfId="3860" priority="3446" operator="containsText" text="Muy Baja">
      <formula>NOT(ISERROR(SEARCH("Muy Baja",I188)))</formula>
    </cfRule>
    <cfRule type="containsText" dxfId="3859" priority="3447" operator="containsText" text="Muy Baja">
      <formula>NOT(ISERROR(SEARCH("Muy Baja",I188)))</formula>
    </cfRule>
    <cfRule type="containsText" dxfId="3858" priority="3448" operator="containsText" text="Muy Baja'Tabla probabilidad'!">
      <formula>NOT(ISERROR(SEARCH("Muy Baja'Tabla probabilidad'!",I188)))</formula>
    </cfRule>
    <cfRule type="containsText" dxfId="3857" priority="3449" operator="containsText" text="Muy bajo">
      <formula>NOT(ISERROR(SEARCH("Muy bajo",I188)))</formula>
    </cfRule>
    <cfRule type="containsText" dxfId="3856" priority="3450" operator="containsText" text="Alta">
      <formula>NOT(ISERROR(SEARCH("Alta",I188)))</formula>
    </cfRule>
    <cfRule type="containsText" dxfId="3855" priority="3451" operator="containsText" text="Media">
      <formula>NOT(ISERROR(SEARCH("Media",I188)))</formula>
    </cfRule>
    <cfRule type="containsText" dxfId="3854" priority="3452" operator="containsText" text="Baja">
      <formula>NOT(ISERROR(SEARCH("Baja",I188)))</formula>
    </cfRule>
    <cfRule type="containsText" dxfId="3853" priority="3453" operator="containsText" text="Muy baja">
      <formula>NOT(ISERROR(SEARCH("Muy baja",I188)))</formula>
    </cfRule>
    <cfRule type="cellIs" dxfId="3852" priority="3456" operator="between">
      <formula>1</formula>
      <formula>2</formula>
    </cfRule>
    <cfRule type="cellIs" dxfId="3851" priority="3457" operator="between">
      <formula>0</formula>
      <formula>2</formula>
    </cfRule>
  </conditionalFormatting>
  <conditionalFormatting sqref="I188">
    <cfRule type="containsText" dxfId="3850" priority="3437" operator="containsText" text="Muy Alta">
      <formula>NOT(ISERROR(SEARCH("Muy Alta",I188)))</formula>
    </cfRule>
  </conditionalFormatting>
  <conditionalFormatting sqref="Y188:Y189">
    <cfRule type="containsText" dxfId="3849" priority="3429" operator="containsText" text="Muy Alta">
      <formula>NOT(ISERROR(SEARCH("Muy Alta",Y188)))</formula>
    </cfRule>
    <cfRule type="containsText" dxfId="3848" priority="3430" operator="containsText" text="Alta">
      <formula>NOT(ISERROR(SEARCH("Alta",Y188)))</formula>
    </cfRule>
    <cfRule type="containsText" dxfId="3847" priority="3431" operator="containsText" text="Media">
      <formula>NOT(ISERROR(SEARCH("Media",Y188)))</formula>
    </cfRule>
    <cfRule type="containsText" dxfId="3846" priority="3432" operator="containsText" text="Muy Baja">
      <formula>NOT(ISERROR(SEARCH("Muy Baja",Y188)))</formula>
    </cfRule>
    <cfRule type="containsText" dxfId="3845" priority="3433" operator="containsText" text="Baja">
      <formula>NOT(ISERROR(SEARCH("Baja",Y188)))</formula>
    </cfRule>
    <cfRule type="containsText" dxfId="3844" priority="3434" operator="containsText" text="Muy Baja">
      <formula>NOT(ISERROR(SEARCH("Muy Baja",Y188)))</formula>
    </cfRule>
  </conditionalFormatting>
  <conditionalFormatting sqref="AC188:AC189">
    <cfRule type="containsText" dxfId="3843" priority="3424" operator="containsText" text="Catastrófico">
      <formula>NOT(ISERROR(SEARCH("Catastrófico",AC188)))</formula>
    </cfRule>
    <cfRule type="containsText" dxfId="3842" priority="3425" operator="containsText" text="Mayor">
      <formula>NOT(ISERROR(SEARCH("Mayor",AC188)))</formula>
    </cfRule>
    <cfRule type="containsText" dxfId="3841" priority="3426" operator="containsText" text="Moderado">
      <formula>NOT(ISERROR(SEARCH("Moderado",AC188)))</formula>
    </cfRule>
    <cfRule type="containsText" dxfId="3840" priority="3427" operator="containsText" text="Menor">
      <formula>NOT(ISERROR(SEARCH("Menor",AC188)))</formula>
    </cfRule>
    <cfRule type="containsText" dxfId="3839" priority="3428" operator="containsText" text="Leve">
      <formula>NOT(ISERROR(SEARCH("Leve",AC188)))</formula>
    </cfRule>
  </conditionalFormatting>
  <conditionalFormatting sqref="AG188">
    <cfRule type="containsText" dxfId="3838" priority="3415" operator="containsText" text="Extremo">
      <formula>NOT(ISERROR(SEARCH("Extremo",AG188)))</formula>
    </cfRule>
    <cfRule type="containsText" dxfId="3837" priority="3416" operator="containsText" text="Alto">
      <formula>NOT(ISERROR(SEARCH("Alto",AG188)))</formula>
    </cfRule>
    <cfRule type="containsText" dxfId="3836" priority="3417" operator="containsText" text="Moderado">
      <formula>NOT(ISERROR(SEARCH("Moderado",AG188)))</formula>
    </cfRule>
    <cfRule type="containsText" dxfId="3835" priority="3418" operator="containsText" text="Menor">
      <formula>NOT(ISERROR(SEARCH("Menor",AG188)))</formula>
    </cfRule>
    <cfRule type="containsText" dxfId="3834" priority="3419" operator="containsText" text="Bajo">
      <formula>NOT(ISERROR(SEARCH("Bajo",AG188)))</formula>
    </cfRule>
    <cfRule type="containsText" dxfId="3833" priority="3420" operator="containsText" text="Moderado">
      <formula>NOT(ISERROR(SEARCH("Moderado",AG188)))</formula>
    </cfRule>
    <cfRule type="containsText" dxfId="3832" priority="3421" operator="containsText" text="Extremo">
      <formula>NOT(ISERROR(SEARCH("Extremo",AG188)))</formula>
    </cfRule>
    <cfRule type="containsText" dxfId="3831" priority="3422" operator="containsText" text="Baja">
      <formula>NOT(ISERROR(SEARCH("Baja",AG188)))</formula>
    </cfRule>
    <cfRule type="containsText" dxfId="3830" priority="3423" operator="containsText" text="Alto">
      <formula>NOT(ISERROR(SEARCH("Alto",AG188)))</formula>
    </cfRule>
  </conditionalFormatting>
  <conditionalFormatting sqref="AE188:AE189">
    <cfRule type="containsText" dxfId="3829" priority="3410" operator="containsText" text="Catastrófico">
      <formula>NOT(ISERROR(SEARCH("Catastrófico",AE188)))</formula>
    </cfRule>
    <cfRule type="containsText" dxfId="3828" priority="3411" operator="containsText" text="Moderado">
      <formula>NOT(ISERROR(SEARCH("Moderado",AE188)))</formula>
    </cfRule>
    <cfRule type="containsText" dxfId="3827" priority="3412" operator="containsText" text="Menor">
      <formula>NOT(ISERROR(SEARCH("Menor",AE188)))</formula>
    </cfRule>
    <cfRule type="containsText" dxfId="3826" priority="3413" operator="containsText" text="Leve">
      <formula>NOT(ISERROR(SEARCH("Leve",AE188)))</formula>
    </cfRule>
    <cfRule type="containsText" dxfId="3825" priority="3414" operator="containsText" text="Mayor">
      <formula>NOT(ISERROR(SEARCH("Mayor",AE188)))</formula>
    </cfRule>
  </conditionalFormatting>
  <conditionalFormatting sqref="L97">
    <cfRule type="containsText" dxfId="3824" priority="3403" operator="containsText" text="Catastrófico">
      <formula>NOT(ISERROR(SEARCH("Catastrófico",L97)))</formula>
    </cfRule>
    <cfRule type="containsText" dxfId="3823" priority="3404" operator="containsText" text="Mayor">
      <formula>NOT(ISERROR(SEARCH("Mayor",L97)))</formula>
    </cfRule>
    <cfRule type="containsText" dxfId="3822" priority="3405" operator="containsText" text="Alta">
      <formula>NOT(ISERROR(SEARCH("Alta",L97)))</formula>
    </cfRule>
    <cfRule type="containsText" dxfId="3821" priority="3406" operator="containsText" text="Moderado">
      <formula>NOT(ISERROR(SEARCH("Moderado",L97)))</formula>
    </cfRule>
    <cfRule type="containsText" dxfId="3820" priority="3407" operator="containsText" text="Menor">
      <formula>NOT(ISERROR(SEARCH("Menor",L97)))</formula>
    </cfRule>
    <cfRule type="containsText" dxfId="3819" priority="3408" operator="containsText" text="Leve">
      <formula>NOT(ISERROR(SEARCH("Leve",L97)))</formula>
    </cfRule>
  </conditionalFormatting>
  <conditionalFormatting sqref="M97">
    <cfRule type="containsText" dxfId="3818" priority="3397" operator="containsText" text="Catastrófico">
      <formula>NOT(ISERROR(SEARCH("Catastrófico",M97)))</formula>
    </cfRule>
    <cfRule type="containsText" dxfId="3817" priority="3398" operator="containsText" text="Mayor">
      <formula>NOT(ISERROR(SEARCH("Mayor",M97)))</formula>
    </cfRule>
    <cfRule type="containsText" dxfId="3816" priority="3399" operator="containsText" text="Alta">
      <formula>NOT(ISERROR(SEARCH("Alta",M97)))</formula>
    </cfRule>
    <cfRule type="containsText" dxfId="3815" priority="3400" operator="containsText" text="Moderado">
      <formula>NOT(ISERROR(SEARCH("Moderado",M97)))</formula>
    </cfRule>
    <cfRule type="containsText" dxfId="3814" priority="3401" operator="containsText" text="Menor">
      <formula>NOT(ISERROR(SEARCH("Menor",M97)))</formula>
    </cfRule>
    <cfRule type="containsText" dxfId="3813" priority="3402" operator="containsText" text="Leve">
      <formula>NOT(ISERROR(SEARCH("Leve",M97)))</formula>
    </cfRule>
  </conditionalFormatting>
  <conditionalFormatting sqref="N97">
    <cfRule type="containsText" dxfId="3812" priority="3387" operator="containsText" text="Extremo">
      <formula>NOT(ISERROR(SEARCH("Extremo",N97)))</formula>
    </cfRule>
    <cfRule type="containsText" dxfId="3811" priority="3388" operator="containsText" text="Alto">
      <formula>NOT(ISERROR(SEARCH("Alto",N97)))</formula>
    </cfRule>
    <cfRule type="containsText" dxfId="3810" priority="3389" operator="containsText" text="Bajo">
      <formula>NOT(ISERROR(SEARCH("Bajo",N97)))</formula>
    </cfRule>
    <cfRule type="containsText" dxfId="3809" priority="3390" operator="containsText" text="Moderado">
      <formula>NOT(ISERROR(SEARCH("Moderado",N97)))</formula>
    </cfRule>
    <cfRule type="containsText" dxfId="3808" priority="3391" operator="containsText" text="Extremo">
      <formula>NOT(ISERROR(SEARCH("Extremo",N97)))</formula>
    </cfRule>
  </conditionalFormatting>
  <conditionalFormatting sqref="I97">
    <cfRule type="containsText" dxfId="3807" priority="3364" operator="containsText" text="Muy Baja">
      <formula>NOT(ISERROR(SEARCH("Muy Baja",I97)))</formula>
    </cfRule>
    <cfRule type="containsText" dxfId="3806" priority="3365" operator="containsText" text="Baja">
      <formula>NOT(ISERROR(SEARCH("Baja",I97)))</formula>
    </cfRule>
    <cfRule type="containsText" dxfId="3805" priority="3367" operator="containsText" text="Muy Alta">
      <formula>NOT(ISERROR(SEARCH("Muy Alta",I97)))</formula>
    </cfRule>
    <cfRule type="containsText" dxfId="3804" priority="3368" operator="containsText" text="Alta">
      <formula>NOT(ISERROR(SEARCH("Alta",I97)))</formula>
    </cfRule>
    <cfRule type="containsText" dxfId="3803" priority="3369" operator="containsText" text="Media">
      <formula>NOT(ISERROR(SEARCH("Media",I97)))</formula>
    </cfRule>
    <cfRule type="containsText" dxfId="3802" priority="3370" operator="containsText" text="Media">
      <formula>NOT(ISERROR(SEARCH("Media",I97)))</formula>
    </cfRule>
    <cfRule type="containsText" dxfId="3801" priority="3371" operator="containsText" text="Media">
      <formula>NOT(ISERROR(SEARCH("Media",I97)))</formula>
    </cfRule>
    <cfRule type="containsText" dxfId="3800" priority="3372" operator="containsText" text="Muy Baja">
      <formula>NOT(ISERROR(SEARCH("Muy Baja",I97)))</formula>
    </cfRule>
    <cfRule type="containsText" dxfId="3799" priority="3373" operator="containsText" text="Baja">
      <formula>NOT(ISERROR(SEARCH("Baja",I97)))</formula>
    </cfRule>
    <cfRule type="containsText" dxfId="3798" priority="3374" operator="containsText" text="Muy Baja">
      <formula>NOT(ISERROR(SEARCH("Muy Baja",I97)))</formula>
    </cfRule>
    <cfRule type="containsText" dxfId="3797" priority="3375" operator="containsText" text="Muy Baja">
      <formula>NOT(ISERROR(SEARCH("Muy Baja",I97)))</formula>
    </cfRule>
    <cfRule type="containsText" dxfId="3796" priority="3376" operator="containsText" text="Muy Baja">
      <formula>NOT(ISERROR(SEARCH("Muy Baja",I97)))</formula>
    </cfRule>
    <cfRule type="containsText" dxfId="3795" priority="3377" operator="containsText" text="Muy Baja'Tabla probabilidad'!">
      <formula>NOT(ISERROR(SEARCH("Muy Baja'Tabla probabilidad'!",I97)))</formula>
    </cfRule>
    <cfRule type="containsText" dxfId="3794" priority="3378" operator="containsText" text="Muy bajo">
      <formula>NOT(ISERROR(SEARCH("Muy bajo",I97)))</formula>
    </cfRule>
    <cfRule type="containsText" dxfId="3793" priority="3379" operator="containsText" text="Alta">
      <formula>NOT(ISERROR(SEARCH("Alta",I97)))</formula>
    </cfRule>
    <cfRule type="containsText" dxfId="3792" priority="3380" operator="containsText" text="Media">
      <formula>NOT(ISERROR(SEARCH("Media",I97)))</formula>
    </cfRule>
    <cfRule type="containsText" dxfId="3791" priority="3381" operator="containsText" text="Baja">
      <formula>NOT(ISERROR(SEARCH("Baja",I97)))</formula>
    </cfRule>
    <cfRule type="containsText" dxfId="3790" priority="3382" operator="containsText" text="Muy baja">
      <formula>NOT(ISERROR(SEARCH("Muy baja",I97)))</formula>
    </cfRule>
    <cfRule type="cellIs" dxfId="3789" priority="3385" operator="between">
      <formula>1</formula>
      <formula>2</formula>
    </cfRule>
    <cfRule type="cellIs" dxfId="3788" priority="3386" operator="between">
      <formula>0</formula>
      <formula>2</formula>
    </cfRule>
  </conditionalFormatting>
  <conditionalFormatting sqref="I97">
    <cfRule type="containsText" dxfId="3787" priority="3366" operator="containsText" text="Muy Alta">
      <formula>NOT(ISERROR(SEARCH("Muy Alta",I97)))</formula>
    </cfRule>
  </conditionalFormatting>
  <conditionalFormatting sqref="AG97">
    <cfRule type="containsText" dxfId="3786" priority="3344" operator="containsText" text="Extremo">
      <formula>NOT(ISERROR(SEARCH("Extremo",AG97)))</formula>
    </cfRule>
    <cfRule type="containsText" dxfId="3785" priority="3345" operator="containsText" text="Alto">
      <formula>NOT(ISERROR(SEARCH("Alto",AG97)))</formula>
    </cfRule>
    <cfRule type="containsText" dxfId="3784" priority="3346" operator="containsText" text="Moderado">
      <formula>NOT(ISERROR(SEARCH("Moderado",AG97)))</formula>
    </cfRule>
    <cfRule type="containsText" dxfId="3783" priority="3347" operator="containsText" text="Menor">
      <formula>NOT(ISERROR(SEARCH("Menor",AG97)))</formula>
    </cfRule>
    <cfRule type="containsText" dxfId="3782" priority="3348" operator="containsText" text="Bajo">
      <formula>NOT(ISERROR(SEARCH("Bajo",AG97)))</formula>
    </cfRule>
    <cfRule type="containsText" dxfId="3781" priority="3349" operator="containsText" text="Moderado">
      <formula>NOT(ISERROR(SEARCH("Moderado",AG97)))</formula>
    </cfRule>
    <cfRule type="containsText" dxfId="3780" priority="3350" operator="containsText" text="Extremo">
      <formula>NOT(ISERROR(SEARCH("Extremo",AG97)))</formula>
    </cfRule>
    <cfRule type="containsText" dxfId="3779" priority="3351" operator="containsText" text="Baja">
      <formula>NOT(ISERROR(SEARCH("Baja",AG97)))</formula>
    </cfRule>
    <cfRule type="containsText" dxfId="3778" priority="3352" operator="containsText" text="Alto">
      <formula>NOT(ISERROR(SEARCH("Alto",AG97)))</formula>
    </cfRule>
  </conditionalFormatting>
  <conditionalFormatting sqref="L100">
    <cfRule type="containsText" dxfId="3777" priority="3332" operator="containsText" text="Catastrófico">
      <formula>NOT(ISERROR(SEARCH("Catastrófico",L100)))</formula>
    </cfRule>
    <cfRule type="containsText" dxfId="3776" priority="3333" operator="containsText" text="Mayor">
      <formula>NOT(ISERROR(SEARCH("Mayor",L100)))</formula>
    </cfRule>
    <cfRule type="containsText" dxfId="3775" priority="3334" operator="containsText" text="Alta">
      <formula>NOT(ISERROR(SEARCH("Alta",L100)))</formula>
    </cfRule>
    <cfRule type="containsText" dxfId="3774" priority="3335" operator="containsText" text="Moderado">
      <formula>NOT(ISERROR(SEARCH("Moderado",L100)))</formula>
    </cfRule>
    <cfRule type="containsText" dxfId="3773" priority="3336" operator="containsText" text="Menor">
      <formula>NOT(ISERROR(SEARCH("Menor",L100)))</formula>
    </cfRule>
    <cfRule type="containsText" dxfId="3772" priority="3337" operator="containsText" text="Leve">
      <formula>NOT(ISERROR(SEARCH("Leve",L100)))</formula>
    </cfRule>
  </conditionalFormatting>
  <conditionalFormatting sqref="M100">
    <cfRule type="containsText" dxfId="3771" priority="3326" operator="containsText" text="Catastrófico">
      <formula>NOT(ISERROR(SEARCH("Catastrófico",M100)))</formula>
    </cfRule>
    <cfRule type="containsText" dxfId="3770" priority="3327" operator="containsText" text="Mayor">
      <formula>NOT(ISERROR(SEARCH("Mayor",M100)))</formula>
    </cfRule>
    <cfRule type="containsText" dxfId="3769" priority="3328" operator="containsText" text="Alta">
      <formula>NOT(ISERROR(SEARCH("Alta",M100)))</formula>
    </cfRule>
    <cfRule type="containsText" dxfId="3768" priority="3329" operator="containsText" text="Moderado">
      <formula>NOT(ISERROR(SEARCH("Moderado",M100)))</formula>
    </cfRule>
    <cfRule type="containsText" dxfId="3767" priority="3330" operator="containsText" text="Menor">
      <formula>NOT(ISERROR(SEARCH("Menor",M100)))</formula>
    </cfRule>
    <cfRule type="containsText" dxfId="3766" priority="3331" operator="containsText" text="Leve">
      <formula>NOT(ISERROR(SEARCH("Leve",M100)))</formula>
    </cfRule>
  </conditionalFormatting>
  <conditionalFormatting sqref="N100">
    <cfRule type="containsText" dxfId="3765" priority="3316" operator="containsText" text="Extremo">
      <formula>NOT(ISERROR(SEARCH("Extremo",N100)))</formula>
    </cfRule>
    <cfRule type="containsText" dxfId="3764" priority="3317" operator="containsText" text="Alto">
      <formula>NOT(ISERROR(SEARCH("Alto",N100)))</formula>
    </cfRule>
    <cfRule type="containsText" dxfId="3763" priority="3318" operator="containsText" text="Bajo">
      <formula>NOT(ISERROR(SEARCH("Bajo",N100)))</formula>
    </cfRule>
    <cfRule type="containsText" dxfId="3762" priority="3319" operator="containsText" text="Moderado">
      <formula>NOT(ISERROR(SEARCH("Moderado",N100)))</formula>
    </cfRule>
    <cfRule type="containsText" dxfId="3761" priority="3320" operator="containsText" text="Extremo">
      <formula>NOT(ISERROR(SEARCH("Extremo",N100)))</formula>
    </cfRule>
  </conditionalFormatting>
  <conditionalFormatting sqref="I100">
    <cfRule type="containsText" dxfId="3760" priority="3293" operator="containsText" text="Muy Baja">
      <formula>NOT(ISERROR(SEARCH("Muy Baja",I100)))</formula>
    </cfRule>
    <cfRule type="containsText" dxfId="3759" priority="3294" operator="containsText" text="Baja">
      <formula>NOT(ISERROR(SEARCH("Baja",I100)))</formula>
    </cfRule>
    <cfRule type="containsText" dxfId="3758" priority="3296" operator="containsText" text="Muy Alta">
      <formula>NOT(ISERROR(SEARCH("Muy Alta",I100)))</formula>
    </cfRule>
    <cfRule type="containsText" dxfId="3757" priority="3297" operator="containsText" text="Alta">
      <formula>NOT(ISERROR(SEARCH("Alta",I100)))</formula>
    </cfRule>
    <cfRule type="containsText" dxfId="3756" priority="3298" operator="containsText" text="Media">
      <formula>NOT(ISERROR(SEARCH("Media",I100)))</formula>
    </cfRule>
    <cfRule type="containsText" dxfId="3755" priority="3299" operator="containsText" text="Media">
      <formula>NOT(ISERROR(SEARCH("Media",I100)))</formula>
    </cfRule>
    <cfRule type="containsText" dxfId="3754" priority="3300" operator="containsText" text="Media">
      <formula>NOT(ISERROR(SEARCH("Media",I100)))</formula>
    </cfRule>
    <cfRule type="containsText" dxfId="3753" priority="3301" operator="containsText" text="Muy Baja">
      <formula>NOT(ISERROR(SEARCH("Muy Baja",I100)))</formula>
    </cfRule>
    <cfRule type="containsText" dxfId="3752" priority="3302" operator="containsText" text="Baja">
      <formula>NOT(ISERROR(SEARCH("Baja",I100)))</formula>
    </cfRule>
    <cfRule type="containsText" dxfId="3751" priority="3303" operator="containsText" text="Muy Baja">
      <formula>NOT(ISERROR(SEARCH("Muy Baja",I100)))</formula>
    </cfRule>
    <cfRule type="containsText" dxfId="3750" priority="3304" operator="containsText" text="Muy Baja">
      <formula>NOT(ISERROR(SEARCH("Muy Baja",I100)))</formula>
    </cfRule>
    <cfRule type="containsText" dxfId="3749" priority="3305" operator="containsText" text="Muy Baja">
      <formula>NOT(ISERROR(SEARCH("Muy Baja",I100)))</formula>
    </cfRule>
    <cfRule type="containsText" dxfId="3748" priority="3306" operator="containsText" text="Muy Baja'Tabla probabilidad'!">
      <formula>NOT(ISERROR(SEARCH("Muy Baja'Tabla probabilidad'!",I100)))</formula>
    </cfRule>
    <cfRule type="containsText" dxfId="3747" priority="3307" operator="containsText" text="Muy bajo">
      <formula>NOT(ISERROR(SEARCH("Muy bajo",I100)))</formula>
    </cfRule>
    <cfRule type="containsText" dxfId="3746" priority="3308" operator="containsText" text="Alta">
      <formula>NOT(ISERROR(SEARCH("Alta",I100)))</formula>
    </cfRule>
    <cfRule type="containsText" dxfId="3745" priority="3309" operator="containsText" text="Media">
      <formula>NOT(ISERROR(SEARCH("Media",I100)))</formula>
    </cfRule>
    <cfRule type="containsText" dxfId="3744" priority="3310" operator="containsText" text="Baja">
      <formula>NOT(ISERROR(SEARCH("Baja",I100)))</formula>
    </cfRule>
    <cfRule type="containsText" dxfId="3743" priority="3311" operator="containsText" text="Muy baja">
      <formula>NOT(ISERROR(SEARCH("Muy baja",I100)))</formula>
    </cfRule>
    <cfRule type="cellIs" dxfId="3742" priority="3314" operator="between">
      <formula>1</formula>
      <formula>2</formula>
    </cfRule>
    <cfRule type="cellIs" dxfId="3741" priority="3315" operator="between">
      <formula>0</formula>
      <formula>2</formula>
    </cfRule>
  </conditionalFormatting>
  <conditionalFormatting sqref="I100">
    <cfRule type="containsText" dxfId="3740" priority="3295" operator="containsText" text="Muy Alta">
      <formula>NOT(ISERROR(SEARCH("Muy Alta",I100)))</formula>
    </cfRule>
  </conditionalFormatting>
  <conditionalFormatting sqref="AG100">
    <cfRule type="containsText" dxfId="3739" priority="3273" operator="containsText" text="Extremo">
      <formula>NOT(ISERROR(SEARCH("Extremo",AG100)))</formula>
    </cfRule>
    <cfRule type="containsText" dxfId="3738" priority="3274" operator="containsText" text="Alto">
      <formula>NOT(ISERROR(SEARCH("Alto",AG100)))</formula>
    </cfRule>
    <cfRule type="containsText" dxfId="3737" priority="3275" operator="containsText" text="Moderado">
      <formula>NOT(ISERROR(SEARCH("Moderado",AG100)))</formula>
    </cfRule>
    <cfRule type="containsText" dxfId="3736" priority="3276" operator="containsText" text="Menor">
      <formula>NOT(ISERROR(SEARCH("Menor",AG100)))</formula>
    </cfRule>
    <cfRule type="containsText" dxfId="3735" priority="3277" operator="containsText" text="Bajo">
      <formula>NOT(ISERROR(SEARCH("Bajo",AG100)))</formula>
    </cfRule>
    <cfRule type="containsText" dxfId="3734" priority="3278" operator="containsText" text="Moderado">
      <formula>NOT(ISERROR(SEARCH("Moderado",AG100)))</formula>
    </cfRule>
    <cfRule type="containsText" dxfId="3733" priority="3279" operator="containsText" text="Extremo">
      <formula>NOT(ISERROR(SEARCH("Extremo",AG100)))</formula>
    </cfRule>
    <cfRule type="containsText" dxfId="3732" priority="3280" operator="containsText" text="Baja">
      <formula>NOT(ISERROR(SEARCH("Baja",AG100)))</formula>
    </cfRule>
    <cfRule type="containsText" dxfId="3731" priority="3281" operator="containsText" text="Alto">
      <formula>NOT(ISERROR(SEARCH("Alto",AG100)))</formula>
    </cfRule>
  </conditionalFormatting>
  <conditionalFormatting sqref="L102">
    <cfRule type="containsText" dxfId="3730" priority="3261" operator="containsText" text="Catastrófico">
      <formula>NOT(ISERROR(SEARCH("Catastrófico",L102)))</formula>
    </cfRule>
    <cfRule type="containsText" dxfId="3729" priority="3262" operator="containsText" text="Mayor">
      <formula>NOT(ISERROR(SEARCH("Mayor",L102)))</formula>
    </cfRule>
    <cfRule type="containsText" dxfId="3728" priority="3263" operator="containsText" text="Alta">
      <formula>NOT(ISERROR(SEARCH("Alta",L102)))</formula>
    </cfRule>
    <cfRule type="containsText" dxfId="3727" priority="3264" operator="containsText" text="Moderado">
      <formula>NOT(ISERROR(SEARCH("Moderado",L102)))</formula>
    </cfRule>
    <cfRule type="containsText" dxfId="3726" priority="3265" operator="containsText" text="Menor">
      <formula>NOT(ISERROR(SEARCH("Menor",L102)))</formula>
    </cfRule>
    <cfRule type="containsText" dxfId="3725" priority="3266" operator="containsText" text="Leve">
      <formula>NOT(ISERROR(SEARCH("Leve",L102)))</formula>
    </cfRule>
  </conditionalFormatting>
  <conditionalFormatting sqref="M102">
    <cfRule type="containsText" dxfId="3724" priority="3255" operator="containsText" text="Catastrófico">
      <formula>NOT(ISERROR(SEARCH("Catastrófico",M102)))</formula>
    </cfRule>
    <cfRule type="containsText" dxfId="3723" priority="3256" operator="containsText" text="Mayor">
      <formula>NOT(ISERROR(SEARCH("Mayor",M102)))</formula>
    </cfRule>
    <cfRule type="containsText" dxfId="3722" priority="3257" operator="containsText" text="Alta">
      <formula>NOT(ISERROR(SEARCH("Alta",M102)))</formula>
    </cfRule>
    <cfRule type="containsText" dxfId="3721" priority="3258" operator="containsText" text="Moderado">
      <formula>NOT(ISERROR(SEARCH("Moderado",M102)))</formula>
    </cfRule>
    <cfRule type="containsText" dxfId="3720" priority="3259" operator="containsText" text="Menor">
      <formula>NOT(ISERROR(SEARCH("Menor",M102)))</formula>
    </cfRule>
    <cfRule type="containsText" dxfId="3719" priority="3260" operator="containsText" text="Leve">
      <formula>NOT(ISERROR(SEARCH("Leve",M102)))</formula>
    </cfRule>
  </conditionalFormatting>
  <conditionalFormatting sqref="AA102:AA104">
    <cfRule type="containsText" dxfId="3718" priority="3196" operator="containsText" text="Muy Baja">
      <formula>NOT(ISERROR(SEARCH("Muy Baja",AA102)))</formula>
    </cfRule>
    <cfRule type="containsText" dxfId="3717" priority="3250" operator="containsText" text="Muy Alta">
      <formula>NOT(ISERROR(SEARCH("Muy Alta",AA102)))</formula>
    </cfRule>
    <cfRule type="containsText" dxfId="3716" priority="3251" operator="containsText" text="Alta">
      <formula>NOT(ISERROR(SEARCH("Alta",AA102)))</formula>
    </cfRule>
    <cfRule type="containsText" dxfId="3715" priority="3252" operator="containsText" text="Media">
      <formula>NOT(ISERROR(SEARCH("Media",AA102)))</formula>
    </cfRule>
    <cfRule type="containsText" dxfId="3714" priority="3253" operator="containsText" text="Baja">
      <formula>NOT(ISERROR(SEARCH("Baja",AA102)))</formula>
    </cfRule>
    <cfRule type="containsText" dxfId="3713" priority="3254" operator="containsText" text="Muy Baja">
      <formula>NOT(ISERROR(SEARCH("Muy Baja",AA102)))</formula>
    </cfRule>
  </conditionalFormatting>
  <conditionalFormatting sqref="N102">
    <cfRule type="containsText" dxfId="3712" priority="3245" operator="containsText" text="Extremo">
      <formula>NOT(ISERROR(SEARCH("Extremo",N102)))</formula>
    </cfRule>
    <cfRule type="containsText" dxfId="3711" priority="3246" operator="containsText" text="Alto">
      <formula>NOT(ISERROR(SEARCH("Alto",N102)))</formula>
    </cfRule>
    <cfRule type="containsText" dxfId="3710" priority="3247" operator="containsText" text="Bajo">
      <formula>NOT(ISERROR(SEARCH("Bajo",N102)))</formula>
    </cfRule>
    <cfRule type="containsText" dxfId="3709" priority="3248" operator="containsText" text="Moderado">
      <formula>NOT(ISERROR(SEARCH("Moderado",N102)))</formula>
    </cfRule>
    <cfRule type="containsText" dxfId="3708" priority="3249" operator="containsText" text="Extremo">
      <formula>NOT(ISERROR(SEARCH("Extremo",N102)))</formula>
    </cfRule>
  </conditionalFormatting>
  <conditionalFormatting sqref="I102">
    <cfRule type="containsText" dxfId="3707" priority="3222" operator="containsText" text="Muy Baja">
      <formula>NOT(ISERROR(SEARCH("Muy Baja",I102)))</formula>
    </cfRule>
    <cfRule type="containsText" dxfId="3706" priority="3223" operator="containsText" text="Baja">
      <formula>NOT(ISERROR(SEARCH("Baja",I102)))</formula>
    </cfRule>
    <cfRule type="containsText" dxfId="3705" priority="3225" operator="containsText" text="Muy Alta">
      <formula>NOT(ISERROR(SEARCH("Muy Alta",I102)))</formula>
    </cfRule>
    <cfRule type="containsText" dxfId="3704" priority="3226" operator="containsText" text="Alta">
      <formula>NOT(ISERROR(SEARCH("Alta",I102)))</formula>
    </cfRule>
    <cfRule type="containsText" dxfId="3703" priority="3227" operator="containsText" text="Media">
      <formula>NOT(ISERROR(SEARCH("Media",I102)))</formula>
    </cfRule>
    <cfRule type="containsText" dxfId="3702" priority="3228" operator="containsText" text="Media">
      <formula>NOT(ISERROR(SEARCH("Media",I102)))</formula>
    </cfRule>
    <cfRule type="containsText" dxfId="3701" priority="3229" operator="containsText" text="Media">
      <formula>NOT(ISERROR(SEARCH("Media",I102)))</formula>
    </cfRule>
    <cfRule type="containsText" dxfId="3700" priority="3230" operator="containsText" text="Muy Baja">
      <formula>NOT(ISERROR(SEARCH("Muy Baja",I102)))</formula>
    </cfRule>
    <cfRule type="containsText" dxfId="3699" priority="3231" operator="containsText" text="Baja">
      <formula>NOT(ISERROR(SEARCH("Baja",I102)))</formula>
    </cfRule>
    <cfRule type="containsText" dxfId="3698" priority="3232" operator="containsText" text="Muy Baja">
      <formula>NOT(ISERROR(SEARCH("Muy Baja",I102)))</formula>
    </cfRule>
    <cfRule type="containsText" dxfId="3697" priority="3233" operator="containsText" text="Muy Baja">
      <formula>NOT(ISERROR(SEARCH("Muy Baja",I102)))</formula>
    </cfRule>
    <cfRule type="containsText" dxfId="3696" priority="3234" operator="containsText" text="Muy Baja">
      <formula>NOT(ISERROR(SEARCH("Muy Baja",I102)))</formula>
    </cfRule>
    <cfRule type="containsText" dxfId="3695" priority="3235" operator="containsText" text="Muy Baja'Tabla probabilidad'!">
      <formula>NOT(ISERROR(SEARCH("Muy Baja'Tabla probabilidad'!",I102)))</formula>
    </cfRule>
    <cfRule type="containsText" dxfId="3694" priority="3236" operator="containsText" text="Muy bajo">
      <formula>NOT(ISERROR(SEARCH("Muy bajo",I102)))</formula>
    </cfRule>
    <cfRule type="containsText" dxfId="3693" priority="3237" operator="containsText" text="Alta">
      <formula>NOT(ISERROR(SEARCH("Alta",I102)))</formula>
    </cfRule>
    <cfRule type="containsText" dxfId="3692" priority="3238" operator="containsText" text="Media">
      <formula>NOT(ISERROR(SEARCH("Media",I102)))</formula>
    </cfRule>
    <cfRule type="containsText" dxfId="3691" priority="3239" operator="containsText" text="Baja">
      <formula>NOT(ISERROR(SEARCH("Baja",I102)))</formula>
    </cfRule>
    <cfRule type="containsText" dxfId="3690" priority="3240" operator="containsText" text="Muy baja">
      <formula>NOT(ISERROR(SEARCH("Muy baja",I102)))</formula>
    </cfRule>
    <cfRule type="cellIs" dxfId="3689" priority="3243" operator="between">
      <formula>1</formula>
      <formula>2</formula>
    </cfRule>
    <cfRule type="cellIs" dxfId="3688" priority="3244" operator="between">
      <formula>0</formula>
      <formula>2</formula>
    </cfRule>
  </conditionalFormatting>
  <conditionalFormatting sqref="I102">
    <cfRule type="containsText" dxfId="3687" priority="3224" operator="containsText" text="Muy Alta">
      <formula>NOT(ISERROR(SEARCH("Muy Alta",I102)))</formula>
    </cfRule>
  </conditionalFormatting>
  <conditionalFormatting sqref="Y102:Y104">
    <cfRule type="containsText" dxfId="3686" priority="3216" operator="containsText" text="Muy Alta">
      <formula>NOT(ISERROR(SEARCH("Muy Alta",Y102)))</formula>
    </cfRule>
    <cfRule type="containsText" dxfId="3685" priority="3217" operator="containsText" text="Alta">
      <formula>NOT(ISERROR(SEARCH("Alta",Y102)))</formula>
    </cfRule>
    <cfRule type="containsText" dxfId="3684" priority="3218" operator="containsText" text="Media">
      <formula>NOT(ISERROR(SEARCH("Media",Y102)))</formula>
    </cfRule>
    <cfRule type="containsText" dxfId="3683" priority="3219" operator="containsText" text="Muy Baja">
      <formula>NOT(ISERROR(SEARCH("Muy Baja",Y102)))</formula>
    </cfRule>
    <cfRule type="containsText" dxfId="3682" priority="3220" operator="containsText" text="Baja">
      <formula>NOT(ISERROR(SEARCH("Baja",Y102)))</formula>
    </cfRule>
    <cfRule type="containsText" dxfId="3681" priority="3221" operator="containsText" text="Muy Baja">
      <formula>NOT(ISERROR(SEARCH("Muy Baja",Y102)))</formula>
    </cfRule>
  </conditionalFormatting>
  <conditionalFormatting sqref="AC102:AC104">
    <cfRule type="containsText" dxfId="3680" priority="3211" operator="containsText" text="Catastrófico">
      <formula>NOT(ISERROR(SEARCH("Catastrófico",AC102)))</formula>
    </cfRule>
    <cfRule type="containsText" dxfId="3679" priority="3212" operator="containsText" text="Mayor">
      <formula>NOT(ISERROR(SEARCH("Mayor",AC102)))</formula>
    </cfRule>
    <cfRule type="containsText" dxfId="3678" priority="3213" operator="containsText" text="Moderado">
      <formula>NOT(ISERROR(SEARCH("Moderado",AC102)))</formula>
    </cfRule>
    <cfRule type="containsText" dxfId="3677" priority="3214" operator="containsText" text="Menor">
      <formula>NOT(ISERROR(SEARCH("Menor",AC102)))</formula>
    </cfRule>
    <cfRule type="containsText" dxfId="3676" priority="3215" operator="containsText" text="Leve">
      <formula>NOT(ISERROR(SEARCH("Leve",AC102)))</formula>
    </cfRule>
  </conditionalFormatting>
  <conditionalFormatting sqref="AG102">
    <cfRule type="containsText" dxfId="3675" priority="3202" operator="containsText" text="Extremo">
      <formula>NOT(ISERROR(SEARCH("Extremo",AG102)))</formula>
    </cfRule>
    <cfRule type="containsText" dxfId="3674" priority="3203" operator="containsText" text="Alto">
      <formula>NOT(ISERROR(SEARCH("Alto",AG102)))</formula>
    </cfRule>
    <cfRule type="containsText" dxfId="3673" priority="3204" operator="containsText" text="Moderado">
      <formula>NOT(ISERROR(SEARCH("Moderado",AG102)))</formula>
    </cfRule>
    <cfRule type="containsText" dxfId="3672" priority="3205" operator="containsText" text="Menor">
      <formula>NOT(ISERROR(SEARCH("Menor",AG102)))</formula>
    </cfRule>
    <cfRule type="containsText" dxfId="3671" priority="3206" operator="containsText" text="Bajo">
      <formula>NOT(ISERROR(SEARCH("Bajo",AG102)))</formula>
    </cfRule>
    <cfRule type="containsText" dxfId="3670" priority="3207" operator="containsText" text="Moderado">
      <formula>NOT(ISERROR(SEARCH("Moderado",AG102)))</formula>
    </cfRule>
    <cfRule type="containsText" dxfId="3669" priority="3208" operator="containsText" text="Extremo">
      <formula>NOT(ISERROR(SEARCH("Extremo",AG102)))</formula>
    </cfRule>
    <cfRule type="containsText" dxfId="3668" priority="3209" operator="containsText" text="Baja">
      <formula>NOT(ISERROR(SEARCH("Baja",AG102)))</formula>
    </cfRule>
    <cfRule type="containsText" dxfId="3667" priority="3210" operator="containsText" text="Alto">
      <formula>NOT(ISERROR(SEARCH("Alto",AG102)))</formula>
    </cfRule>
  </conditionalFormatting>
  <conditionalFormatting sqref="AE102:AE104">
    <cfRule type="containsText" dxfId="3666" priority="3197" operator="containsText" text="Catastrófico">
      <formula>NOT(ISERROR(SEARCH("Catastrófico",AE102)))</formula>
    </cfRule>
    <cfRule type="containsText" dxfId="3665" priority="3198" operator="containsText" text="Moderado">
      <formula>NOT(ISERROR(SEARCH("Moderado",AE102)))</formula>
    </cfRule>
    <cfRule type="containsText" dxfId="3664" priority="3199" operator="containsText" text="Menor">
      <formula>NOT(ISERROR(SEARCH("Menor",AE102)))</formula>
    </cfRule>
    <cfRule type="containsText" dxfId="3663" priority="3200" operator="containsText" text="Leve">
      <formula>NOT(ISERROR(SEARCH("Leve",AE102)))</formula>
    </cfRule>
    <cfRule type="containsText" dxfId="3662" priority="3201" operator="containsText" text="Mayor">
      <formula>NOT(ISERROR(SEARCH("Mayor",AE102)))</formula>
    </cfRule>
  </conditionalFormatting>
  <conditionalFormatting sqref="L105">
    <cfRule type="containsText" dxfId="3661" priority="3190" operator="containsText" text="Catastrófico">
      <formula>NOT(ISERROR(SEARCH("Catastrófico",L105)))</formula>
    </cfRule>
    <cfRule type="containsText" dxfId="3660" priority="3191" operator="containsText" text="Mayor">
      <formula>NOT(ISERROR(SEARCH("Mayor",L105)))</formula>
    </cfRule>
    <cfRule type="containsText" dxfId="3659" priority="3192" operator="containsText" text="Alta">
      <formula>NOT(ISERROR(SEARCH("Alta",L105)))</formula>
    </cfRule>
    <cfRule type="containsText" dxfId="3658" priority="3193" operator="containsText" text="Moderado">
      <formula>NOT(ISERROR(SEARCH("Moderado",L105)))</formula>
    </cfRule>
    <cfRule type="containsText" dxfId="3657" priority="3194" operator="containsText" text="Menor">
      <formula>NOT(ISERROR(SEARCH("Menor",L105)))</formula>
    </cfRule>
    <cfRule type="containsText" dxfId="3656" priority="3195" operator="containsText" text="Leve">
      <formula>NOT(ISERROR(SEARCH("Leve",L105)))</formula>
    </cfRule>
  </conditionalFormatting>
  <conditionalFormatting sqref="M105">
    <cfRule type="containsText" dxfId="3655" priority="3184" operator="containsText" text="Catastrófico">
      <formula>NOT(ISERROR(SEARCH("Catastrófico",M105)))</formula>
    </cfRule>
    <cfRule type="containsText" dxfId="3654" priority="3185" operator="containsText" text="Mayor">
      <formula>NOT(ISERROR(SEARCH("Mayor",M105)))</formula>
    </cfRule>
    <cfRule type="containsText" dxfId="3653" priority="3186" operator="containsText" text="Alta">
      <formula>NOT(ISERROR(SEARCH("Alta",M105)))</formula>
    </cfRule>
    <cfRule type="containsText" dxfId="3652" priority="3187" operator="containsText" text="Moderado">
      <formula>NOT(ISERROR(SEARCH("Moderado",M105)))</formula>
    </cfRule>
    <cfRule type="containsText" dxfId="3651" priority="3188" operator="containsText" text="Menor">
      <formula>NOT(ISERROR(SEARCH("Menor",M105)))</formula>
    </cfRule>
    <cfRule type="containsText" dxfId="3650" priority="3189" operator="containsText" text="Leve">
      <formula>NOT(ISERROR(SEARCH("Leve",M105)))</formula>
    </cfRule>
  </conditionalFormatting>
  <conditionalFormatting sqref="AA105:AA106">
    <cfRule type="containsText" dxfId="3649" priority="3125" operator="containsText" text="Muy Baja">
      <formula>NOT(ISERROR(SEARCH("Muy Baja",AA105)))</formula>
    </cfRule>
    <cfRule type="containsText" dxfId="3648" priority="3179" operator="containsText" text="Muy Alta">
      <formula>NOT(ISERROR(SEARCH("Muy Alta",AA105)))</formula>
    </cfRule>
    <cfRule type="containsText" dxfId="3647" priority="3180" operator="containsText" text="Alta">
      <formula>NOT(ISERROR(SEARCH("Alta",AA105)))</formula>
    </cfRule>
    <cfRule type="containsText" dxfId="3646" priority="3181" operator="containsText" text="Media">
      <formula>NOT(ISERROR(SEARCH("Media",AA105)))</formula>
    </cfRule>
    <cfRule type="containsText" dxfId="3645" priority="3182" operator="containsText" text="Baja">
      <formula>NOT(ISERROR(SEARCH("Baja",AA105)))</formula>
    </cfRule>
    <cfRule type="containsText" dxfId="3644" priority="3183" operator="containsText" text="Muy Baja">
      <formula>NOT(ISERROR(SEARCH("Muy Baja",AA105)))</formula>
    </cfRule>
  </conditionalFormatting>
  <conditionalFormatting sqref="N105">
    <cfRule type="containsText" dxfId="3643" priority="3174" operator="containsText" text="Extremo">
      <formula>NOT(ISERROR(SEARCH("Extremo",N105)))</formula>
    </cfRule>
    <cfRule type="containsText" dxfId="3642" priority="3175" operator="containsText" text="Alto">
      <formula>NOT(ISERROR(SEARCH("Alto",N105)))</formula>
    </cfRule>
    <cfRule type="containsText" dxfId="3641" priority="3176" operator="containsText" text="Bajo">
      <formula>NOT(ISERROR(SEARCH("Bajo",N105)))</formula>
    </cfRule>
    <cfRule type="containsText" dxfId="3640" priority="3177" operator="containsText" text="Moderado">
      <formula>NOT(ISERROR(SEARCH("Moderado",N105)))</formula>
    </cfRule>
    <cfRule type="containsText" dxfId="3639" priority="3178" operator="containsText" text="Extremo">
      <formula>NOT(ISERROR(SEARCH("Extremo",N105)))</formula>
    </cfRule>
  </conditionalFormatting>
  <conditionalFormatting sqref="I105">
    <cfRule type="containsText" dxfId="3638" priority="3151" operator="containsText" text="Muy Baja">
      <formula>NOT(ISERROR(SEARCH("Muy Baja",I105)))</formula>
    </cfRule>
    <cfRule type="containsText" dxfId="3637" priority="3152" operator="containsText" text="Baja">
      <formula>NOT(ISERROR(SEARCH("Baja",I105)))</formula>
    </cfRule>
    <cfRule type="containsText" dxfId="3636" priority="3154" operator="containsText" text="Muy Alta">
      <formula>NOT(ISERROR(SEARCH("Muy Alta",I105)))</formula>
    </cfRule>
    <cfRule type="containsText" dxfId="3635" priority="3155" operator="containsText" text="Alta">
      <formula>NOT(ISERROR(SEARCH("Alta",I105)))</formula>
    </cfRule>
    <cfRule type="containsText" dxfId="3634" priority="3156" operator="containsText" text="Media">
      <formula>NOT(ISERROR(SEARCH("Media",I105)))</formula>
    </cfRule>
    <cfRule type="containsText" dxfId="3633" priority="3157" operator="containsText" text="Media">
      <formula>NOT(ISERROR(SEARCH("Media",I105)))</formula>
    </cfRule>
    <cfRule type="containsText" dxfId="3632" priority="3158" operator="containsText" text="Media">
      <formula>NOT(ISERROR(SEARCH("Media",I105)))</formula>
    </cfRule>
    <cfRule type="containsText" dxfId="3631" priority="3159" operator="containsText" text="Muy Baja">
      <formula>NOT(ISERROR(SEARCH("Muy Baja",I105)))</formula>
    </cfRule>
    <cfRule type="containsText" dxfId="3630" priority="3160" operator="containsText" text="Baja">
      <formula>NOT(ISERROR(SEARCH("Baja",I105)))</formula>
    </cfRule>
    <cfRule type="containsText" dxfId="3629" priority="3161" operator="containsText" text="Muy Baja">
      <formula>NOT(ISERROR(SEARCH("Muy Baja",I105)))</formula>
    </cfRule>
    <cfRule type="containsText" dxfId="3628" priority="3162" operator="containsText" text="Muy Baja">
      <formula>NOT(ISERROR(SEARCH("Muy Baja",I105)))</formula>
    </cfRule>
    <cfRule type="containsText" dxfId="3627" priority="3163" operator="containsText" text="Muy Baja">
      <formula>NOT(ISERROR(SEARCH("Muy Baja",I105)))</formula>
    </cfRule>
    <cfRule type="containsText" dxfId="3626" priority="3164" operator="containsText" text="Muy Baja'Tabla probabilidad'!">
      <formula>NOT(ISERROR(SEARCH("Muy Baja'Tabla probabilidad'!",I105)))</formula>
    </cfRule>
    <cfRule type="containsText" dxfId="3625" priority="3165" operator="containsText" text="Muy bajo">
      <formula>NOT(ISERROR(SEARCH("Muy bajo",I105)))</formula>
    </cfRule>
    <cfRule type="containsText" dxfId="3624" priority="3166" operator="containsText" text="Alta">
      <formula>NOT(ISERROR(SEARCH("Alta",I105)))</formula>
    </cfRule>
    <cfRule type="containsText" dxfId="3623" priority="3167" operator="containsText" text="Media">
      <formula>NOT(ISERROR(SEARCH("Media",I105)))</formula>
    </cfRule>
    <cfRule type="containsText" dxfId="3622" priority="3168" operator="containsText" text="Baja">
      <formula>NOT(ISERROR(SEARCH("Baja",I105)))</formula>
    </cfRule>
    <cfRule type="containsText" dxfId="3621" priority="3169" operator="containsText" text="Muy baja">
      <formula>NOT(ISERROR(SEARCH("Muy baja",I105)))</formula>
    </cfRule>
    <cfRule type="cellIs" dxfId="3620" priority="3172" operator="between">
      <formula>1</formula>
      <formula>2</formula>
    </cfRule>
    <cfRule type="cellIs" dxfId="3619" priority="3173" operator="between">
      <formula>0</formula>
      <formula>2</formula>
    </cfRule>
  </conditionalFormatting>
  <conditionalFormatting sqref="I105">
    <cfRule type="containsText" dxfId="3618" priority="3153" operator="containsText" text="Muy Alta">
      <formula>NOT(ISERROR(SEARCH("Muy Alta",I105)))</formula>
    </cfRule>
  </conditionalFormatting>
  <conditionalFormatting sqref="Y105:Y106">
    <cfRule type="containsText" dxfId="3617" priority="3145" operator="containsText" text="Muy Alta">
      <formula>NOT(ISERROR(SEARCH("Muy Alta",Y105)))</formula>
    </cfRule>
    <cfRule type="containsText" dxfId="3616" priority="3146" operator="containsText" text="Alta">
      <formula>NOT(ISERROR(SEARCH("Alta",Y105)))</formula>
    </cfRule>
    <cfRule type="containsText" dxfId="3615" priority="3147" operator="containsText" text="Media">
      <formula>NOT(ISERROR(SEARCH("Media",Y105)))</formula>
    </cfRule>
    <cfRule type="containsText" dxfId="3614" priority="3148" operator="containsText" text="Muy Baja">
      <formula>NOT(ISERROR(SEARCH("Muy Baja",Y105)))</formula>
    </cfRule>
    <cfRule type="containsText" dxfId="3613" priority="3149" operator="containsText" text="Baja">
      <formula>NOT(ISERROR(SEARCH("Baja",Y105)))</formula>
    </cfRule>
    <cfRule type="containsText" dxfId="3612" priority="3150" operator="containsText" text="Muy Baja">
      <formula>NOT(ISERROR(SEARCH("Muy Baja",Y105)))</formula>
    </cfRule>
  </conditionalFormatting>
  <conditionalFormatting sqref="AC105:AC106">
    <cfRule type="containsText" dxfId="3611" priority="3140" operator="containsText" text="Catastrófico">
      <formula>NOT(ISERROR(SEARCH("Catastrófico",AC105)))</formula>
    </cfRule>
    <cfRule type="containsText" dxfId="3610" priority="3141" operator="containsText" text="Mayor">
      <formula>NOT(ISERROR(SEARCH("Mayor",AC105)))</formula>
    </cfRule>
    <cfRule type="containsText" dxfId="3609" priority="3142" operator="containsText" text="Moderado">
      <formula>NOT(ISERROR(SEARCH("Moderado",AC105)))</formula>
    </cfRule>
    <cfRule type="containsText" dxfId="3608" priority="3143" operator="containsText" text="Menor">
      <formula>NOT(ISERROR(SEARCH("Menor",AC105)))</formula>
    </cfRule>
    <cfRule type="containsText" dxfId="3607" priority="3144" operator="containsText" text="Leve">
      <formula>NOT(ISERROR(SEARCH("Leve",AC105)))</formula>
    </cfRule>
  </conditionalFormatting>
  <conditionalFormatting sqref="AG105">
    <cfRule type="containsText" dxfId="3606" priority="3131" operator="containsText" text="Extremo">
      <formula>NOT(ISERROR(SEARCH("Extremo",AG105)))</formula>
    </cfRule>
    <cfRule type="containsText" dxfId="3605" priority="3132" operator="containsText" text="Alto">
      <formula>NOT(ISERROR(SEARCH("Alto",AG105)))</formula>
    </cfRule>
    <cfRule type="containsText" dxfId="3604" priority="3133" operator="containsText" text="Moderado">
      <formula>NOT(ISERROR(SEARCH("Moderado",AG105)))</formula>
    </cfRule>
    <cfRule type="containsText" dxfId="3603" priority="3134" operator="containsText" text="Menor">
      <formula>NOT(ISERROR(SEARCH("Menor",AG105)))</formula>
    </cfRule>
    <cfRule type="containsText" dxfId="3602" priority="3135" operator="containsText" text="Bajo">
      <formula>NOT(ISERROR(SEARCH("Bajo",AG105)))</formula>
    </cfRule>
    <cfRule type="containsText" dxfId="3601" priority="3136" operator="containsText" text="Moderado">
      <formula>NOT(ISERROR(SEARCH("Moderado",AG105)))</formula>
    </cfRule>
    <cfRule type="containsText" dxfId="3600" priority="3137" operator="containsText" text="Extremo">
      <formula>NOT(ISERROR(SEARCH("Extremo",AG105)))</formula>
    </cfRule>
    <cfRule type="containsText" dxfId="3599" priority="3138" operator="containsText" text="Baja">
      <formula>NOT(ISERROR(SEARCH("Baja",AG105)))</formula>
    </cfRule>
    <cfRule type="containsText" dxfId="3598" priority="3139" operator="containsText" text="Alto">
      <formula>NOT(ISERROR(SEARCH("Alto",AG105)))</formula>
    </cfRule>
  </conditionalFormatting>
  <conditionalFormatting sqref="AE105:AE106">
    <cfRule type="containsText" dxfId="3597" priority="3126" operator="containsText" text="Catastrófico">
      <formula>NOT(ISERROR(SEARCH("Catastrófico",AE105)))</formula>
    </cfRule>
    <cfRule type="containsText" dxfId="3596" priority="3127" operator="containsText" text="Moderado">
      <formula>NOT(ISERROR(SEARCH("Moderado",AE105)))</formula>
    </cfRule>
    <cfRule type="containsText" dxfId="3595" priority="3128" operator="containsText" text="Menor">
      <formula>NOT(ISERROR(SEARCH("Menor",AE105)))</formula>
    </cfRule>
    <cfRule type="containsText" dxfId="3594" priority="3129" operator="containsText" text="Leve">
      <formula>NOT(ISERROR(SEARCH("Leve",AE105)))</formula>
    </cfRule>
    <cfRule type="containsText" dxfId="3593" priority="3130" operator="containsText" text="Mayor">
      <formula>NOT(ISERROR(SEARCH("Mayor",AE105)))</formula>
    </cfRule>
  </conditionalFormatting>
  <conditionalFormatting sqref="L107">
    <cfRule type="containsText" dxfId="3592" priority="3119" operator="containsText" text="Catastrófico">
      <formula>NOT(ISERROR(SEARCH("Catastrófico",L107)))</formula>
    </cfRule>
    <cfRule type="containsText" dxfId="3591" priority="3120" operator="containsText" text="Mayor">
      <formula>NOT(ISERROR(SEARCH("Mayor",L107)))</formula>
    </cfRule>
    <cfRule type="containsText" dxfId="3590" priority="3121" operator="containsText" text="Alta">
      <formula>NOT(ISERROR(SEARCH("Alta",L107)))</formula>
    </cfRule>
    <cfRule type="containsText" dxfId="3589" priority="3122" operator="containsText" text="Moderado">
      <formula>NOT(ISERROR(SEARCH("Moderado",L107)))</formula>
    </cfRule>
    <cfRule type="containsText" dxfId="3588" priority="3123" operator="containsText" text="Menor">
      <formula>NOT(ISERROR(SEARCH("Menor",L107)))</formula>
    </cfRule>
    <cfRule type="containsText" dxfId="3587" priority="3124" operator="containsText" text="Leve">
      <formula>NOT(ISERROR(SEARCH("Leve",L107)))</formula>
    </cfRule>
  </conditionalFormatting>
  <conditionalFormatting sqref="M107">
    <cfRule type="containsText" dxfId="3586" priority="3113" operator="containsText" text="Catastrófico">
      <formula>NOT(ISERROR(SEARCH("Catastrófico",M107)))</formula>
    </cfRule>
    <cfRule type="containsText" dxfId="3585" priority="3114" operator="containsText" text="Mayor">
      <formula>NOT(ISERROR(SEARCH("Mayor",M107)))</formula>
    </cfRule>
    <cfRule type="containsText" dxfId="3584" priority="3115" operator="containsText" text="Alta">
      <formula>NOT(ISERROR(SEARCH("Alta",M107)))</formula>
    </cfRule>
    <cfRule type="containsText" dxfId="3583" priority="3116" operator="containsText" text="Moderado">
      <formula>NOT(ISERROR(SEARCH("Moderado",M107)))</formula>
    </cfRule>
    <cfRule type="containsText" dxfId="3582" priority="3117" operator="containsText" text="Menor">
      <formula>NOT(ISERROR(SEARCH("Menor",M107)))</formula>
    </cfRule>
    <cfRule type="containsText" dxfId="3581" priority="3118" operator="containsText" text="Leve">
      <formula>NOT(ISERROR(SEARCH("Leve",M107)))</formula>
    </cfRule>
  </conditionalFormatting>
  <conditionalFormatting sqref="AA107:AA108">
    <cfRule type="containsText" dxfId="3580" priority="3054" operator="containsText" text="Muy Baja">
      <formula>NOT(ISERROR(SEARCH("Muy Baja",AA107)))</formula>
    </cfRule>
    <cfRule type="containsText" dxfId="3579" priority="3108" operator="containsText" text="Muy Alta">
      <formula>NOT(ISERROR(SEARCH("Muy Alta",AA107)))</formula>
    </cfRule>
    <cfRule type="containsText" dxfId="3578" priority="3109" operator="containsText" text="Alta">
      <formula>NOT(ISERROR(SEARCH("Alta",AA107)))</formula>
    </cfRule>
    <cfRule type="containsText" dxfId="3577" priority="3110" operator="containsText" text="Media">
      <formula>NOT(ISERROR(SEARCH("Media",AA107)))</formula>
    </cfRule>
    <cfRule type="containsText" dxfId="3576" priority="3111" operator="containsText" text="Baja">
      <formula>NOT(ISERROR(SEARCH("Baja",AA107)))</formula>
    </cfRule>
    <cfRule type="containsText" dxfId="3575" priority="3112" operator="containsText" text="Muy Baja">
      <formula>NOT(ISERROR(SEARCH("Muy Baja",AA107)))</formula>
    </cfRule>
  </conditionalFormatting>
  <conditionalFormatting sqref="N107">
    <cfRule type="containsText" dxfId="3574" priority="3103" operator="containsText" text="Extremo">
      <formula>NOT(ISERROR(SEARCH("Extremo",N107)))</formula>
    </cfRule>
    <cfRule type="containsText" dxfId="3573" priority="3104" operator="containsText" text="Alto">
      <formula>NOT(ISERROR(SEARCH("Alto",N107)))</formula>
    </cfRule>
    <cfRule type="containsText" dxfId="3572" priority="3105" operator="containsText" text="Bajo">
      <formula>NOT(ISERROR(SEARCH("Bajo",N107)))</formula>
    </cfRule>
    <cfRule type="containsText" dxfId="3571" priority="3106" operator="containsText" text="Moderado">
      <formula>NOT(ISERROR(SEARCH("Moderado",N107)))</formula>
    </cfRule>
    <cfRule type="containsText" dxfId="3570" priority="3107" operator="containsText" text="Extremo">
      <formula>NOT(ISERROR(SEARCH("Extremo",N107)))</formula>
    </cfRule>
  </conditionalFormatting>
  <conditionalFormatting sqref="I107">
    <cfRule type="containsText" dxfId="3569" priority="3080" operator="containsText" text="Muy Baja">
      <formula>NOT(ISERROR(SEARCH("Muy Baja",I107)))</formula>
    </cfRule>
    <cfRule type="containsText" dxfId="3568" priority="3081" operator="containsText" text="Baja">
      <formula>NOT(ISERROR(SEARCH("Baja",I107)))</formula>
    </cfRule>
    <cfRule type="containsText" dxfId="3567" priority="3083" operator="containsText" text="Muy Alta">
      <formula>NOT(ISERROR(SEARCH("Muy Alta",I107)))</formula>
    </cfRule>
    <cfRule type="containsText" dxfId="3566" priority="3084" operator="containsText" text="Alta">
      <formula>NOT(ISERROR(SEARCH("Alta",I107)))</formula>
    </cfRule>
    <cfRule type="containsText" dxfId="3565" priority="3085" operator="containsText" text="Media">
      <formula>NOT(ISERROR(SEARCH("Media",I107)))</formula>
    </cfRule>
    <cfRule type="containsText" dxfId="3564" priority="3086" operator="containsText" text="Media">
      <formula>NOT(ISERROR(SEARCH("Media",I107)))</formula>
    </cfRule>
    <cfRule type="containsText" dxfId="3563" priority="3087" operator="containsText" text="Media">
      <formula>NOT(ISERROR(SEARCH("Media",I107)))</formula>
    </cfRule>
    <cfRule type="containsText" dxfId="3562" priority="3088" operator="containsText" text="Muy Baja">
      <formula>NOT(ISERROR(SEARCH("Muy Baja",I107)))</formula>
    </cfRule>
    <cfRule type="containsText" dxfId="3561" priority="3089" operator="containsText" text="Baja">
      <formula>NOT(ISERROR(SEARCH("Baja",I107)))</formula>
    </cfRule>
    <cfRule type="containsText" dxfId="3560" priority="3090" operator="containsText" text="Muy Baja">
      <formula>NOT(ISERROR(SEARCH("Muy Baja",I107)))</formula>
    </cfRule>
    <cfRule type="containsText" dxfId="3559" priority="3091" operator="containsText" text="Muy Baja">
      <formula>NOT(ISERROR(SEARCH("Muy Baja",I107)))</formula>
    </cfRule>
    <cfRule type="containsText" dxfId="3558" priority="3092" operator="containsText" text="Muy Baja">
      <formula>NOT(ISERROR(SEARCH("Muy Baja",I107)))</formula>
    </cfRule>
    <cfRule type="containsText" dxfId="3557" priority="3093" operator="containsText" text="Muy Baja'Tabla probabilidad'!">
      <formula>NOT(ISERROR(SEARCH("Muy Baja'Tabla probabilidad'!",I107)))</formula>
    </cfRule>
    <cfRule type="containsText" dxfId="3556" priority="3094" operator="containsText" text="Muy bajo">
      <formula>NOT(ISERROR(SEARCH("Muy bajo",I107)))</formula>
    </cfRule>
    <cfRule type="containsText" dxfId="3555" priority="3095" operator="containsText" text="Alta">
      <formula>NOT(ISERROR(SEARCH("Alta",I107)))</formula>
    </cfRule>
    <cfRule type="containsText" dxfId="3554" priority="3096" operator="containsText" text="Media">
      <formula>NOT(ISERROR(SEARCH("Media",I107)))</formula>
    </cfRule>
    <cfRule type="containsText" dxfId="3553" priority="3097" operator="containsText" text="Baja">
      <formula>NOT(ISERROR(SEARCH("Baja",I107)))</formula>
    </cfRule>
    <cfRule type="containsText" dxfId="3552" priority="3098" operator="containsText" text="Muy baja">
      <formula>NOT(ISERROR(SEARCH("Muy baja",I107)))</formula>
    </cfRule>
    <cfRule type="cellIs" dxfId="3551" priority="3101" operator="between">
      <formula>1</formula>
      <formula>2</formula>
    </cfRule>
    <cfRule type="cellIs" dxfId="3550" priority="3102" operator="between">
      <formula>0</formula>
      <formula>2</formula>
    </cfRule>
  </conditionalFormatting>
  <conditionalFormatting sqref="I107">
    <cfRule type="containsText" dxfId="3549" priority="3082" operator="containsText" text="Muy Alta">
      <formula>NOT(ISERROR(SEARCH("Muy Alta",I107)))</formula>
    </cfRule>
  </conditionalFormatting>
  <conditionalFormatting sqref="Y107:Y108">
    <cfRule type="containsText" dxfId="3548" priority="3074" operator="containsText" text="Muy Alta">
      <formula>NOT(ISERROR(SEARCH("Muy Alta",Y107)))</formula>
    </cfRule>
    <cfRule type="containsText" dxfId="3547" priority="3075" operator="containsText" text="Alta">
      <formula>NOT(ISERROR(SEARCH("Alta",Y107)))</formula>
    </cfRule>
    <cfRule type="containsText" dxfId="3546" priority="3076" operator="containsText" text="Media">
      <formula>NOT(ISERROR(SEARCH("Media",Y107)))</formula>
    </cfRule>
    <cfRule type="containsText" dxfId="3545" priority="3077" operator="containsText" text="Muy Baja">
      <formula>NOT(ISERROR(SEARCH("Muy Baja",Y107)))</formula>
    </cfRule>
    <cfRule type="containsText" dxfId="3544" priority="3078" operator="containsText" text="Baja">
      <formula>NOT(ISERROR(SEARCH("Baja",Y107)))</formula>
    </cfRule>
    <cfRule type="containsText" dxfId="3543" priority="3079" operator="containsText" text="Muy Baja">
      <formula>NOT(ISERROR(SEARCH("Muy Baja",Y107)))</formula>
    </cfRule>
  </conditionalFormatting>
  <conditionalFormatting sqref="AC107:AC108">
    <cfRule type="containsText" dxfId="3542" priority="3069" operator="containsText" text="Catastrófico">
      <formula>NOT(ISERROR(SEARCH("Catastrófico",AC107)))</formula>
    </cfRule>
    <cfRule type="containsText" dxfId="3541" priority="3070" operator="containsText" text="Mayor">
      <formula>NOT(ISERROR(SEARCH("Mayor",AC107)))</formula>
    </cfRule>
    <cfRule type="containsText" dxfId="3540" priority="3071" operator="containsText" text="Moderado">
      <formula>NOT(ISERROR(SEARCH("Moderado",AC107)))</formula>
    </cfRule>
    <cfRule type="containsText" dxfId="3539" priority="3072" operator="containsText" text="Menor">
      <formula>NOT(ISERROR(SEARCH("Menor",AC107)))</formula>
    </cfRule>
    <cfRule type="containsText" dxfId="3538" priority="3073" operator="containsText" text="Leve">
      <formula>NOT(ISERROR(SEARCH("Leve",AC107)))</formula>
    </cfRule>
  </conditionalFormatting>
  <conditionalFormatting sqref="AG107">
    <cfRule type="containsText" dxfId="3537" priority="3060" operator="containsText" text="Extremo">
      <formula>NOT(ISERROR(SEARCH("Extremo",AG107)))</formula>
    </cfRule>
    <cfRule type="containsText" dxfId="3536" priority="3061" operator="containsText" text="Alto">
      <formula>NOT(ISERROR(SEARCH("Alto",AG107)))</formula>
    </cfRule>
    <cfRule type="containsText" dxfId="3535" priority="3062" operator="containsText" text="Moderado">
      <formula>NOT(ISERROR(SEARCH("Moderado",AG107)))</formula>
    </cfRule>
    <cfRule type="containsText" dxfId="3534" priority="3063" operator="containsText" text="Menor">
      <formula>NOT(ISERROR(SEARCH("Menor",AG107)))</formula>
    </cfRule>
    <cfRule type="containsText" dxfId="3533" priority="3064" operator="containsText" text="Bajo">
      <formula>NOT(ISERROR(SEARCH("Bajo",AG107)))</formula>
    </cfRule>
    <cfRule type="containsText" dxfId="3532" priority="3065" operator="containsText" text="Moderado">
      <formula>NOT(ISERROR(SEARCH("Moderado",AG107)))</formula>
    </cfRule>
    <cfRule type="containsText" dxfId="3531" priority="3066" operator="containsText" text="Extremo">
      <formula>NOT(ISERROR(SEARCH("Extremo",AG107)))</formula>
    </cfRule>
    <cfRule type="containsText" dxfId="3530" priority="3067" operator="containsText" text="Baja">
      <formula>NOT(ISERROR(SEARCH("Baja",AG107)))</formula>
    </cfRule>
    <cfRule type="containsText" dxfId="3529" priority="3068" operator="containsText" text="Alto">
      <formula>NOT(ISERROR(SEARCH("Alto",AG107)))</formula>
    </cfRule>
  </conditionalFormatting>
  <conditionalFormatting sqref="AE107:AE108">
    <cfRule type="containsText" dxfId="3528" priority="3055" operator="containsText" text="Catastrófico">
      <formula>NOT(ISERROR(SEARCH("Catastrófico",AE107)))</formula>
    </cfRule>
    <cfRule type="containsText" dxfId="3527" priority="3056" operator="containsText" text="Moderado">
      <formula>NOT(ISERROR(SEARCH("Moderado",AE107)))</formula>
    </cfRule>
    <cfRule type="containsText" dxfId="3526" priority="3057" operator="containsText" text="Menor">
      <formula>NOT(ISERROR(SEARCH("Menor",AE107)))</formula>
    </cfRule>
    <cfRule type="containsText" dxfId="3525" priority="3058" operator="containsText" text="Leve">
      <formula>NOT(ISERROR(SEARCH("Leve",AE107)))</formula>
    </cfRule>
    <cfRule type="containsText" dxfId="3524" priority="3059" operator="containsText" text="Mayor">
      <formula>NOT(ISERROR(SEARCH("Mayor",AE107)))</formula>
    </cfRule>
  </conditionalFormatting>
  <conditionalFormatting sqref="L109">
    <cfRule type="containsText" dxfId="3523" priority="3048" operator="containsText" text="Catastrófico">
      <formula>NOT(ISERROR(SEARCH("Catastrófico",L109)))</formula>
    </cfRule>
    <cfRule type="containsText" dxfId="3522" priority="3049" operator="containsText" text="Mayor">
      <formula>NOT(ISERROR(SEARCH("Mayor",L109)))</formula>
    </cfRule>
    <cfRule type="containsText" dxfId="3521" priority="3050" operator="containsText" text="Alta">
      <formula>NOT(ISERROR(SEARCH("Alta",L109)))</formula>
    </cfRule>
    <cfRule type="containsText" dxfId="3520" priority="3051" operator="containsText" text="Moderado">
      <formula>NOT(ISERROR(SEARCH("Moderado",L109)))</formula>
    </cfRule>
    <cfRule type="containsText" dxfId="3519" priority="3052" operator="containsText" text="Menor">
      <formula>NOT(ISERROR(SEARCH("Menor",L109)))</formula>
    </cfRule>
    <cfRule type="containsText" dxfId="3518" priority="3053" operator="containsText" text="Leve">
      <formula>NOT(ISERROR(SEARCH("Leve",L109)))</formula>
    </cfRule>
  </conditionalFormatting>
  <conditionalFormatting sqref="M109">
    <cfRule type="containsText" dxfId="3517" priority="3042" operator="containsText" text="Catastrófico">
      <formula>NOT(ISERROR(SEARCH("Catastrófico",M109)))</formula>
    </cfRule>
    <cfRule type="containsText" dxfId="3516" priority="3043" operator="containsText" text="Mayor">
      <formula>NOT(ISERROR(SEARCH("Mayor",M109)))</formula>
    </cfRule>
    <cfRule type="containsText" dxfId="3515" priority="3044" operator="containsText" text="Alta">
      <formula>NOT(ISERROR(SEARCH("Alta",M109)))</formula>
    </cfRule>
    <cfRule type="containsText" dxfId="3514" priority="3045" operator="containsText" text="Moderado">
      <formula>NOT(ISERROR(SEARCH("Moderado",M109)))</formula>
    </cfRule>
    <cfRule type="containsText" dxfId="3513" priority="3046" operator="containsText" text="Menor">
      <formula>NOT(ISERROR(SEARCH("Menor",M109)))</formula>
    </cfRule>
    <cfRule type="containsText" dxfId="3512" priority="3047" operator="containsText" text="Leve">
      <formula>NOT(ISERROR(SEARCH("Leve",M109)))</formula>
    </cfRule>
  </conditionalFormatting>
  <conditionalFormatting sqref="AA109:AA110">
    <cfRule type="containsText" dxfId="3511" priority="2983" operator="containsText" text="Muy Baja">
      <formula>NOT(ISERROR(SEARCH("Muy Baja",AA109)))</formula>
    </cfRule>
    <cfRule type="containsText" dxfId="3510" priority="3037" operator="containsText" text="Muy Alta">
      <formula>NOT(ISERROR(SEARCH("Muy Alta",AA109)))</formula>
    </cfRule>
    <cfRule type="containsText" dxfId="3509" priority="3038" operator="containsText" text="Alta">
      <formula>NOT(ISERROR(SEARCH("Alta",AA109)))</formula>
    </cfRule>
    <cfRule type="containsText" dxfId="3508" priority="3039" operator="containsText" text="Media">
      <formula>NOT(ISERROR(SEARCH("Media",AA109)))</formula>
    </cfRule>
    <cfRule type="containsText" dxfId="3507" priority="3040" operator="containsText" text="Baja">
      <formula>NOT(ISERROR(SEARCH("Baja",AA109)))</formula>
    </cfRule>
    <cfRule type="containsText" dxfId="3506" priority="3041" operator="containsText" text="Muy Baja">
      <formula>NOT(ISERROR(SEARCH("Muy Baja",AA109)))</formula>
    </cfRule>
  </conditionalFormatting>
  <conditionalFormatting sqref="N109">
    <cfRule type="containsText" dxfId="3505" priority="3032" operator="containsText" text="Extremo">
      <formula>NOT(ISERROR(SEARCH("Extremo",N109)))</formula>
    </cfRule>
    <cfRule type="containsText" dxfId="3504" priority="3033" operator="containsText" text="Alto">
      <formula>NOT(ISERROR(SEARCH("Alto",N109)))</formula>
    </cfRule>
    <cfRule type="containsText" dxfId="3503" priority="3034" operator="containsText" text="Bajo">
      <formula>NOT(ISERROR(SEARCH("Bajo",N109)))</formula>
    </cfRule>
    <cfRule type="containsText" dxfId="3502" priority="3035" operator="containsText" text="Moderado">
      <formula>NOT(ISERROR(SEARCH("Moderado",N109)))</formula>
    </cfRule>
    <cfRule type="containsText" dxfId="3501" priority="3036" operator="containsText" text="Extremo">
      <formula>NOT(ISERROR(SEARCH("Extremo",N109)))</formula>
    </cfRule>
  </conditionalFormatting>
  <conditionalFormatting sqref="I109">
    <cfRule type="containsText" dxfId="3500" priority="3009" operator="containsText" text="Muy Baja">
      <formula>NOT(ISERROR(SEARCH("Muy Baja",I109)))</formula>
    </cfRule>
    <cfRule type="containsText" dxfId="3499" priority="3010" operator="containsText" text="Baja">
      <formula>NOT(ISERROR(SEARCH("Baja",I109)))</formula>
    </cfRule>
    <cfRule type="containsText" dxfId="3498" priority="3012" operator="containsText" text="Muy Alta">
      <formula>NOT(ISERROR(SEARCH("Muy Alta",I109)))</formula>
    </cfRule>
    <cfRule type="containsText" dxfId="3497" priority="3013" operator="containsText" text="Alta">
      <formula>NOT(ISERROR(SEARCH("Alta",I109)))</formula>
    </cfRule>
    <cfRule type="containsText" dxfId="3496" priority="3014" operator="containsText" text="Media">
      <formula>NOT(ISERROR(SEARCH("Media",I109)))</formula>
    </cfRule>
    <cfRule type="containsText" dxfId="3495" priority="3015" operator="containsText" text="Media">
      <formula>NOT(ISERROR(SEARCH("Media",I109)))</formula>
    </cfRule>
    <cfRule type="containsText" dxfId="3494" priority="3016" operator="containsText" text="Media">
      <formula>NOT(ISERROR(SEARCH("Media",I109)))</formula>
    </cfRule>
    <cfRule type="containsText" dxfId="3493" priority="3017" operator="containsText" text="Muy Baja">
      <formula>NOT(ISERROR(SEARCH("Muy Baja",I109)))</formula>
    </cfRule>
    <cfRule type="containsText" dxfId="3492" priority="3018" operator="containsText" text="Baja">
      <formula>NOT(ISERROR(SEARCH("Baja",I109)))</formula>
    </cfRule>
    <cfRule type="containsText" dxfId="3491" priority="3019" operator="containsText" text="Muy Baja">
      <formula>NOT(ISERROR(SEARCH("Muy Baja",I109)))</formula>
    </cfRule>
    <cfRule type="containsText" dxfId="3490" priority="3020" operator="containsText" text="Muy Baja">
      <formula>NOT(ISERROR(SEARCH("Muy Baja",I109)))</formula>
    </cfRule>
    <cfRule type="containsText" dxfId="3489" priority="3021" operator="containsText" text="Muy Baja">
      <formula>NOT(ISERROR(SEARCH("Muy Baja",I109)))</formula>
    </cfRule>
    <cfRule type="containsText" dxfId="3488" priority="3022" operator="containsText" text="Muy Baja'Tabla probabilidad'!">
      <formula>NOT(ISERROR(SEARCH("Muy Baja'Tabla probabilidad'!",I109)))</formula>
    </cfRule>
    <cfRule type="containsText" dxfId="3487" priority="3023" operator="containsText" text="Muy bajo">
      <formula>NOT(ISERROR(SEARCH("Muy bajo",I109)))</formula>
    </cfRule>
    <cfRule type="containsText" dxfId="3486" priority="3024" operator="containsText" text="Alta">
      <formula>NOT(ISERROR(SEARCH("Alta",I109)))</formula>
    </cfRule>
    <cfRule type="containsText" dxfId="3485" priority="3025" operator="containsText" text="Media">
      <formula>NOT(ISERROR(SEARCH("Media",I109)))</formula>
    </cfRule>
    <cfRule type="containsText" dxfId="3484" priority="3026" operator="containsText" text="Baja">
      <formula>NOT(ISERROR(SEARCH("Baja",I109)))</formula>
    </cfRule>
    <cfRule type="containsText" dxfId="3483" priority="3027" operator="containsText" text="Muy baja">
      <formula>NOT(ISERROR(SEARCH("Muy baja",I109)))</formula>
    </cfRule>
    <cfRule type="cellIs" dxfId="3482" priority="3030" operator="between">
      <formula>1</formula>
      <formula>2</formula>
    </cfRule>
    <cfRule type="cellIs" dxfId="3481" priority="3031" operator="between">
      <formula>0</formula>
      <formula>2</formula>
    </cfRule>
  </conditionalFormatting>
  <conditionalFormatting sqref="I109">
    <cfRule type="containsText" dxfId="3480" priority="3011" operator="containsText" text="Muy Alta">
      <formula>NOT(ISERROR(SEARCH("Muy Alta",I109)))</formula>
    </cfRule>
  </conditionalFormatting>
  <conditionalFormatting sqref="Y109:Y110">
    <cfRule type="containsText" dxfId="3479" priority="3003" operator="containsText" text="Muy Alta">
      <formula>NOT(ISERROR(SEARCH("Muy Alta",Y109)))</formula>
    </cfRule>
    <cfRule type="containsText" dxfId="3478" priority="3004" operator="containsText" text="Alta">
      <formula>NOT(ISERROR(SEARCH("Alta",Y109)))</formula>
    </cfRule>
    <cfRule type="containsText" dxfId="3477" priority="3005" operator="containsText" text="Media">
      <formula>NOT(ISERROR(SEARCH("Media",Y109)))</formula>
    </cfRule>
    <cfRule type="containsText" dxfId="3476" priority="3006" operator="containsText" text="Muy Baja">
      <formula>NOT(ISERROR(SEARCH("Muy Baja",Y109)))</formula>
    </cfRule>
    <cfRule type="containsText" dxfId="3475" priority="3007" operator="containsText" text="Baja">
      <formula>NOT(ISERROR(SEARCH("Baja",Y109)))</formula>
    </cfRule>
    <cfRule type="containsText" dxfId="3474" priority="3008" operator="containsText" text="Muy Baja">
      <formula>NOT(ISERROR(SEARCH("Muy Baja",Y109)))</formula>
    </cfRule>
  </conditionalFormatting>
  <conditionalFormatting sqref="AC109:AC110">
    <cfRule type="containsText" dxfId="3473" priority="2998" operator="containsText" text="Catastrófico">
      <formula>NOT(ISERROR(SEARCH("Catastrófico",AC109)))</formula>
    </cfRule>
    <cfRule type="containsText" dxfId="3472" priority="2999" operator="containsText" text="Mayor">
      <formula>NOT(ISERROR(SEARCH("Mayor",AC109)))</formula>
    </cfRule>
    <cfRule type="containsText" dxfId="3471" priority="3000" operator="containsText" text="Moderado">
      <formula>NOT(ISERROR(SEARCH("Moderado",AC109)))</formula>
    </cfRule>
    <cfRule type="containsText" dxfId="3470" priority="3001" operator="containsText" text="Menor">
      <formula>NOT(ISERROR(SEARCH("Menor",AC109)))</formula>
    </cfRule>
    <cfRule type="containsText" dxfId="3469" priority="3002" operator="containsText" text="Leve">
      <formula>NOT(ISERROR(SEARCH("Leve",AC109)))</formula>
    </cfRule>
  </conditionalFormatting>
  <conditionalFormatting sqref="AG109">
    <cfRule type="containsText" dxfId="3468" priority="2989" operator="containsText" text="Extremo">
      <formula>NOT(ISERROR(SEARCH("Extremo",AG109)))</formula>
    </cfRule>
    <cfRule type="containsText" dxfId="3467" priority="2990" operator="containsText" text="Alto">
      <formula>NOT(ISERROR(SEARCH("Alto",AG109)))</formula>
    </cfRule>
    <cfRule type="containsText" dxfId="3466" priority="2991" operator="containsText" text="Moderado">
      <formula>NOT(ISERROR(SEARCH("Moderado",AG109)))</formula>
    </cfRule>
    <cfRule type="containsText" dxfId="3465" priority="2992" operator="containsText" text="Menor">
      <formula>NOT(ISERROR(SEARCH("Menor",AG109)))</formula>
    </cfRule>
    <cfRule type="containsText" dxfId="3464" priority="2993" operator="containsText" text="Bajo">
      <formula>NOT(ISERROR(SEARCH("Bajo",AG109)))</formula>
    </cfRule>
    <cfRule type="containsText" dxfId="3463" priority="2994" operator="containsText" text="Moderado">
      <formula>NOT(ISERROR(SEARCH("Moderado",AG109)))</formula>
    </cfRule>
    <cfRule type="containsText" dxfId="3462" priority="2995" operator="containsText" text="Extremo">
      <formula>NOT(ISERROR(SEARCH("Extremo",AG109)))</formula>
    </cfRule>
    <cfRule type="containsText" dxfId="3461" priority="2996" operator="containsText" text="Baja">
      <formula>NOT(ISERROR(SEARCH("Baja",AG109)))</formula>
    </cfRule>
    <cfRule type="containsText" dxfId="3460" priority="2997" operator="containsText" text="Alto">
      <formula>NOT(ISERROR(SEARCH("Alto",AG109)))</formula>
    </cfRule>
  </conditionalFormatting>
  <conditionalFormatting sqref="AE109:AE110">
    <cfRule type="containsText" dxfId="3459" priority="2984" operator="containsText" text="Catastrófico">
      <formula>NOT(ISERROR(SEARCH("Catastrófico",AE109)))</formula>
    </cfRule>
    <cfRule type="containsText" dxfId="3458" priority="2985" operator="containsText" text="Moderado">
      <formula>NOT(ISERROR(SEARCH("Moderado",AE109)))</formula>
    </cfRule>
    <cfRule type="containsText" dxfId="3457" priority="2986" operator="containsText" text="Menor">
      <formula>NOT(ISERROR(SEARCH("Menor",AE109)))</formula>
    </cfRule>
    <cfRule type="containsText" dxfId="3456" priority="2987" operator="containsText" text="Leve">
      <formula>NOT(ISERROR(SEARCH("Leve",AE109)))</formula>
    </cfRule>
    <cfRule type="containsText" dxfId="3455" priority="2988" operator="containsText" text="Mayor">
      <formula>NOT(ISERROR(SEARCH("Mayor",AE109)))</formula>
    </cfRule>
  </conditionalFormatting>
  <conditionalFormatting sqref="L111">
    <cfRule type="containsText" dxfId="3454" priority="2977" operator="containsText" text="Catastrófico">
      <formula>NOT(ISERROR(SEARCH("Catastrófico",L111)))</formula>
    </cfRule>
    <cfRule type="containsText" dxfId="3453" priority="2978" operator="containsText" text="Mayor">
      <formula>NOT(ISERROR(SEARCH("Mayor",L111)))</formula>
    </cfRule>
    <cfRule type="containsText" dxfId="3452" priority="2979" operator="containsText" text="Alta">
      <formula>NOT(ISERROR(SEARCH("Alta",L111)))</formula>
    </cfRule>
    <cfRule type="containsText" dxfId="3451" priority="2980" operator="containsText" text="Moderado">
      <formula>NOT(ISERROR(SEARCH("Moderado",L111)))</formula>
    </cfRule>
    <cfRule type="containsText" dxfId="3450" priority="2981" operator="containsText" text="Menor">
      <formula>NOT(ISERROR(SEARCH("Menor",L111)))</formula>
    </cfRule>
    <cfRule type="containsText" dxfId="3449" priority="2982" operator="containsText" text="Leve">
      <formula>NOT(ISERROR(SEARCH("Leve",L111)))</formula>
    </cfRule>
  </conditionalFormatting>
  <conditionalFormatting sqref="M111">
    <cfRule type="containsText" dxfId="3448" priority="2971" operator="containsText" text="Catastrófico">
      <formula>NOT(ISERROR(SEARCH("Catastrófico",M111)))</formula>
    </cfRule>
    <cfRule type="containsText" dxfId="3447" priority="2972" operator="containsText" text="Mayor">
      <formula>NOT(ISERROR(SEARCH("Mayor",M111)))</formula>
    </cfRule>
    <cfRule type="containsText" dxfId="3446" priority="2973" operator="containsText" text="Alta">
      <formula>NOT(ISERROR(SEARCH("Alta",M111)))</formula>
    </cfRule>
    <cfRule type="containsText" dxfId="3445" priority="2974" operator="containsText" text="Moderado">
      <formula>NOT(ISERROR(SEARCH("Moderado",M111)))</formula>
    </cfRule>
    <cfRule type="containsText" dxfId="3444" priority="2975" operator="containsText" text="Menor">
      <formula>NOT(ISERROR(SEARCH("Menor",M111)))</formula>
    </cfRule>
    <cfRule type="containsText" dxfId="3443" priority="2976" operator="containsText" text="Leve">
      <formula>NOT(ISERROR(SEARCH("Leve",M111)))</formula>
    </cfRule>
  </conditionalFormatting>
  <conditionalFormatting sqref="AA111:AA114">
    <cfRule type="containsText" dxfId="3442" priority="2912" operator="containsText" text="Muy Baja">
      <formula>NOT(ISERROR(SEARCH("Muy Baja",AA111)))</formula>
    </cfRule>
    <cfRule type="containsText" dxfId="3441" priority="2966" operator="containsText" text="Muy Alta">
      <formula>NOT(ISERROR(SEARCH("Muy Alta",AA111)))</formula>
    </cfRule>
    <cfRule type="containsText" dxfId="3440" priority="2967" operator="containsText" text="Alta">
      <formula>NOT(ISERROR(SEARCH("Alta",AA111)))</formula>
    </cfRule>
    <cfRule type="containsText" dxfId="3439" priority="2968" operator="containsText" text="Media">
      <formula>NOT(ISERROR(SEARCH("Media",AA111)))</formula>
    </cfRule>
    <cfRule type="containsText" dxfId="3438" priority="2969" operator="containsText" text="Baja">
      <formula>NOT(ISERROR(SEARCH("Baja",AA111)))</formula>
    </cfRule>
    <cfRule type="containsText" dxfId="3437" priority="2970" operator="containsText" text="Muy Baja">
      <formula>NOT(ISERROR(SEARCH("Muy Baja",AA111)))</formula>
    </cfRule>
  </conditionalFormatting>
  <conditionalFormatting sqref="N111">
    <cfRule type="containsText" dxfId="3436" priority="2961" operator="containsText" text="Extremo">
      <formula>NOT(ISERROR(SEARCH("Extremo",N111)))</formula>
    </cfRule>
    <cfRule type="containsText" dxfId="3435" priority="2962" operator="containsText" text="Alto">
      <formula>NOT(ISERROR(SEARCH("Alto",N111)))</formula>
    </cfRule>
    <cfRule type="containsText" dxfId="3434" priority="2963" operator="containsText" text="Bajo">
      <formula>NOT(ISERROR(SEARCH("Bajo",N111)))</formula>
    </cfRule>
    <cfRule type="containsText" dxfId="3433" priority="2964" operator="containsText" text="Moderado">
      <formula>NOT(ISERROR(SEARCH("Moderado",N111)))</formula>
    </cfRule>
    <cfRule type="containsText" dxfId="3432" priority="2965" operator="containsText" text="Extremo">
      <formula>NOT(ISERROR(SEARCH("Extremo",N111)))</formula>
    </cfRule>
  </conditionalFormatting>
  <conditionalFormatting sqref="I111">
    <cfRule type="containsText" dxfId="3431" priority="2938" operator="containsText" text="Muy Baja">
      <formula>NOT(ISERROR(SEARCH("Muy Baja",I111)))</formula>
    </cfRule>
    <cfRule type="containsText" dxfId="3430" priority="2939" operator="containsText" text="Baja">
      <formula>NOT(ISERROR(SEARCH("Baja",I111)))</formula>
    </cfRule>
    <cfRule type="containsText" dxfId="3429" priority="2941" operator="containsText" text="Muy Alta">
      <formula>NOT(ISERROR(SEARCH("Muy Alta",I111)))</formula>
    </cfRule>
    <cfRule type="containsText" dxfId="3428" priority="2942" operator="containsText" text="Alta">
      <formula>NOT(ISERROR(SEARCH("Alta",I111)))</formula>
    </cfRule>
    <cfRule type="containsText" dxfId="3427" priority="2943" operator="containsText" text="Media">
      <formula>NOT(ISERROR(SEARCH("Media",I111)))</formula>
    </cfRule>
    <cfRule type="containsText" dxfId="3426" priority="2944" operator="containsText" text="Media">
      <formula>NOT(ISERROR(SEARCH("Media",I111)))</formula>
    </cfRule>
    <cfRule type="containsText" dxfId="3425" priority="2945" operator="containsText" text="Media">
      <formula>NOT(ISERROR(SEARCH("Media",I111)))</formula>
    </cfRule>
    <cfRule type="containsText" dxfId="3424" priority="2946" operator="containsText" text="Muy Baja">
      <formula>NOT(ISERROR(SEARCH("Muy Baja",I111)))</formula>
    </cfRule>
    <cfRule type="containsText" dxfId="3423" priority="2947" operator="containsText" text="Baja">
      <formula>NOT(ISERROR(SEARCH("Baja",I111)))</formula>
    </cfRule>
    <cfRule type="containsText" dxfId="3422" priority="2948" operator="containsText" text="Muy Baja">
      <formula>NOT(ISERROR(SEARCH("Muy Baja",I111)))</formula>
    </cfRule>
    <cfRule type="containsText" dxfId="3421" priority="2949" operator="containsText" text="Muy Baja">
      <formula>NOT(ISERROR(SEARCH("Muy Baja",I111)))</formula>
    </cfRule>
    <cfRule type="containsText" dxfId="3420" priority="2950" operator="containsText" text="Muy Baja">
      <formula>NOT(ISERROR(SEARCH("Muy Baja",I111)))</formula>
    </cfRule>
    <cfRule type="containsText" dxfId="3419" priority="2951" operator="containsText" text="Muy Baja'Tabla probabilidad'!">
      <formula>NOT(ISERROR(SEARCH("Muy Baja'Tabla probabilidad'!",I111)))</formula>
    </cfRule>
    <cfRule type="containsText" dxfId="3418" priority="2952" operator="containsText" text="Muy bajo">
      <formula>NOT(ISERROR(SEARCH("Muy bajo",I111)))</formula>
    </cfRule>
    <cfRule type="containsText" dxfId="3417" priority="2953" operator="containsText" text="Alta">
      <formula>NOT(ISERROR(SEARCH("Alta",I111)))</formula>
    </cfRule>
    <cfRule type="containsText" dxfId="3416" priority="2954" operator="containsText" text="Media">
      <formula>NOT(ISERROR(SEARCH("Media",I111)))</formula>
    </cfRule>
    <cfRule type="containsText" dxfId="3415" priority="2955" operator="containsText" text="Baja">
      <formula>NOT(ISERROR(SEARCH("Baja",I111)))</formula>
    </cfRule>
    <cfRule type="containsText" dxfId="3414" priority="2956" operator="containsText" text="Muy baja">
      <formula>NOT(ISERROR(SEARCH("Muy baja",I111)))</formula>
    </cfRule>
    <cfRule type="cellIs" dxfId="3413" priority="2959" operator="between">
      <formula>1</formula>
      <formula>2</formula>
    </cfRule>
    <cfRule type="cellIs" dxfId="3412" priority="2960" operator="between">
      <formula>0</formula>
      <formula>2</formula>
    </cfRule>
  </conditionalFormatting>
  <conditionalFormatting sqref="I111">
    <cfRule type="containsText" dxfId="3411" priority="2940" operator="containsText" text="Muy Alta">
      <formula>NOT(ISERROR(SEARCH("Muy Alta",I111)))</formula>
    </cfRule>
  </conditionalFormatting>
  <conditionalFormatting sqref="Y111:Y114">
    <cfRule type="containsText" dxfId="3410" priority="2932" operator="containsText" text="Muy Alta">
      <formula>NOT(ISERROR(SEARCH("Muy Alta",Y111)))</formula>
    </cfRule>
    <cfRule type="containsText" dxfId="3409" priority="2933" operator="containsText" text="Alta">
      <formula>NOT(ISERROR(SEARCH("Alta",Y111)))</formula>
    </cfRule>
    <cfRule type="containsText" dxfId="3408" priority="2934" operator="containsText" text="Media">
      <formula>NOT(ISERROR(SEARCH("Media",Y111)))</formula>
    </cfRule>
    <cfRule type="containsText" dxfId="3407" priority="2935" operator="containsText" text="Muy Baja">
      <formula>NOT(ISERROR(SEARCH("Muy Baja",Y111)))</formula>
    </cfRule>
    <cfRule type="containsText" dxfId="3406" priority="2936" operator="containsText" text="Baja">
      <formula>NOT(ISERROR(SEARCH("Baja",Y111)))</formula>
    </cfRule>
    <cfRule type="containsText" dxfId="3405" priority="2937" operator="containsText" text="Muy Baja">
      <formula>NOT(ISERROR(SEARCH("Muy Baja",Y111)))</formula>
    </cfRule>
  </conditionalFormatting>
  <conditionalFormatting sqref="AC111:AC114">
    <cfRule type="containsText" dxfId="3404" priority="2927" operator="containsText" text="Catastrófico">
      <formula>NOT(ISERROR(SEARCH("Catastrófico",AC111)))</formula>
    </cfRule>
    <cfRule type="containsText" dxfId="3403" priority="2928" operator="containsText" text="Mayor">
      <formula>NOT(ISERROR(SEARCH("Mayor",AC111)))</formula>
    </cfRule>
    <cfRule type="containsText" dxfId="3402" priority="2929" operator="containsText" text="Moderado">
      <formula>NOT(ISERROR(SEARCH("Moderado",AC111)))</formula>
    </cfRule>
    <cfRule type="containsText" dxfId="3401" priority="2930" operator="containsText" text="Menor">
      <formula>NOT(ISERROR(SEARCH("Menor",AC111)))</formula>
    </cfRule>
    <cfRule type="containsText" dxfId="3400" priority="2931" operator="containsText" text="Leve">
      <formula>NOT(ISERROR(SEARCH("Leve",AC111)))</formula>
    </cfRule>
  </conditionalFormatting>
  <conditionalFormatting sqref="AG111">
    <cfRule type="containsText" dxfId="3399" priority="2918" operator="containsText" text="Extremo">
      <formula>NOT(ISERROR(SEARCH("Extremo",AG111)))</formula>
    </cfRule>
    <cfRule type="containsText" dxfId="3398" priority="2919" operator="containsText" text="Alto">
      <formula>NOT(ISERROR(SEARCH("Alto",AG111)))</formula>
    </cfRule>
    <cfRule type="containsText" dxfId="3397" priority="2920" operator="containsText" text="Moderado">
      <formula>NOT(ISERROR(SEARCH("Moderado",AG111)))</formula>
    </cfRule>
    <cfRule type="containsText" dxfId="3396" priority="2921" operator="containsText" text="Menor">
      <formula>NOT(ISERROR(SEARCH("Menor",AG111)))</formula>
    </cfRule>
    <cfRule type="containsText" dxfId="3395" priority="2922" operator="containsText" text="Bajo">
      <formula>NOT(ISERROR(SEARCH("Bajo",AG111)))</formula>
    </cfRule>
    <cfRule type="containsText" dxfId="3394" priority="2923" operator="containsText" text="Moderado">
      <formula>NOT(ISERROR(SEARCH("Moderado",AG111)))</formula>
    </cfRule>
    <cfRule type="containsText" dxfId="3393" priority="2924" operator="containsText" text="Extremo">
      <formula>NOT(ISERROR(SEARCH("Extremo",AG111)))</formula>
    </cfRule>
    <cfRule type="containsText" dxfId="3392" priority="2925" operator="containsText" text="Baja">
      <formula>NOT(ISERROR(SEARCH("Baja",AG111)))</formula>
    </cfRule>
    <cfRule type="containsText" dxfId="3391" priority="2926" operator="containsText" text="Alto">
      <formula>NOT(ISERROR(SEARCH("Alto",AG111)))</formula>
    </cfRule>
  </conditionalFormatting>
  <conditionalFormatting sqref="AE111:AE114">
    <cfRule type="containsText" dxfId="3390" priority="2913" operator="containsText" text="Catastrófico">
      <formula>NOT(ISERROR(SEARCH("Catastrófico",AE111)))</formula>
    </cfRule>
    <cfRule type="containsText" dxfId="3389" priority="2914" operator="containsText" text="Moderado">
      <formula>NOT(ISERROR(SEARCH("Moderado",AE111)))</formula>
    </cfRule>
    <cfRule type="containsText" dxfId="3388" priority="2915" operator="containsText" text="Menor">
      <formula>NOT(ISERROR(SEARCH("Menor",AE111)))</formula>
    </cfRule>
    <cfRule type="containsText" dxfId="3387" priority="2916" operator="containsText" text="Leve">
      <formula>NOT(ISERROR(SEARCH("Leve",AE111)))</formula>
    </cfRule>
    <cfRule type="containsText" dxfId="3386" priority="2917" operator="containsText" text="Mayor">
      <formula>NOT(ISERROR(SEARCH("Mayor",AE111)))</formula>
    </cfRule>
  </conditionalFormatting>
  <conditionalFormatting sqref="L115">
    <cfRule type="containsText" dxfId="3385" priority="2906" operator="containsText" text="Catastrófico">
      <formula>NOT(ISERROR(SEARCH("Catastrófico",L115)))</formula>
    </cfRule>
    <cfRule type="containsText" dxfId="3384" priority="2907" operator="containsText" text="Mayor">
      <formula>NOT(ISERROR(SEARCH("Mayor",L115)))</formula>
    </cfRule>
    <cfRule type="containsText" dxfId="3383" priority="2908" operator="containsText" text="Alta">
      <formula>NOT(ISERROR(SEARCH("Alta",L115)))</formula>
    </cfRule>
    <cfRule type="containsText" dxfId="3382" priority="2909" operator="containsText" text="Moderado">
      <formula>NOT(ISERROR(SEARCH("Moderado",L115)))</formula>
    </cfRule>
    <cfRule type="containsText" dxfId="3381" priority="2910" operator="containsText" text="Menor">
      <formula>NOT(ISERROR(SEARCH("Menor",L115)))</formula>
    </cfRule>
    <cfRule type="containsText" dxfId="3380" priority="2911" operator="containsText" text="Leve">
      <formula>NOT(ISERROR(SEARCH("Leve",L115)))</formula>
    </cfRule>
  </conditionalFormatting>
  <conditionalFormatting sqref="M115">
    <cfRule type="containsText" dxfId="3379" priority="2900" operator="containsText" text="Catastrófico">
      <formula>NOT(ISERROR(SEARCH("Catastrófico",M115)))</formula>
    </cfRule>
    <cfRule type="containsText" dxfId="3378" priority="2901" operator="containsText" text="Mayor">
      <formula>NOT(ISERROR(SEARCH("Mayor",M115)))</formula>
    </cfRule>
    <cfRule type="containsText" dxfId="3377" priority="2902" operator="containsText" text="Alta">
      <formula>NOT(ISERROR(SEARCH("Alta",M115)))</formula>
    </cfRule>
    <cfRule type="containsText" dxfId="3376" priority="2903" operator="containsText" text="Moderado">
      <formula>NOT(ISERROR(SEARCH("Moderado",M115)))</formula>
    </cfRule>
    <cfRule type="containsText" dxfId="3375" priority="2904" operator="containsText" text="Menor">
      <formula>NOT(ISERROR(SEARCH("Menor",M115)))</formula>
    </cfRule>
    <cfRule type="containsText" dxfId="3374" priority="2905" operator="containsText" text="Leve">
      <formula>NOT(ISERROR(SEARCH("Leve",M115)))</formula>
    </cfRule>
  </conditionalFormatting>
  <conditionalFormatting sqref="AA115:AA119">
    <cfRule type="containsText" dxfId="3373" priority="2841" operator="containsText" text="Muy Baja">
      <formula>NOT(ISERROR(SEARCH("Muy Baja",AA115)))</formula>
    </cfRule>
    <cfRule type="containsText" dxfId="3372" priority="2895" operator="containsText" text="Muy Alta">
      <formula>NOT(ISERROR(SEARCH("Muy Alta",AA115)))</formula>
    </cfRule>
    <cfRule type="containsText" dxfId="3371" priority="2896" operator="containsText" text="Alta">
      <formula>NOT(ISERROR(SEARCH("Alta",AA115)))</formula>
    </cfRule>
    <cfRule type="containsText" dxfId="3370" priority="2897" operator="containsText" text="Media">
      <formula>NOT(ISERROR(SEARCH("Media",AA115)))</formula>
    </cfRule>
    <cfRule type="containsText" dxfId="3369" priority="2898" operator="containsText" text="Baja">
      <formula>NOT(ISERROR(SEARCH("Baja",AA115)))</formula>
    </cfRule>
    <cfRule type="containsText" dxfId="3368" priority="2899" operator="containsText" text="Muy Baja">
      <formula>NOT(ISERROR(SEARCH("Muy Baja",AA115)))</formula>
    </cfRule>
  </conditionalFormatting>
  <conditionalFormatting sqref="N115">
    <cfRule type="containsText" dxfId="3367" priority="2890" operator="containsText" text="Extremo">
      <formula>NOT(ISERROR(SEARCH("Extremo",N115)))</formula>
    </cfRule>
    <cfRule type="containsText" dxfId="3366" priority="2891" operator="containsText" text="Alto">
      <formula>NOT(ISERROR(SEARCH("Alto",N115)))</formula>
    </cfRule>
    <cfRule type="containsText" dxfId="3365" priority="2892" operator="containsText" text="Bajo">
      <formula>NOT(ISERROR(SEARCH("Bajo",N115)))</formula>
    </cfRule>
    <cfRule type="containsText" dxfId="3364" priority="2893" operator="containsText" text="Moderado">
      <formula>NOT(ISERROR(SEARCH("Moderado",N115)))</formula>
    </cfRule>
    <cfRule type="containsText" dxfId="3363" priority="2894" operator="containsText" text="Extremo">
      <formula>NOT(ISERROR(SEARCH("Extremo",N115)))</formula>
    </cfRule>
  </conditionalFormatting>
  <conditionalFormatting sqref="I115">
    <cfRule type="containsText" dxfId="3362" priority="2867" operator="containsText" text="Muy Baja">
      <formula>NOT(ISERROR(SEARCH("Muy Baja",I115)))</formula>
    </cfRule>
    <cfRule type="containsText" dxfId="3361" priority="2868" operator="containsText" text="Baja">
      <formula>NOT(ISERROR(SEARCH("Baja",I115)))</formula>
    </cfRule>
    <cfRule type="containsText" dxfId="3360" priority="2870" operator="containsText" text="Muy Alta">
      <formula>NOT(ISERROR(SEARCH("Muy Alta",I115)))</formula>
    </cfRule>
    <cfRule type="containsText" dxfId="3359" priority="2871" operator="containsText" text="Alta">
      <formula>NOT(ISERROR(SEARCH("Alta",I115)))</formula>
    </cfRule>
    <cfRule type="containsText" dxfId="3358" priority="2872" operator="containsText" text="Media">
      <formula>NOT(ISERROR(SEARCH("Media",I115)))</formula>
    </cfRule>
    <cfRule type="containsText" dxfId="3357" priority="2873" operator="containsText" text="Media">
      <formula>NOT(ISERROR(SEARCH("Media",I115)))</formula>
    </cfRule>
    <cfRule type="containsText" dxfId="3356" priority="2874" operator="containsText" text="Media">
      <formula>NOT(ISERROR(SEARCH("Media",I115)))</formula>
    </cfRule>
    <cfRule type="containsText" dxfId="3355" priority="2875" operator="containsText" text="Muy Baja">
      <formula>NOT(ISERROR(SEARCH("Muy Baja",I115)))</formula>
    </cfRule>
    <cfRule type="containsText" dxfId="3354" priority="2876" operator="containsText" text="Baja">
      <formula>NOT(ISERROR(SEARCH("Baja",I115)))</formula>
    </cfRule>
    <cfRule type="containsText" dxfId="3353" priority="2877" operator="containsText" text="Muy Baja">
      <formula>NOT(ISERROR(SEARCH("Muy Baja",I115)))</formula>
    </cfRule>
    <cfRule type="containsText" dxfId="3352" priority="2878" operator="containsText" text="Muy Baja">
      <formula>NOT(ISERROR(SEARCH("Muy Baja",I115)))</formula>
    </cfRule>
    <cfRule type="containsText" dxfId="3351" priority="2879" operator="containsText" text="Muy Baja">
      <formula>NOT(ISERROR(SEARCH("Muy Baja",I115)))</formula>
    </cfRule>
    <cfRule type="containsText" dxfId="3350" priority="2880" operator="containsText" text="Muy Baja'Tabla probabilidad'!">
      <formula>NOT(ISERROR(SEARCH("Muy Baja'Tabla probabilidad'!",I115)))</formula>
    </cfRule>
    <cfRule type="containsText" dxfId="3349" priority="2881" operator="containsText" text="Muy bajo">
      <formula>NOT(ISERROR(SEARCH("Muy bajo",I115)))</formula>
    </cfRule>
    <cfRule type="containsText" dxfId="3348" priority="2882" operator="containsText" text="Alta">
      <formula>NOT(ISERROR(SEARCH("Alta",I115)))</formula>
    </cfRule>
    <cfRule type="containsText" dxfId="3347" priority="2883" operator="containsText" text="Media">
      <formula>NOT(ISERROR(SEARCH("Media",I115)))</formula>
    </cfRule>
    <cfRule type="containsText" dxfId="3346" priority="2884" operator="containsText" text="Baja">
      <formula>NOT(ISERROR(SEARCH("Baja",I115)))</formula>
    </cfRule>
    <cfRule type="containsText" dxfId="3345" priority="2885" operator="containsText" text="Muy baja">
      <formula>NOT(ISERROR(SEARCH("Muy baja",I115)))</formula>
    </cfRule>
    <cfRule type="cellIs" dxfId="3344" priority="2888" operator="between">
      <formula>1</formula>
      <formula>2</formula>
    </cfRule>
    <cfRule type="cellIs" dxfId="3343" priority="2889" operator="between">
      <formula>0</formula>
      <formula>2</formula>
    </cfRule>
  </conditionalFormatting>
  <conditionalFormatting sqref="I115">
    <cfRule type="containsText" dxfId="3342" priority="2869" operator="containsText" text="Muy Alta">
      <formula>NOT(ISERROR(SEARCH("Muy Alta",I115)))</formula>
    </cfRule>
  </conditionalFormatting>
  <conditionalFormatting sqref="Y115:Y119">
    <cfRule type="containsText" dxfId="3341" priority="2861" operator="containsText" text="Muy Alta">
      <formula>NOT(ISERROR(SEARCH("Muy Alta",Y115)))</formula>
    </cfRule>
    <cfRule type="containsText" dxfId="3340" priority="2862" operator="containsText" text="Alta">
      <formula>NOT(ISERROR(SEARCH("Alta",Y115)))</formula>
    </cfRule>
    <cfRule type="containsText" dxfId="3339" priority="2863" operator="containsText" text="Media">
      <formula>NOT(ISERROR(SEARCH("Media",Y115)))</formula>
    </cfRule>
    <cfRule type="containsText" dxfId="3338" priority="2864" operator="containsText" text="Muy Baja">
      <formula>NOT(ISERROR(SEARCH("Muy Baja",Y115)))</formula>
    </cfRule>
    <cfRule type="containsText" dxfId="3337" priority="2865" operator="containsText" text="Baja">
      <formula>NOT(ISERROR(SEARCH("Baja",Y115)))</formula>
    </cfRule>
    <cfRule type="containsText" dxfId="3336" priority="2866" operator="containsText" text="Muy Baja">
      <formula>NOT(ISERROR(SEARCH("Muy Baja",Y115)))</formula>
    </cfRule>
  </conditionalFormatting>
  <conditionalFormatting sqref="AC115:AC119">
    <cfRule type="containsText" dxfId="3335" priority="2856" operator="containsText" text="Catastrófico">
      <formula>NOT(ISERROR(SEARCH("Catastrófico",AC115)))</formula>
    </cfRule>
    <cfRule type="containsText" dxfId="3334" priority="2857" operator="containsText" text="Mayor">
      <formula>NOT(ISERROR(SEARCH("Mayor",AC115)))</formula>
    </cfRule>
    <cfRule type="containsText" dxfId="3333" priority="2858" operator="containsText" text="Moderado">
      <formula>NOT(ISERROR(SEARCH("Moderado",AC115)))</formula>
    </cfRule>
    <cfRule type="containsText" dxfId="3332" priority="2859" operator="containsText" text="Menor">
      <formula>NOT(ISERROR(SEARCH("Menor",AC115)))</formula>
    </cfRule>
    <cfRule type="containsText" dxfId="3331" priority="2860" operator="containsText" text="Leve">
      <formula>NOT(ISERROR(SEARCH("Leve",AC115)))</formula>
    </cfRule>
  </conditionalFormatting>
  <conditionalFormatting sqref="AG115">
    <cfRule type="containsText" dxfId="3330" priority="2847" operator="containsText" text="Extremo">
      <formula>NOT(ISERROR(SEARCH("Extremo",AG115)))</formula>
    </cfRule>
    <cfRule type="containsText" dxfId="3329" priority="2848" operator="containsText" text="Alto">
      <formula>NOT(ISERROR(SEARCH("Alto",AG115)))</formula>
    </cfRule>
    <cfRule type="containsText" dxfId="3328" priority="2849" operator="containsText" text="Moderado">
      <formula>NOT(ISERROR(SEARCH("Moderado",AG115)))</formula>
    </cfRule>
    <cfRule type="containsText" dxfId="3327" priority="2850" operator="containsText" text="Menor">
      <formula>NOT(ISERROR(SEARCH("Menor",AG115)))</formula>
    </cfRule>
    <cfRule type="containsText" dxfId="3326" priority="2851" operator="containsText" text="Bajo">
      <formula>NOT(ISERROR(SEARCH("Bajo",AG115)))</formula>
    </cfRule>
    <cfRule type="containsText" dxfId="3325" priority="2852" operator="containsText" text="Moderado">
      <formula>NOT(ISERROR(SEARCH("Moderado",AG115)))</formula>
    </cfRule>
    <cfRule type="containsText" dxfId="3324" priority="2853" operator="containsText" text="Extremo">
      <formula>NOT(ISERROR(SEARCH("Extremo",AG115)))</formula>
    </cfRule>
    <cfRule type="containsText" dxfId="3323" priority="2854" operator="containsText" text="Baja">
      <formula>NOT(ISERROR(SEARCH("Baja",AG115)))</formula>
    </cfRule>
    <cfRule type="containsText" dxfId="3322" priority="2855" operator="containsText" text="Alto">
      <formula>NOT(ISERROR(SEARCH("Alto",AG115)))</formula>
    </cfRule>
  </conditionalFormatting>
  <conditionalFormatting sqref="AE115:AE119">
    <cfRule type="containsText" dxfId="3321" priority="2842" operator="containsText" text="Catastrófico">
      <formula>NOT(ISERROR(SEARCH("Catastrófico",AE115)))</formula>
    </cfRule>
    <cfRule type="containsText" dxfId="3320" priority="2843" operator="containsText" text="Moderado">
      <formula>NOT(ISERROR(SEARCH("Moderado",AE115)))</formula>
    </cfRule>
    <cfRule type="containsText" dxfId="3319" priority="2844" operator="containsText" text="Menor">
      <formula>NOT(ISERROR(SEARCH("Menor",AE115)))</formula>
    </cfRule>
    <cfRule type="containsText" dxfId="3318" priority="2845" operator="containsText" text="Leve">
      <formula>NOT(ISERROR(SEARCH("Leve",AE115)))</formula>
    </cfRule>
    <cfRule type="containsText" dxfId="3317" priority="2846" operator="containsText" text="Mayor">
      <formula>NOT(ISERROR(SEARCH("Mayor",AE115)))</formula>
    </cfRule>
  </conditionalFormatting>
  <conditionalFormatting sqref="L120">
    <cfRule type="containsText" dxfId="3316" priority="2835" operator="containsText" text="Catastrófico">
      <formula>NOT(ISERROR(SEARCH("Catastrófico",L120)))</formula>
    </cfRule>
    <cfRule type="containsText" dxfId="3315" priority="2836" operator="containsText" text="Mayor">
      <formula>NOT(ISERROR(SEARCH("Mayor",L120)))</formula>
    </cfRule>
    <cfRule type="containsText" dxfId="3314" priority="2837" operator="containsText" text="Alta">
      <formula>NOT(ISERROR(SEARCH("Alta",L120)))</formula>
    </cfRule>
    <cfRule type="containsText" dxfId="3313" priority="2838" operator="containsText" text="Moderado">
      <formula>NOT(ISERROR(SEARCH("Moderado",L120)))</formula>
    </cfRule>
    <cfRule type="containsText" dxfId="3312" priority="2839" operator="containsText" text="Menor">
      <formula>NOT(ISERROR(SEARCH("Menor",L120)))</formula>
    </cfRule>
    <cfRule type="containsText" dxfId="3311" priority="2840" operator="containsText" text="Leve">
      <formula>NOT(ISERROR(SEARCH("Leve",L120)))</formula>
    </cfRule>
  </conditionalFormatting>
  <conditionalFormatting sqref="M120">
    <cfRule type="containsText" dxfId="3310" priority="2829" operator="containsText" text="Catastrófico">
      <formula>NOT(ISERROR(SEARCH("Catastrófico",M120)))</formula>
    </cfRule>
    <cfRule type="containsText" dxfId="3309" priority="2830" operator="containsText" text="Mayor">
      <formula>NOT(ISERROR(SEARCH("Mayor",M120)))</formula>
    </cfRule>
    <cfRule type="containsText" dxfId="3308" priority="2831" operator="containsText" text="Alta">
      <formula>NOT(ISERROR(SEARCH("Alta",M120)))</formula>
    </cfRule>
    <cfRule type="containsText" dxfId="3307" priority="2832" operator="containsText" text="Moderado">
      <formula>NOT(ISERROR(SEARCH("Moderado",M120)))</formula>
    </cfRule>
    <cfRule type="containsText" dxfId="3306" priority="2833" operator="containsText" text="Menor">
      <formula>NOT(ISERROR(SEARCH("Menor",M120)))</formula>
    </cfRule>
    <cfRule type="containsText" dxfId="3305" priority="2834" operator="containsText" text="Leve">
      <formula>NOT(ISERROR(SEARCH("Leve",M120)))</formula>
    </cfRule>
  </conditionalFormatting>
  <conditionalFormatting sqref="AA120:AA123">
    <cfRule type="containsText" dxfId="3304" priority="2770" operator="containsText" text="Muy Baja">
      <formula>NOT(ISERROR(SEARCH("Muy Baja",AA120)))</formula>
    </cfRule>
    <cfRule type="containsText" dxfId="3303" priority="2824" operator="containsText" text="Muy Alta">
      <formula>NOT(ISERROR(SEARCH("Muy Alta",AA120)))</formula>
    </cfRule>
    <cfRule type="containsText" dxfId="3302" priority="2825" operator="containsText" text="Alta">
      <formula>NOT(ISERROR(SEARCH("Alta",AA120)))</formula>
    </cfRule>
    <cfRule type="containsText" dxfId="3301" priority="2826" operator="containsText" text="Media">
      <formula>NOT(ISERROR(SEARCH("Media",AA120)))</formula>
    </cfRule>
    <cfRule type="containsText" dxfId="3300" priority="2827" operator="containsText" text="Baja">
      <formula>NOT(ISERROR(SEARCH("Baja",AA120)))</formula>
    </cfRule>
    <cfRule type="containsText" dxfId="3299" priority="2828" operator="containsText" text="Muy Baja">
      <formula>NOT(ISERROR(SEARCH("Muy Baja",AA120)))</formula>
    </cfRule>
  </conditionalFormatting>
  <conditionalFormatting sqref="N120">
    <cfRule type="containsText" dxfId="3298" priority="2819" operator="containsText" text="Extremo">
      <formula>NOT(ISERROR(SEARCH("Extremo",N120)))</formula>
    </cfRule>
    <cfRule type="containsText" dxfId="3297" priority="2820" operator="containsText" text="Alto">
      <formula>NOT(ISERROR(SEARCH("Alto",N120)))</formula>
    </cfRule>
    <cfRule type="containsText" dxfId="3296" priority="2821" operator="containsText" text="Bajo">
      <formula>NOT(ISERROR(SEARCH("Bajo",N120)))</formula>
    </cfRule>
    <cfRule type="containsText" dxfId="3295" priority="2822" operator="containsText" text="Moderado">
      <formula>NOT(ISERROR(SEARCH("Moderado",N120)))</formula>
    </cfRule>
    <cfRule type="containsText" dxfId="3294" priority="2823" operator="containsText" text="Extremo">
      <formula>NOT(ISERROR(SEARCH("Extremo",N120)))</formula>
    </cfRule>
  </conditionalFormatting>
  <conditionalFormatting sqref="I120">
    <cfRule type="containsText" dxfId="3293" priority="2796" operator="containsText" text="Muy Baja">
      <formula>NOT(ISERROR(SEARCH("Muy Baja",I120)))</formula>
    </cfRule>
    <cfRule type="containsText" dxfId="3292" priority="2797" operator="containsText" text="Baja">
      <formula>NOT(ISERROR(SEARCH("Baja",I120)))</formula>
    </cfRule>
    <cfRule type="containsText" dxfId="3291" priority="2799" operator="containsText" text="Muy Alta">
      <formula>NOT(ISERROR(SEARCH("Muy Alta",I120)))</formula>
    </cfRule>
    <cfRule type="containsText" dxfId="3290" priority="2800" operator="containsText" text="Alta">
      <formula>NOT(ISERROR(SEARCH("Alta",I120)))</formula>
    </cfRule>
    <cfRule type="containsText" dxfId="3289" priority="2801" operator="containsText" text="Media">
      <formula>NOT(ISERROR(SEARCH("Media",I120)))</formula>
    </cfRule>
    <cfRule type="containsText" dxfId="3288" priority="2802" operator="containsText" text="Media">
      <formula>NOT(ISERROR(SEARCH("Media",I120)))</formula>
    </cfRule>
    <cfRule type="containsText" dxfId="3287" priority="2803" operator="containsText" text="Media">
      <formula>NOT(ISERROR(SEARCH("Media",I120)))</formula>
    </cfRule>
    <cfRule type="containsText" dxfId="3286" priority="2804" operator="containsText" text="Muy Baja">
      <formula>NOT(ISERROR(SEARCH("Muy Baja",I120)))</formula>
    </cfRule>
    <cfRule type="containsText" dxfId="3285" priority="2805" operator="containsText" text="Baja">
      <formula>NOT(ISERROR(SEARCH("Baja",I120)))</formula>
    </cfRule>
    <cfRule type="containsText" dxfId="3284" priority="2806" operator="containsText" text="Muy Baja">
      <formula>NOT(ISERROR(SEARCH("Muy Baja",I120)))</formula>
    </cfRule>
    <cfRule type="containsText" dxfId="3283" priority="2807" operator="containsText" text="Muy Baja">
      <formula>NOT(ISERROR(SEARCH("Muy Baja",I120)))</formula>
    </cfRule>
    <cfRule type="containsText" dxfId="3282" priority="2808" operator="containsText" text="Muy Baja">
      <formula>NOT(ISERROR(SEARCH("Muy Baja",I120)))</formula>
    </cfRule>
    <cfRule type="containsText" dxfId="3281" priority="2809" operator="containsText" text="Muy Baja'Tabla probabilidad'!">
      <formula>NOT(ISERROR(SEARCH("Muy Baja'Tabla probabilidad'!",I120)))</formula>
    </cfRule>
    <cfRule type="containsText" dxfId="3280" priority="2810" operator="containsText" text="Muy bajo">
      <formula>NOT(ISERROR(SEARCH("Muy bajo",I120)))</formula>
    </cfRule>
    <cfRule type="containsText" dxfId="3279" priority="2811" operator="containsText" text="Alta">
      <formula>NOT(ISERROR(SEARCH("Alta",I120)))</formula>
    </cfRule>
    <cfRule type="containsText" dxfId="3278" priority="2812" operator="containsText" text="Media">
      <formula>NOT(ISERROR(SEARCH("Media",I120)))</formula>
    </cfRule>
    <cfRule type="containsText" dxfId="3277" priority="2813" operator="containsText" text="Baja">
      <formula>NOT(ISERROR(SEARCH("Baja",I120)))</formula>
    </cfRule>
    <cfRule type="containsText" dxfId="3276" priority="2814" operator="containsText" text="Muy baja">
      <formula>NOT(ISERROR(SEARCH("Muy baja",I120)))</formula>
    </cfRule>
    <cfRule type="cellIs" dxfId="3275" priority="2817" operator="between">
      <formula>1</formula>
      <formula>2</formula>
    </cfRule>
    <cfRule type="cellIs" dxfId="3274" priority="2818" operator="between">
      <formula>0</formula>
      <formula>2</formula>
    </cfRule>
  </conditionalFormatting>
  <conditionalFormatting sqref="I120">
    <cfRule type="containsText" dxfId="3273" priority="2798" operator="containsText" text="Muy Alta">
      <formula>NOT(ISERROR(SEARCH("Muy Alta",I120)))</formula>
    </cfRule>
  </conditionalFormatting>
  <conditionalFormatting sqref="Y120:Y123">
    <cfRule type="containsText" dxfId="3272" priority="2790" operator="containsText" text="Muy Alta">
      <formula>NOT(ISERROR(SEARCH("Muy Alta",Y120)))</formula>
    </cfRule>
    <cfRule type="containsText" dxfId="3271" priority="2791" operator="containsText" text="Alta">
      <formula>NOT(ISERROR(SEARCH("Alta",Y120)))</formula>
    </cfRule>
    <cfRule type="containsText" dxfId="3270" priority="2792" operator="containsText" text="Media">
      <formula>NOT(ISERROR(SEARCH("Media",Y120)))</formula>
    </cfRule>
    <cfRule type="containsText" dxfId="3269" priority="2793" operator="containsText" text="Muy Baja">
      <formula>NOT(ISERROR(SEARCH("Muy Baja",Y120)))</formula>
    </cfRule>
    <cfRule type="containsText" dxfId="3268" priority="2794" operator="containsText" text="Baja">
      <formula>NOT(ISERROR(SEARCH("Baja",Y120)))</formula>
    </cfRule>
    <cfRule type="containsText" dxfId="3267" priority="2795" operator="containsText" text="Muy Baja">
      <formula>NOT(ISERROR(SEARCH("Muy Baja",Y120)))</formula>
    </cfRule>
  </conditionalFormatting>
  <conditionalFormatting sqref="AC120:AC123">
    <cfRule type="containsText" dxfId="3266" priority="2785" operator="containsText" text="Catastrófico">
      <formula>NOT(ISERROR(SEARCH("Catastrófico",AC120)))</formula>
    </cfRule>
    <cfRule type="containsText" dxfId="3265" priority="2786" operator="containsText" text="Mayor">
      <formula>NOT(ISERROR(SEARCH("Mayor",AC120)))</formula>
    </cfRule>
    <cfRule type="containsText" dxfId="3264" priority="2787" operator="containsText" text="Moderado">
      <formula>NOT(ISERROR(SEARCH("Moderado",AC120)))</formula>
    </cfRule>
    <cfRule type="containsText" dxfId="3263" priority="2788" operator="containsText" text="Menor">
      <formula>NOT(ISERROR(SEARCH("Menor",AC120)))</formula>
    </cfRule>
    <cfRule type="containsText" dxfId="3262" priority="2789" operator="containsText" text="Leve">
      <formula>NOT(ISERROR(SEARCH("Leve",AC120)))</formula>
    </cfRule>
  </conditionalFormatting>
  <conditionalFormatting sqref="AG120">
    <cfRule type="containsText" dxfId="3261" priority="2776" operator="containsText" text="Extremo">
      <formula>NOT(ISERROR(SEARCH("Extremo",AG120)))</formula>
    </cfRule>
    <cfRule type="containsText" dxfId="3260" priority="2777" operator="containsText" text="Alto">
      <formula>NOT(ISERROR(SEARCH("Alto",AG120)))</formula>
    </cfRule>
    <cfRule type="containsText" dxfId="3259" priority="2778" operator="containsText" text="Moderado">
      <formula>NOT(ISERROR(SEARCH("Moderado",AG120)))</formula>
    </cfRule>
    <cfRule type="containsText" dxfId="3258" priority="2779" operator="containsText" text="Menor">
      <formula>NOT(ISERROR(SEARCH("Menor",AG120)))</formula>
    </cfRule>
    <cfRule type="containsText" dxfId="3257" priority="2780" operator="containsText" text="Bajo">
      <formula>NOT(ISERROR(SEARCH("Bajo",AG120)))</formula>
    </cfRule>
    <cfRule type="containsText" dxfId="3256" priority="2781" operator="containsText" text="Moderado">
      <formula>NOT(ISERROR(SEARCH("Moderado",AG120)))</formula>
    </cfRule>
    <cfRule type="containsText" dxfId="3255" priority="2782" operator="containsText" text="Extremo">
      <formula>NOT(ISERROR(SEARCH("Extremo",AG120)))</formula>
    </cfRule>
    <cfRule type="containsText" dxfId="3254" priority="2783" operator="containsText" text="Baja">
      <formula>NOT(ISERROR(SEARCH("Baja",AG120)))</formula>
    </cfRule>
    <cfRule type="containsText" dxfId="3253" priority="2784" operator="containsText" text="Alto">
      <formula>NOT(ISERROR(SEARCH("Alto",AG120)))</formula>
    </cfRule>
  </conditionalFormatting>
  <conditionalFormatting sqref="AE120:AE123">
    <cfRule type="containsText" dxfId="3252" priority="2771" operator="containsText" text="Catastrófico">
      <formula>NOT(ISERROR(SEARCH("Catastrófico",AE120)))</formula>
    </cfRule>
    <cfRule type="containsText" dxfId="3251" priority="2772" operator="containsText" text="Moderado">
      <formula>NOT(ISERROR(SEARCH("Moderado",AE120)))</formula>
    </cfRule>
    <cfRule type="containsText" dxfId="3250" priority="2773" operator="containsText" text="Menor">
      <formula>NOT(ISERROR(SEARCH("Menor",AE120)))</formula>
    </cfRule>
    <cfRule type="containsText" dxfId="3249" priority="2774" operator="containsText" text="Leve">
      <formula>NOT(ISERROR(SEARCH("Leve",AE120)))</formula>
    </cfRule>
    <cfRule type="containsText" dxfId="3248" priority="2775" operator="containsText" text="Mayor">
      <formula>NOT(ISERROR(SEARCH("Mayor",AE120)))</formula>
    </cfRule>
  </conditionalFormatting>
  <conditionalFormatting sqref="L124">
    <cfRule type="containsText" dxfId="3247" priority="2764" operator="containsText" text="Catastrófico">
      <formula>NOT(ISERROR(SEARCH("Catastrófico",L124)))</formula>
    </cfRule>
    <cfRule type="containsText" dxfId="3246" priority="2765" operator="containsText" text="Mayor">
      <formula>NOT(ISERROR(SEARCH("Mayor",L124)))</formula>
    </cfRule>
    <cfRule type="containsText" dxfId="3245" priority="2766" operator="containsText" text="Alta">
      <formula>NOT(ISERROR(SEARCH("Alta",L124)))</formula>
    </cfRule>
    <cfRule type="containsText" dxfId="3244" priority="2767" operator="containsText" text="Moderado">
      <formula>NOT(ISERROR(SEARCH("Moderado",L124)))</formula>
    </cfRule>
    <cfRule type="containsText" dxfId="3243" priority="2768" operator="containsText" text="Menor">
      <formula>NOT(ISERROR(SEARCH("Menor",L124)))</formula>
    </cfRule>
    <cfRule type="containsText" dxfId="3242" priority="2769" operator="containsText" text="Leve">
      <formula>NOT(ISERROR(SEARCH("Leve",L124)))</formula>
    </cfRule>
  </conditionalFormatting>
  <conditionalFormatting sqref="M124">
    <cfRule type="containsText" dxfId="3241" priority="2758" operator="containsText" text="Catastrófico">
      <formula>NOT(ISERROR(SEARCH("Catastrófico",M124)))</formula>
    </cfRule>
    <cfRule type="containsText" dxfId="3240" priority="2759" operator="containsText" text="Mayor">
      <formula>NOT(ISERROR(SEARCH("Mayor",M124)))</formula>
    </cfRule>
    <cfRule type="containsText" dxfId="3239" priority="2760" operator="containsText" text="Alta">
      <formula>NOT(ISERROR(SEARCH("Alta",M124)))</formula>
    </cfRule>
    <cfRule type="containsText" dxfId="3238" priority="2761" operator="containsText" text="Moderado">
      <formula>NOT(ISERROR(SEARCH("Moderado",M124)))</formula>
    </cfRule>
    <cfRule type="containsText" dxfId="3237" priority="2762" operator="containsText" text="Menor">
      <formula>NOT(ISERROR(SEARCH("Menor",M124)))</formula>
    </cfRule>
    <cfRule type="containsText" dxfId="3236" priority="2763" operator="containsText" text="Leve">
      <formula>NOT(ISERROR(SEARCH("Leve",M124)))</formula>
    </cfRule>
  </conditionalFormatting>
  <conditionalFormatting sqref="AA124:AA125">
    <cfRule type="containsText" dxfId="3235" priority="2699" operator="containsText" text="Muy Baja">
      <formula>NOT(ISERROR(SEARCH("Muy Baja",AA124)))</formula>
    </cfRule>
    <cfRule type="containsText" dxfId="3234" priority="2753" operator="containsText" text="Muy Alta">
      <formula>NOT(ISERROR(SEARCH("Muy Alta",AA124)))</formula>
    </cfRule>
    <cfRule type="containsText" dxfId="3233" priority="2754" operator="containsText" text="Alta">
      <formula>NOT(ISERROR(SEARCH("Alta",AA124)))</formula>
    </cfRule>
    <cfRule type="containsText" dxfId="3232" priority="2755" operator="containsText" text="Media">
      <formula>NOT(ISERROR(SEARCH("Media",AA124)))</formula>
    </cfRule>
    <cfRule type="containsText" dxfId="3231" priority="2756" operator="containsText" text="Baja">
      <formula>NOT(ISERROR(SEARCH("Baja",AA124)))</formula>
    </cfRule>
    <cfRule type="containsText" dxfId="3230" priority="2757" operator="containsText" text="Muy Baja">
      <formula>NOT(ISERROR(SEARCH("Muy Baja",AA124)))</formula>
    </cfRule>
  </conditionalFormatting>
  <conditionalFormatting sqref="N124">
    <cfRule type="containsText" dxfId="3229" priority="2748" operator="containsText" text="Extremo">
      <formula>NOT(ISERROR(SEARCH("Extremo",N124)))</formula>
    </cfRule>
    <cfRule type="containsText" dxfId="3228" priority="2749" operator="containsText" text="Alto">
      <formula>NOT(ISERROR(SEARCH("Alto",N124)))</formula>
    </cfRule>
    <cfRule type="containsText" dxfId="3227" priority="2750" operator="containsText" text="Bajo">
      <formula>NOT(ISERROR(SEARCH("Bajo",N124)))</formula>
    </cfRule>
    <cfRule type="containsText" dxfId="3226" priority="2751" operator="containsText" text="Moderado">
      <formula>NOT(ISERROR(SEARCH("Moderado",N124)))</formula>
    </cfRule>
    <cfRule type="containsText" dxfId="3225" priority="2752" operator="containsText" text="Extremo">
      <formula>NOT(ISERROR(SEARCH("Extremo",N124)))</formula>
    </cfRule>
  </conditionalFormatting>
  <conditionalFormatting sqref="I124">
    <cfRule type="containsText" dxfId="3224" priority="2725" operator="containsText" text="Muy Baja">
      <formula>NOT(ISERROR(SEARCH("Muy Baja",I124)))</formula>
    </cfRule>
    <cfRule type="containsText" dxfId="3223" priority="2726" operator="containsText" text="Baja">
      <formula>NOT(ISERROR(SEARCH("Baja",I124)))</formula>
    </cfRule>
    <cfRule type="containsText" dxfId="3222" priority="2728" operator="containsText" text="Muy Alta">
      <formula>NOT(ISERROR(SEARCH("Muy Alta",I124)))</formula>
    </cfRule>
    <cfRule type="containsText" dxfId="3221" priority="2729" operator="containsText" text="Alta">
      <formula>NOT(ISERROR(SEARCH("Alta",I124)))</formula>
    </cfRule>
    <cfRule type="containsText" dxfId="3220" priority="2730" operator="containsText" text="Media">
      <formula>NOT(ISERROR(SEARCH("Media",I124)))</formula>
    </cfRule>
    <cfRule type="containsText" dxfId="3219" priority="2731" operator="containsText" text="Media">
      <formula>NOT(ISERROR(SEARCH("Media",I124)))</formula>
    </cfRule>
    <cfRule type="containsText" dxfId="3218" priority="2732" operator="containsText" text="Media">
      <formula>NOT(ISERROR(SEARCH("Media",I124)))</formula>
    </cfRule>
    <cfRule type="containsText" dxfId="3217" priority="2733" operator="containsText" text="Muy Baja">
      <formula>NOT(ISERROR(SEARCH("Muy Baja",I124)))</formula>
    </cfRule>
    <cfRule type="containsText" dxfId="3216" priority="2734" operator="containsText" text="Baja">
      <formula>NOT(ISERROR(SEARCH("Baja",I124)))</formula>
    </cfRule>
    <cfRule type="containsText" dxfId="3215" priority="2735" operator="containsText" text="Muy Baja">
      <formula>NOT(ISERROR(SEARCH("Muy Baja",I124)))</formula>
    </cfRule>
    <cfRule type="containsText" dxfId="3214" priority="2736" operator="containsText" text="Muy Baja">
      <formula>NOT(ISERROR(SEARCH("Muy Baja",I124)))</formula>
    </cfRule>
    <cfRule type="containsText" dxfId="3213" priority="2737" operator="containsText" text="Muy Baja">
      <formula>NOT(ISERROR(SEARCH("Muy Baja",I124)))</formula>
    </cfRule>
    <cfRule type="containsText" dxfId="3212" priority="2738" operator="containsText" text="Muy Baja'Tabla probabilidad'!">
      <formula>NOT(ISERROR(SEARCH("Muy Baja'Tabla probabilidad'!",I124)))</formula>
    </cfRule>
    <cfRule type="containsText" dxfId="3211" priority="2739" operator="containsText" text="Muy bajo">
      <formula>NOT(ISERROR(SEARCH("Muy bajo",I124)))</formula>
    </cfRule>
    <cfRule type="containsText" dxfId="3210" priority="2740" operator="containsText" text="Alta">
      <formula>NOT(ISERROR(SEARCH("Alta",I124)))</formula>
    </cfRule>
    <cfRule type="containsText" dxfId="3209" priority="2741" operator="containsText" text="Media">
      <formula>NOT(ISERROR(SEARCH("Media",I124)))</formula>
    </cfRule>
    <cfRule type="containsText" dxfId="3208" priority="2742" operator="containsText" text="Baja">
      <formula>NOT(ISERROR(SEARCH("Baja",I124)))</formula>
    </cfRule>
    <cfRule type="containsText" dxfId="3207" priority="2743" operator="containsText" text="Muy baja">
      <formula>NOT(ISERROR(SEARCH("Muy baja",I124)))</formula>
    </cfRule>
    <cfRule type="cellIs" dxfId="3206" priority="2746" operator="between">
      <formula>1</formula>
      <formula>2</formula>
    </cfRule>
    <cfRule type="cellIs" dxfId="3205" priority="2747" operator="between">
      <formula>0</formula>
      <formula>2</formula>
    </cfRule>
  </conditionalFormatting>
  <conditionalFormatting sqref="I124">
    <cfRule type="containsText" dxfId="3204" priority="2727" operator="containsText" text="Muy Alta">
      <formula>NOT(ISERROR(SEARCH("Muy Alta",I124)))</formula>
    </cfRule>
  </conditionalFormatting>
  <conditionalFormatting sqref="Y124:Y125">
    <cfRule type="containsText" dxfId="3203" priority="2719" operator="containsText" text="Muy Alta">
      <formula>NOT(ISERROR(SEARCH("Muy Alta",Y124)))</formula>
    </cfRule>
    <cfRule type="containsText" dxfId="3202" priority="2720" operator="containsText" text="Alta">
      <formula>NOT(ISERROR(SEARCH("Alta",Y124)))</formula>
    </cfRule>
    <cfRule type="containsText" dxfId="3201" priority="2721" operator="containsText" text="Media">
      <formula>NOT(ISERROR(SEARCH("Media",Y124)))</formula>
    </cfRule>
    <cfRule type="containsText" dxfId="3200" priority="2722" operator="containsText" text="Muy Baja">
      <formula>NOT(ISERROR(SEARCH("Muy Baja",Y124)))</formula>
    </cfRule>
    <cfRule type="containsText" dxfId="3199" priority="2723" operator="containsText" text="Baja">
      <formula>NOT(ISERROR(SEARCH("Baja",Y124)))</formula>
    </cfRule>
    <cfRule type="containsText" dxfId="3198" priority="2724" operator="containsText" text="Muy Baja">
      <formula>NOT(ISERROR(SEARCH("Muy Baja",Y124)))</formula>
    </cfRule>
  </conditionalFormatting>
  <conditionalFormatting sqref="AC124:AC125">
    <cfRule type="containsText" dxfId="3197" priority="2714" operator="containsText" text="Catastrófico">
      <formula>NOT(ISERROR(SEARCH("Catastrófico",AC124)))</formula>
    </cfRule>
    <cfRule type="containsText" dxfId="3196" priority="2715" operator="containsText" text="Mayor">
      <formula>NOT(ISERROR(SEARCH("Mayor",AC124)))</formula>
    </cfRule>
    <cfRule type="containsText" dxfId="3195" priority="2716" operator="containsText" text="Moderado">
      <formula>NOT(ISERROR(SEARCH("Moderado",AC124)))</formula>
    </cfRule>
    <cfRule type="containsText" dxfId="3194" priority="2717" operator="containsText" text="Menor">
      <formula>NOT(ISERROR(SEARCH("Menor",AC124)))</formula>
    </cfRule>
    <cfRule type="containsText" dxfId="3193" priority="2718" operator="containsText" text="Leve">
      <formula>NOT(ISERROR(SEARCH("Leve",AC124)))</formula>
    </cfRule>
  </conditionalFormatting>
  <conditionalFormatting sqref="AG124">
    <cfRule type="containsText" dxfId="3192" priority="2705" operator="containsText" text="Extremo">
      <formula>NOT(ISERROR(SEARCH("Extremo",AG124)))</formula>
    </cfRule>
    <cfRule type="containsText" dxfId="3191" priority="2706" operator="containsText" text="Alto">
      <formula>NOT(ISERROR(SEARCH("Alto",AG124)))</formula>
    </cfRule>
    <cfRule type="containsText" dxfId="3190" priority="2707" operator="containsText" text="Moderado">
      <formula>NOT(ISERROR(SEARCH("Moderado",AG124)))</formula>
    </cfRule>
    <cfRule type="containsText" dxfId="3189" priority="2708" operator="containsText" text="Menor">
      <formula>NOT(ISERROR(SEARCH("Menor",AG124)))</formula>
    </cfRule>
    <cfRule type="containsText" dxfId="3188" priority="2709" operator="containsText" text="Bajo">
      <formula>NOT(ISERROR(SEARCH("Bajo",AG124)))</formula>
    </cfRule>
    <cfRule type="containsText" dxfId="3187" priority="2710" operator="containsText" text="Moderado">
      <formula>NOT(ISERROR(SEARCH("Moderado",AG124)))</formula>
    </cfRule>
    <cfRule type="containsText" dxfId="3186" priority="2711" operator="containsText" text="Extremo">
      <formula>NOT(ISERROR(SEARCH("Extremo",AG124)))</formula>
    </cfRule>
    <cfRule type="containsText" dxfId="3185" priority="2712" operator="containsText" text="Baja">
      <formula>NOT(ISERROR(SEARCH("Baja",AG124)))</formula>
    </cfRule>
    <cfRule type="containsText" dxfId="3184" priority="2713" operator="containsText" text="Alto">
      <formula>NOT(ISERROR(SEARCH("Alto",AG124)))</formula>
    </cfRule>
  </conditionalFormatting>
  <conditionalFormatting sqref="AE124:AE125">
    <cfRule type="containsText" dxfId="3183" priority="2700" operator="containsText" text="Catastrófico">
      <formula>NOT(ISERROR(SEARCH("Catastrófico",AE124)))</formula>
    </cfRule>
    <cfRule type="containsText" dxfId="3182" priority="2701" operator="containsText" text="Moderado">
      <formula>NOT(ISERROR(SEARCH("Moderado",AE124)))</formula>
    </cfRule>
    <cfRule type="containsText" dxfId="3181" priority="2702" operator="containsText" text="Menor">
      <formula>NOT(ISERROR(SEARCH("Menor",AE124)))</formula>
    </cfRule>
    <cfRule type="containsText" dxfId="3180" priority="2703" operator="containsText" text="Leve">
      <formula>NOT(ISERROR(SEARCH("Leve",AE124)))</formula>
    </cfRule>
    <cfRule type="containsText" dxfId="3179" priority="2704" operator="containsText" text="Mayor">
      <formula>NOT(ISERROR(SEARCH("Mayor",AE124)))</formula>
    </cfRule>
  </conditionalFormatting>
  <conditionalFormatting sqref="L126">
    <cfRule type="containsText" dxfId="3178" priority="2693" operator="containsText" text="Catastrófico">
      <formula>NOT(ISERROR(SEARCH("Catastrófico",L126)))</formula>
    </cfRule>
    <cfRule type="containsText" dxfId="3177" priority="2694" operator="containsText" text="Mayor">
      <formula>NOT(ISERROR(SEARCH("Mayor",L126)))</formula>
    </cfRule>
    <cfRule type="containsText" dxfId="3176" priority="2695" operator="containsText" text="Alta">
      <formula>NOT(ISERROR(SEARCH("Alta",L126)))</formula>
    </cfRule>
    <cfRule type="containsText" dxfId="3175" priority="2696" operator="containsText" text="Moderado">
      <formula>NOT(ISERROR(SEARCH("Moderado",L126)))</formula>
    </cfRule>
    <cfRule type="containsText" dxfId="3174" priority="2697" operator="containsText" text="Menor">
      <formula>NOT(ISERROR(SEARCH("Menor",L126)))</formula>
    </cfRule>
    <cfRule type="containsText" dxfId="3173" priority="2698" operator="containsText" text="Leve">
      <formula>NOT(ISERROR(SEARCH("Leve",L126)))</formula>
    </cfRule>
  </conditionalFormatting>
  <conditionalFormatting sqref="M126">
    <cfRule type="containsText" dxfId="3172" priority="2687" operator="containsText" text="Catastrófico">
      <formula>NOT(ISERROR(SEARCH("Catastrófico",M126)))</formula>
    </cfRule>
    <cfRule type="containsText" dxfId="3171" priority="2688" operator="containsText" text="Mayor">
      <formula>NOT(ISERROR(SEARCH("Mayor",M126)))</formula>
    </cfRule>
    <cfRule type="containsText" dxfId="3170" priority="2689" operator="containsText" text="Alta">
      <formula>NOT(ISERROR(SEARCH("Alta",M126)))</formula>
    </cfRule>
    <cfRule type="containsText" dxfId="3169" priority="2690" operator="containsText" text="Moderado">
      <formula>NOT(ISERROR(SEARCH("Moderado",M126)))</formula>
    </cfRule>
    <cfRule type="containsText" dxfId="3168" priority="2691" operator="containsText" text="Menor">
      <formula>NOT(ISERROR(SEARCH("Menor",M126)))</formula>
    </cfRule>
    <cfRule type="containsText" dxfId="3167" priority="2692" operator="containsText" text="Leve">
      <formula>NOT(ISERROR(SEARCH("Leve",M126)))</formula>
    </cfRule>
  </conditionalFormatting>
  <conditionalFormatting sqref="AA126:AA129">
    <cfRule type="containsText" dxfId="3166" priority="2628" operator="containsText" text="Muy Baja">
      <formula>NOT(ISERROR(SEARCH("Muy Baja",AA126)))</formula>
    </cfRule>
    <cfRule type="containsText" dxfId="3165" priority="2682" operator="containsText" text="Muy Alta">
      <formula>NOT(ISERROR(SEARCH("Muy Alta",AA126)))</formula>
    </cfRule>
    <cfRule type="containsText" dxfId="3164" priority="2683" operator="containsText" text="Alta">
      <formula>NOT(ISERROR(SEARCH("Alta",AA126)))</formula>
    </cfRule>
    <cfRule type="containsText" dxfId="3163" priority="2684" operator="containsText" text="Media">
      <formula>NOT(ISERROR(SEARCH("Media",AA126)))</formula>
    </cfRule>
    <cfRule type="containsText" dxfId="3162" priority="2685" operator="containsText" text="Baja">
      <formula>NOT(ISERROR(SEARCH("Baja",AA126)))</formula>
    </cfRule>
    <cfRule type="containsText" dxfId="3161" priority="2686" operator="containsText" text="Muy Baja">
      <formula>NOT(ISERROR(SEARCH("Muy Baja",AA126)))</formula>
    </cfRule>
  </conditionalFormatting>
  <conditionalFormatting sqref="N126">
    <cfRule type="containsText" dxfId="3160" priority="2677" operator="containsText" text="Extremo">
      <formula>NOT(ISERROR(SEARCH("Extremo",N126)))</formula>
    </cfRule>
    <cfRule type="containsText" dxfId="3159" priority="2678" operator="containsText" text="Alto">
      <formula>NOT(ISERROR(SEARCH("Alto",N126)))</formula>
    </cfRule>
    <cfRule type="containsText" dxfId="3158" priority="2679" operator="containsText" text="Bajo">
      <formula>NOT(ISERROR(SEARCH("Bajo",N126)))</formula>
    </cfRule>
    <cfRule type="containsText" dxfId="3157" priority="2680" operator="containsText" text="Moderado">
      <formula>NOT(ISERROR(SEARCH("Moderado",N126)))</formula>
    </cfRule>
    <cfRule type="containsText" dxfId="3156" priority="2681" operator="containsText" text="Extremo">
      <formula>NOT(ISERROR(SEARCH("Extremo",N126)))</formula>
    </cfRule>
  </conditionalFormatting>
  <conditionalFormatting sqref="I126">
    <cfRule type="containsText" dxfId="3155" priority="2654" operator="containsText" text="Muy Baja">
      <formula>NOT(ISERROR(SEARCH("Muy Baja",I126)))</formula>
    </cfRule>
    <cfRule type="containsText" dxfId="3154" priority="2655" operator="containsText" text="Baja">
      <formula>NOT(ISERROR(SEARCH("Baja",I126)))</formula>
    </cfRule>
    <cfRule type="containsText" dxfId="3153" priority="2657" operator="containsText" text="Muy Alta">
      <formula>NOT(ISERROR(SEARCH("Muy Alta",I126)))</formula>
    </cfRule>
    <cfRule type="containsText" dxfId="3152" priority="2658" operator="containsText" text="Alta">
      <formula>NOT(ISERROR(SEARCH("Alta",I126)))</formula>
    </cfRule>
    <cfRule type="containsText" dxfId="3151" priority="2659" operator="containsText" text="Media">
      <formula>NOT(ISERROR(SEARCH("Media",I126)))</formula>
    </cfRule>
    <cfRule type="containsText" dxfId="3150" priority="2660" operator="containsText" text="Media">
      <formula>NOT(ISERROR(SEARCH("Media",I126)))</formula>
    </cfRule>
    <cfRule type="containsText" dxfId="3149" priority="2661" operator="containsText" text="Media">
      <formula>NOT(ISERROR(SEARCH("Media",I126)))</formula>
    </cfRule>
    <cfRule type="containsText" dxfId="3148" priority="2662" operator="containsText" text="Muy Baja">
      <formula>NOT(ISERROR(SEARCH("Muy Baja",I126)))</formula>
    </cfRule>
    <cfRule type="containsText" dxfId="3147" priority="2663" operator="containsText" text="Baja">
      <formula>NOT(ISERROR(SEARCH("Baja",I126)))</formula>
    </cfRule>
    <cfRule type="containsText" dxfId="3146" priority="2664" operator="containsText" text="Muy Baja">
      <formula>NOT(ISERROR(SEARCH("Muy Baja",I126)))</formula>
    </cfRule>
    <cfRule type="containsText" dxfId="3145" priority="2665" operator="containsText" text="Muy Baja">
      <formula>NOT(ISERROR(SEARCH("Muy Baja",I126)))</formula>
    </cfRule>
    <cfRule type="containsText" dxfId="3144" priority="2666" operator="containsText" text="Muy Baja">
      <formula>NOT(ISERROR(SEARCH("Muy Baja",I126)))</formula>
    </cfRule>
    <cfRule type="containsText" dxfId="3143" priority="2667" operator="containsText" text="Muy Baja'Tabla probabilidad'!">
      <formula>NOT(ISERROR(SEARCH("Muy Baja'Tabla probabilidad'!",I126)))</formula>
    </cfRule>
    <cfRule type="containsText" dxfId="3142" priority="2668" operator="containsText" text="Muy bajo">
      <formula>NOT(ISERROR(SEARCH("Muy bajo",I126)))</formula>
    </cfRule>
    <cfRule type="containsText" dxfId="3141" priority="2669" operator="containsText" text="Alta">
      <formula>NOT(ISERROR(SEARCH("Alta",I126)))</formula>
    </cfRule>
    <cfRule type="containsText" dxfId="3140" priority="2670" operator="containsText" text="Media">
      <formula>NOT(ISERROR(SEARCH("Media",I126)))</formula>
    </cfRule>
    <cfRule type="containsText" dxfId="3139" priority="2671" operator="containsText" text="Baja">
      <formula>NOT(ISERROR(SEARCH("Baja",I126)))</formula>
    </cfRule>
    <cfRule type="containsText" dxfId="3138" priority="2672" operator="containsText" text="Muy baja">
      <formula>NOT(ISERROR(SEARCH("Muy baja",I126)))</formula>
    </cfRule>
    <cfRule type="cellIs" dxfId="3137" priority="2675" operator="between">
      <formula>1</formula>
      <formula>2</formula>
    </cfRule>
    <cfRule type="cellIs" dxfId="3136" priority="2676" operator="between">
      <formula>0</formula>
      <formula>2</formula>
    </cfRule>
  </conditionalFormatting>
  <conditionalFormatting sqref="I126">
    <cfRule type="containsText" dxfId="3135" priority="2656" operator="containsText" text="Muy Alta">
      <formula>NOT(ISERROR(SEARCH("Muy Alta",I126)))</formula>
    </cfRule>
  </conditionalFormatting>
  <conditionalFormatting sqref="Y126:Y129">
    <cfRule type="containsText" dxfId="3134" priority="2648" operator="containsText" text="Muy Alta">
      <formula>NOT(ISERROR(SEARCH("Muy Alta",Y126)))</formula>
    </cfRule>
    <cfRule type="containsText" dxfId="3133" priority="2649" operator="containsText" text="Alta">
      <formula>NOT(ISERROR(SEARCH("Alta",Y126)))</formula>
    </cfRule>
    <cfRule type="containsText" dxfId="3132" priority="2650" operator="containsText" text="Media">
      <formula>NOT(ISERROR(SEARCH("Media",Y126)))</formula>
    </cfRule>
    <cfRule type="containsText" dxfId="3131" priority="2651" operator="containsText" text="Muy Baja">
      <formula>NOT(ISERROR(SEARCH("Muy Baja",Y126)))</formula>
    </cfRule>
    <cfRule type="containsText" dxfId="3130" priority="2652" operator="containsText" text="Baja">
      <formula>NOT(ISERROR(SEARCH("Baja",Y126)))</formula>
    </cfRule>
    <cfRule type="containsText" dxfId="3129" priority="2653" operator="containsText" text="Muy Baja">
      <formula>NOT(ISERROR(SEARCH("Muy Baja",Y126)))</formula>
    </cfRule>
  </conditionalFormatting>
  <conditionalFormatting sqref="AC126:AC129">
    <cfRule type="containsText" dxfId="3128" priority="2643" operator="containsText" text="Catastrófico">
      <formula>NOT(ISERROR(SEARCH("Catastrófico",AC126)))</formula>
    </cfRule>
    <cfRule type="containsText" dxfId="3127" priority="2644" operator="containsText" text="Mayor">
      <formula>NOT(ISERROR(SEARCH("Mayor",AC126)))</formula>
    </cfRule>
    <cfRule type="containsText" dxfId="3126" priority="2645" operator="containsText" text="Moderado">
      <formula>NOT(ISERROR(SEARCH("Moderado",AC126)))</formula>
    </cfRule>
    <cfRule type="containsText" dxfId="3125" priority="2646" operator="containsText" text="Menor">
      <formula>NOT(ISERROR(SEARCH("Menor",AC126)))</formula>
    </cfRule>
    <cfRule type="containsText" dxfId="3124" priority="2647" operator="containsText" text="Leve">
      <formula>NOT(ISERROR(SEARCH("Leve",AC126)))</formula>
    </cfRule>
  </conditionalFormatting>
  <conditionalFormatting sqref="AG126">
    <cfRule type="containsText" dxfId="3123" priority="2634" operator="containsText" text="Extremo">
      <formula>NOT(ISERROR(SEARCH("Extremo",AG126)))</formula>
    </cfRule>
    <cfRule type="containsText" dxfId="3122" priority="2635" operator="containsText" text="Alto">
      <formula>NOT(ISERROR(SEARCH("Alto",AG126)))</formula>
    </cfRule>
    <cfRule type="containsText" dxfId="3121" priority="2636" operator="containsText" text="Moderado">
      <formula>NOT(ISERROR(SEARCH("Moderado",AG126)))</formula>
    </cfRule>
    <cfRule type="containsText" dxfId="3120" priority="2637" operator="containsText" text="Menor">
      <formula>NOT(ISERROR(SEARCH("Menor",AG126)))</formula>
    </cfRule>
    <cfRule type="containsText" dxfId="3119" priority="2638" operator="containsText" text="Bajo">
      <formula>NOT(ISERROR(SEARCH("Bajo",AG126)))</formula>
    </cfRule>
    <cfRule type="containsText" dxfId="3118" priority="2639" operator="containsText" text="Moderado">
      <formula>NOT(ISERROR(SEARCH("Moderado",AG126)))</formula>
    </cfRule>
    <cfRule type="containsText" dxfId="3117" priority="2640" operator="containsText" text="Extremo">
      <formula>NOT(ISERROR(SEARCH("Extremo",AG126)))</formula>
    </cfRule>
    <cfRule type="containsText" dxfId="3116" priority="2641" operator="containsText" text="Baja">
      <formula>NOT(ISERROR(SEARCH("Baja",AG126)))</formula>
    </cfRule>
    <cfRule type="containsText" dxfId="3115" priority="2642" operator="containsText" text="Alto">
      <formula>NOT(ISERROR(SEARCH("Alto",AG126)))</formula>
    </cfRule>
  </conditionalFormatting>
  <conditionalFormatting sqref="AE126:AE129">
    <cfRule type="containsText" dxfId="3114" priority="2629" operator="containsText" text="Catastrófico">
      <formula>NOT(ISERROR(SEARCH("Catastrófico",AE126)))</formula>
    </cfRule>
    <cfRule type="containsText" dxfId="3113" priority="2630" operator="containsText" text="Moderado">
      <formula>NOT(ISERROR(SEARCH("Moderado",AE126)))</formula>
    </cfRule>
    <cfRule type="containsText" dxfId="3112" priority="2631" operator="containsText" text="Menor">
      <formula>NOT(ISERROR(SEARCH("Menor",AE126)))</formula>
    </cfRule>
    <cfRule type="containsText" dxfId="3111" priority="2632" operator="containsText" text="Leve">
      <formula>NOT(ISERROR(SEARCH("Leve",AE126)))</formula>
    </cfRule>
    <cfRule type="containsText" dxfId="3110" priority="2633" operator="containsText" text="Mayor">
      <formula>NOT(ISERROR(SEARCH("Mayor",AE126)))</formula>
    </cfRule>
  </conditionalFormatting>
  <conditionalFormatting sqref="L130:L131">
    <cfRule type="containsText" dxfId="3109" priority="2622" operator="containsText" text="Catastrófico">
      <formula>NOT(ISERROR(SEARCH("Catastrófico",L130)))</formula>
    </cfRule>
    <cfRule type="containsText" dxfId="3108" priority="2623" operator="containsText" text="Mayor">
      <formula>NOT(ISERROR(SEARCH("Mayor",L130)))</formula>
    </cfRule>
    <cfRule type="containsText" dxfId="3107" priority="2624" operator="containsText" text="Alta">
      <formula>NOT(ISERROR(SEARCH("Alta",L130)))</formula>
    </cfRule>
    <cfRule type="containsText" dxfId="3106" priority="2625" operator="containsText" text="Moderado">
      <formula>NOT(ISERROR(SEARCH("Moderado",L130)))</formula>
    </cfRule>
    <cfRule type="containsText" dxfId="3105" priority="2626" operator="containsText" text="Menor">
      <formula>NOT(ISERROR(SEARCH("Menor",L130)))</formula>
    </cfRule>
    <cfRule type="containsText" dxfId="3104" priority="2627" operator="containsText" text="Leve">
      <formula>NOT(ISERROR(SEARCH("Leve",L130)))</formula>
    </cfRule>
  </conditionalFormatting>
  <conditionalFormatting sqref="M130:M131">
    <cfRule type="containsText" dxfId="3103" priority="2616" operator="containsText" text="Catastrófico">
      <formula>NOT(ISERROR(SEARCH("Catastrófico",M130)))</formula>
    </cfRule>
    <cfRule type="containsText" dxfId="3102" priority="2617" operator="containsText" text="Mayor">
      <formula>NOT(ISERROR(SEARCH("Mayor",M130)))</formula>
    </cfRule>
    <cfRule type="containsText" dxfId="3101" priority="2618" operator="containsText" text="Alta">
      <formula>NOT(ISERROR(SEARCH("Alta",M130)))</formula>
    </cfRule>
    <cfRule type="containsText" dxfId="3100" priority="2619" operator="containsText" text="Moderado">
      <formula>NOT(ISERROR(SEARCH("Moderado",M130)))</formula>
    </cfRule>
    <cfRule type="containsText" dxfId="3099" priority="2620" operator="containsText" text="Menor">
      <formula>NOT(ISERROR(SEARCH("Menor",M130)))</formula>
    </cfRule>
    <cfRule type="containsText" dxfId="3098" priority="2621" operator="containsText" text="Leve">
      <formula>NOT(ISERROR(SEARCH("Leve",M130)))</formula>
    </cfRule>
  </conditionalFormatting>
  <conditionalFormatting sqref="AA130:AA132">
    <cfRule type="containsText" dxfId="3097" priority="2557" operator="containsText" text="Muy Baja">
      <formula>NOT(ISERROR(SEARCH("Muy Baja",AA130)))</formula>
    </cfRule>
    <cfRule type="containsText" dxfId="3096" priority="2611" operator="containsText" text="Muy Alta">
      <formula>NOT(ISERROR(SEARCH("Muy Alta",AA130)))</formula>
    </cfRule>
    <cfRule type="containsText" dxfId="3095" priority="2612" operator="containsText" text="Alta">
      <formula>NOT(ISERROR(SEARCH("Alta",AA130)))</formula>
    </cfRule>
    <cfRule type="containsText" dxfId="3094" priority="2613" operator="containsText" text="Media">
      <formula>NOT(ISERROR(SEARCH("Media",AA130)))</formula>
    </cfRule>
    <cfRule type="containsText" dxfId="3093" priority="2614" operator="containsText" text="Baja">
      <formula>NOT(ISERROR(SEARCH("Baja",AA130)))</formula>
    </cfRule>
    <cfRule type="containsText" dxfId="3092" priority="2615" operator="containsText" text="Muy Baja">
      <formula>NOT(ISERROR(SEARCH("Muy Baja",AA130)))</formula>
    </cfRule>
  </conditionalFormatting>
  <conditionalFormatting sqref="N130:N131">
    <cfRule type="containsText" dxfId="3091" priority="2606" operator="containsText" text="Extremo">
      <formula>NOT(ISERROR(SEARCH("Extremo",N130)))</formula>
    </cfRule>
    <cfRule type="containsText" dxfId="3090" priority="2607" operator="containsText" text="Alto">
      <formula>NOT(ISERROR(SEARCH("Alto",N130)))</formula>
    </cfRule>
    <cfRule type="containsText" dxfId="3089" priority="2608" operator="containsText" text="Bajo">
      <formula>NOT(ISERROR(SEARCH("Bajo",N130)))</formula>
    </cfRule>
    <cfRule type="containsText" dxfId="3088" priority="2609" operator="containsText" text="Moderado">
      <formula>NOT(ISERROR(SEARCH("Moderado",N130)))</formula>
    </cfRule>
    <cfRule type="containsText" dxfId="3087" priority="2610" operator="containsText" text="Extremo">
      <formula>NOT(ISERROR(SEARCH("Extremo",N130)))</formula>
    </cfRule>
  </conditionalFormatting>
  <conditionalFormatting sqref="I130:I131">
    <cfRule type="containsText" dxfId="3086" priority="2583" operator="containsText" text="Muy Baja">
      <formula>NOT(ISERROR(SEARCH("Muy Baja",I130)))</formula>
    </cfRule>
    <cfRule type="containsText" dxfId="3085" priority="2584" operator="containsText" text="Baja">
      <formula>NOT(ISERROR(SEARCH("Baja",I130)))</formula>
    </cfRule>
    <cfRule type="containsText" dxfId="3084" priority="2586" operator="containsText" text="Muy Alta">
      <formula>NOT(ISERROR(SEARCH("Muy Alta",I130)))</formula>
    </cfRule>
    <cfRule type="containsText" dxfId="3083" priority="2587" operator="containsText" text="Alta">
      <formula>NOT(ISERROR(SEARCH("Alta",I130)))</formula>
    </cfRule>
    <cfRule type="containsText" dxfId="3082" priority="2588" operator="containsText" text="Media">
      <formula>NOT(ISERROR(SEARCH("Media",I130)))</formula>
    </cfRule>
    <cfRule type="containsText" dxfId="3081" priority="2589" operator="containsText" text="Media">
      <formula>NOT(ISERROR(SEARCH("Media",I130)))</formula>
    </cfRule>
    <cfRule type="containsText" dxfId="3080" priority="2590" operator="containsText" text="Media">
      <formula>NOT(ISERROR(SEARCH("Media",I130)))</formula>
    </cfRule>
    <cfRule type="containsText" dxfId="3079" priority="2591" operator="containsText" text="Muy Baja">
      <formula>NOT(ISERROR(SEARCH("Muy Baja",I130)))</formula>
    </cfRule>
    <cfRule type="containsText" dxfId="3078" priority="2592" operator="containsText" text="Baja">
      <formula>NOT(ISERROR(SEARCH("Baja",I130)))</formula>
    </cfRule>
    <cfRule type="containsText" dxfId="3077" priority="2593" operator="containsText" text="Muy Baja">
      <formula>NOT(ISERROR(SEARCH("Muy Baja",I130)))</formula>
    </cfRule>
    <cfRule type="containsText" dxfId="3076" priority="2594" operator="containsText" text="Muy Baja">
      <formula>NOT(ISERROR(SEARCH("Muy Baja",I130)))</formula>
    </cfRule>
    <cfRule type="containsText" dxfId="3075" priority="2595" operator="containsText" text="Muy Baja">
      <formula>NOT(ISERROR(SEARCH("Muy Baja",I130)))</formula>
    </cfRule>
    <cfRule type="containsText" dxfId="3074" priority="2596" operator="containsText" text="Muy Baja'Tabla probabilidad'!">
      <formula>NOT(ISERROR(SEARCH("Muy Baja'Tabla probabilidad'!",I130)))</formula>
    </cfRule>
    <cfRule type="containsText" dxfId="3073" priority="2597" operator="containsText" text="Muy bajo">
      <formula>NOT(ISERROR(SEARCH("Muy bajo",I130)))</formula>
    </cfRule>
    <cfRule type="containsText" dxfId="3072" priority="2598" operator="containsText" text="Alta">
      <formula>NOT(ISERROR(SEARCH("Alta",I130)))</formula>
    </cfRule>
    <cfRule type="containsText" dxfId="3071" priority="2599" operator="containsText" text="Media">
      <formula>NOT(ISERROR(SEARCH("Media",I130)))</formula>
    </cfRule>
    <cfRule type="containsText" dxfId="3070" priority="2600" operator="containsText" text="Baja">
      <formula>NOT(ISERROR(SEARCH("Baja",I130)))</formula>
    </cfRule>
    <cfRule type="containsText" dxfId="3069" priority="2601" operator="containsText" text="Muy baja">
      <formula>NOT(ISERROR(SEARCH("Muy baja",I130)))</formula>
    </cfRule>
    <cfRule type="cellIs" dxfId="3068" priority="2604" operator="between">
      <formula>1</formula>
      <formula>2</formula>
    </cfRule>
    <cfRule type="cellIs" dxfId="3067" priority="2605" operator="between">
      <formula>0</formula>
      <formula>2</formula>
    </cfRule>
  </conditionalFormatting>
  <conditionalFormatting sqref="I130:I131">
    <cfRule type="containsText" dxfId="3066" priority="2585" operator="containsText" text="Muy Alta">
      <formula>NOT(ISERROR(SEARCH("Muy Alta",I130)))</formula>
    </cfRule>
  </conditionalFormatting>
  <conditionalFormatting sqref="Y130:Y132">
    <cfRule type="containsText" dxfId="3065" priority="2577" operator="containsText" text="Muy Alta">
      <formula>NOT(ISERROR(SEARCH("Muy Alta",Y130)))</formula>
    </cfRule>
    <cfRule type="containsText" dxfId="3064" priority="2578" operator="containsText" text="Alta">
      <formula>NOT(ISERROR(SEARCH("Alta",Y130)))</formula>
    </cfRule>
    <cfRule type="containsText" dxfId="3063" priority="2579" operator="containsText" text="Media">
      <formula>NOT(ISERROR(SEARCH("Media",Y130)))</formula>
    </cfRule>
    <cfRule type="containsText" dxfId="3062" priority="2580" operator="containsText" text="Muy Baja">
      <formula>NOT(ISERROR(SEARCH("Muy Baja",Y130)))</formula>
    </cfRule>
    <cfRule type="containsText" dxfId="3061" priority="2581" operator="containsText" text="Baja">
      <formula>NOT(ISERROR(SEARCH("Baja",Y130)))</formula>
    </cfRule>
    <cfRule type="containsText" dxfId="3060" priority="2582" operator="containsText" text="Muy Baja">
      <formula>NOT(ISERROR(SEARCH("Muy Baja",Y130)))</formula>
    </cfRule>
  </conditionalFormatting>
  <conditionalFormatting sqref="AC130:AC132">
    <cfRule type="containsText" dxfId="3059" priority="2572" operator="containsText" text="Catastrófico">
      <formula>NOT(ISERROR(SEARCH("Catastrófico",AC130)))</formula>
    </cfRule>
    <cfRule type="containsText" dxfId="3058" priority="2573" operator="containsText" text="Mayor">
      <formula>NOT(ISERROR(SEARCH("Mayor",AC130)))</formula>
    </cfRule>
    <cfRule type="containsText" dxfId="3057" priority="2574" operator="containsText" text="Moderado">
      <formula>NOT(ISERROR(SEARCH("Moderado",AC130)))</formula>
    </cfRule>
    <cfRule type="containsText" dxfId="3056" priority="2575" operator="containsText" text="Menor">
      <formula>NOT(ISERROR(SEARCH("Menor",AC130)))</formula>
    </cfRule>
    <cfRule type="containsText" dxfId="3055" priority="2576" operator="containsText" text="Leve">
      <formula>NOT(ISERROR(SEARCH("Leve",AC130)))</formula>
    </cfRule>
  </conditionalFormatting>
  <conditionalFormatting sqref="AG130:AG131">
    <cfRule type="containsText" dxfId="3054" priority="2563" operator="containsText" text="Extremo">
      <formula>NOT(ISERROR(SEARCH("Extremo",AG130)))</formula>
    </cfRule>
    <cfRule type="containsText" dxfId="3053" priority="2564" operator="containsText" text="Alto">
      <formula>NOT(ISERROR(SEARCH("Alto",AG130)))</formula>
    </cfRule>
    <cfRule type="containsText" dxfId="3052" priority="2565" operator="containsText" text="Moderado">
      <formula>NOT(ISERROR(SEARCH("Moderado",AG130)))</formula>
    </cfRule>
    <cfRule type="containsText" dxfId="3051" priority="2566" operator="containsText" text="Menor">
      <formula>NOT(ISERROR(SEARCH("Menor",AG130)))</formula>
    </cfRule>
    <cfRule type="containsText" dxfId="3050" priority="2567" operator="containsText" text="Bajo">
      <formula>NOT(ISERROR(SEARCH("Bajo",AG130)))</formula>
    </cfRule>
    <cfRule type="containsText" dxfId="3049" priority="2568" operator="containsText" text="Moderado">
      <formula>NOT(ISERROR(SEARCH("Moderado",AG130)))</formula>
    </cfRule>
    <cfRule type="containsText" dxfId="3048" priority="2569" operator="containsText" text="Extremo">
      <formula>NOT(ISERROR(SEARCH("Extremo",AG130)))</formula>
    </cfRule>
    <cfRule type="containsText" dxfId="3047" priority="2570" operator="containsText" text="Baja">
      <formula>NOT(ISERROR(SEARCH("Baja",AG130)))</formula>
    </cfRule>
    <cfRule type="containsText" dxfId="3046" priority="2571" operator="containsText" text="Alto">
      <formula>NOT(ISERROR(SEARCH("Alto",AG130)))</formula>
    </cfRule>
  </conditionalFormatting>
  <conditionalFormatting sqref="AE130:AE132">
    <cfRule type="containsText" dxfId="3045" priority="2558" operator="containsText" text="Catastrófico">
      <formula>NOT(ISERROR(SEARCH("Catastrófico",AE130)))</formula>
    </cfRule>
    <cfRule type="containsText" dxfId="3044" priority="2559" operator="containsText" text="Moderado">
      <formula>NOT(ISERROR(SEARCH("Moderado",AE130)))</formula>
    </cfRule>
    <cfRule type="containsText" dxfId="3043" priority="2560" operator="containsText" text="Menor">
      <formula>NOT(ISERROR(SEARCH("Menor",AE130)))</formula>
    </cfRule>
    <cfRule type="containsText" dxfId="3042" priority="2561" operator="containsText" text="Leve">
      <formula>NOT(ISERROR(SEARCH("Leve",AE130)))</formula>
    </cfRule>
    <cfRule type="containsText" dxfId="3041" priority="2562" operator="containsText" text="Mayor">
      <formula>NOT(ISERROR(SEARCH("Mayor",AE130)))</formula>
    </cfRule>
  </conditionalFormatting>
  <conditionalFormatting sqref="L133">
    <cfRule type="containsText" dxfId="3040" priority="2551" operator="containsText" text="Catastrófico">
      <formula>NOT(ISERROR(SEARCH("Catastrófico",L133)))</formula>
    </cfRule>
    <cfRule type="containsText" dxfId="3039" priority="2552" operator="containsText" text="Mayor">
      <formula>NOT(ISERROR(SEARCH("Mayor",L133)))</formula>
    </cfRule>
    <cfRule type="containsText" dxfId="3038" priority="2553" operator="containsText" text="Alta">
      <formula>NOT(ISERROR(SEARCH("Alta",L133)))</formula>
    </cfRule>
    <cfRule type="containsText" dxfId="3037" priority="2554" operator="containsText" text="Moderado">
      <formula>NOT(ISERROR(SEARCH("Moderado",L133)))</formula>
    </cfRule>
    <cfRule type="containsText" dxfId="3036" priority="2555" operator="containsText" text="Menor">
      <formula>NOT(ISERROR(SEARCH("Menor",L133)))</formula>
    </cfRule>
    <cfRule type="containsText" dxfId="3035" priority="2556" operator="containsText" text="Leve">
      <formula>NOT(ISERROR(SEARCH("Leve",L133)))</formula>
    </cfRule>
  </conditionalFormatting>
  <conditionalFormatting sqref="M133">
    <cfRule type="containsText" dxfId="3034" priority="2545" operator="containsText" text="Catastrófico">
      <formula>NOT(ISERROR(SEARCH("Catastrófico",M133)))</formula>
    </cfRule>
    <cfRule type="containsText" dxfId="3033" priority="2546" operator="containsText" text="Mayor">
      <formula>NOT(ISERROR(SEARCH("Mayor",M133)))</formula>
    </cfRule>
    <cfRule type="containsText" dxfId="3032" priority="2547" operator="containsText" text="Alta">
      <formula>NOT(ISERROR(SEARCH("Alta",M133)))</formula>
    </cfRule>
    <cfRule type="containsText" dxfId="3031" priority="2548" operator="containsText" text="Moderado">
      <formula>NOT(ISERROR(SEARCH("Moderado",M133)))</formula>
    </cfRule>
    <cfRule type="containsText" dxfId="3030" priority="2549" operator="containsText" text="Menor">
      <formula>NOT(ISERROR(SEARCH("Menor",M133)))</formula>
    </cfRule>
    <cfRule type="containsText" dxfId="3029" priority="2550" operator="containsText" text="Leve">
      <formula>NOT(ISERROR(SEARCH("Leve",M133)))</formula>
    </cfRule>
  </conditionalFormatting>
  <conditionalFormatting sqref="N133">
    <cfRule type="containsText" dxfId="3028" priority="2535" operator="containsText" text="Extremo">
      <formula>NOT(ISERROR(SEARCH("Extremo",N133)))</formula>
    </cfRule>
    <cfRule type="containsText" dxfId="3027" priority="2536" operator="containsText" text="Alto">
      <formula>NOT(ISERROR(SEARCH("Alto",N133)))</formula>
    </cfRule>
    <cfRule type="containsText" dxfId="3026" priority="2537" operator="containsText" text="Bajo">
      <formula>NOT(ISERROR(SEARCH("Bajo",N133)))</formula>
    </cfRule>
    <cfRule type="containsText" dxfId="3025" priority="2538" operator="containsText" text="Moderado">
      <formula>NOT(ISERROR(SEARCH("Moderado",N133)))</formula>
    </cfRule>
    <cfRule type="containsText" dxfId="3024" priority="2539" operator="containsText" text="Extremo">
      <formula>NOT(ISERROR(SEARCH("Extremo",N133)))</formula>
    </cfRule>
  </conditionalFormatting>
  <conditionalFormatting sqref="I133">
    <cfRule type="containsText" dxfId="3023" priority="2512" operator="containsText" text="Muy Baja">
      <formula>NOT(ISERROR(SEARCH("Muy Baja",I133)))</formula>
    </cfRule>
    <cfRule type="containsText" dxfId="3022" priority="2513" operator="containsText" text="Baja">
      <formula>NOT(ISERROR(SEARCH("Baja",I133)))</formula>
    </cfRule>
    <cfRule type="containsText" dxfId="3021" priority="2515" operator="containsText" text="Muy Alta">
      <formula>NOT(ISERROR(SEARCH("Muy Alta",I133)))</formula>
    </cfRule>
    <cfRule type="containsText" dxfId="3020" priority="2516" operator="containsText" text="Alta">
      <formula>NOT(ISERROR(SEARCH("Alta",I133)))</formula>
    </cfRule>
    <cfRule type="containsText" dxfId="3019" priority="2517" operator="containsText" text="Media">
      <formula>NOT(ISERROR(SEARCH("Media",I133)))</formula>
    </cfRule>
    <cfRule type="containsText" dxfId="3018" priority="2518" operator="containsText" text="Media">
      <formula>NOT(ISERROR(SEARCH("Media",I133)))</formula>
    </cfRule>
    <cfRule type="containsText" dxfId="3017" priority="2519" operator="containsText" text="Media">
      <formula>NOT(ISERROR(SEARCH("Media",I133)))</formula>
    </cfRule>
    <cfRule type="containsText" dxfId="3016" priority="2520" operator="containsText" text="Muy Baja">
      <formula>NOT(ISERROR(SEARCH("Muy Baja",I133)))</formula>
    </cfRule>
    <cfRule type="containsText" dxfId="3015" priority="2521" operator="containsText" text="Baja">
      <formula>NOT(ISERROR(SEARCH("Baja",I133)))</formula>
    </cfRule>
    <cfRule type="containsText" dxfId="3014" priority="2522" operator="containsText" text="Muy Baja">
      <formula>NOT(ISERROR(SEARCH("Muy Baja",I133)))</formula>
    </cfRule>
    <cfRule type="containsText" dxfId="3013" priority="2523" operator="containsText" text="Muy Baja">
      <formula>NOT(ISERROR(SEARCH("Muy Baja",I133)))</formula>
    </cfRule>
    <cfRule type="containsText" dxfId="3012" priority="2524" operator="containsText" text="Muy Baja">
      <formula>NOT(ISERROR(SEARCH("Muy Baja",I133)))</formula>
    </cfRule>
    <cfRule type="containsText" dxfId="3011" priority="2525" operator="containsText" text="Muy Baja'Tabla probabilidad'!">
      <formula>NOT(ISERROR(SEARCH("Muy Baja'Tabla probabilidad'!",I133)))</formula>
    </cfRule>
    <cfRule type="containsText" dxfId="3010" priority="2526" operator="containsText" text="Muy bajo">
      <formula>NOT(ISERROR(SEARCH("Muy bajo",I133)))</formula>
    </cfRule>
    <cfRule type="containsText" dxfId="3009" priority="2527" operator="containsText" text="Alta">
      <formula>NOT(ISERROR(SEARCH("Alta",I133)))</formula>
    </cfRule>
    <cfRule type="containsText" dxfId="3008" priority="2528" operator="containsText" text="Media">
      <formula>NOT(ISERROR(SEARCH("Media",I133)))</formula>
    </cfRule>
    <cfRule type="containsText" dxfId="3007" priority="2529" operator="containsText" text="Baja">
      <formula>NOT(ISERROR(SEARCH("Baja",I133)))</formula>
    </cfRule>
    <cfRule type="containsText" dxfId="3006" priority="2530" operator="containsText" text="Muy baja">
      <formula>NOT(ISERROR(SEARCH("Muy baja",I133)))</formula>
    </cfRule>
    <cfRule type="cellIs" dxfId="3005" priority="2533" operator="between">
      <formula>1</formula>
      <formula>2</formula>
    </cfRule>
    <cfRule type="cellIs" dxfId="3004" priority="2534" operator="between">
      <formula>0</formula>
      <formula>2</formula>
    </cfRule>
  </conditionalFormatting>
  <conditionalFormatting sqref="I133">
    <cfRule type="containsText" dxfId="3003" priority="2514" operator="containsText" text="Muy Alta">
      <formula>NOT(ISERROR(SEARCH("Muy Alta",I133)))</formula>
    </cfRule>
  </conditionalFormatting>
  <conditionalFormatting sqref="AG133">
    <cfRule type="containsText" dxfId="3002" priority="2492" operator="containsText" text="Extremo">
      <formula>NOT(ISERROR(SEARCH("Extremo",AG133)))</formula>
    </cfRule>
    <cfRule type="containsText" dxfId="3001" priority="2493" operator="containsText" text="Alto">
      <formula>NOT(ISERROR(SEARCH("Alto",AG133)))</formula>
    </cfRule>
    <cfRule type="containsText" dxfId="3000" priority="2494" operator="containsText" text="Moderado">
      <formula>NOT(ISERROR(SEARCH("Moderado",AG133)))</formula>
    </cfRule>
    <cfRule type="containsText" dxfId="2999" priority="2495" operator="containsText" text="Menor">
      <formula>NOT(ISERROR(SEARCH("Menor",AG133)))</formula>
    </cfRule>
    <cfRule type="containsText" dxfId="2998" priority="2496" operator="containsText" text="Bajo">
      <formula>NOT(ISERROR(SEARCH("Bajo",AG133)))</formula>
    </cfRule>
    <cfRule type="containsText" dxfId="2997" priority="2497" operator="containsText" text="Moderado">
      <formula>NOT(ISERROR(SEARCH("Moderado",AG133)))</formula>
    </cfRule>
    <cfRule type="containsText" dxfId="2996" priority="2498" operator="containsText" text="Extremo">
      <formula>NOT(ISERROR(SEARCH("Extremo",AG133)))</formula>
    </cfRule>
    <cfRule type="containsText" dxfId="2995" priority="2499" operator="containsText" text="Baja">
      <formula>NOT(ISERROR(SEARCH("Baja",AG133)))</formula>
    </cfRule>
    <cfRule type="containsText" dxfId="2994" priority="2500" operator="containsText" text="Alto">
      <formula>NOT(ISERROR(SEARCH("Alto",AG133)))</formula>
    </cfRule>
  </conditionalFormatting>
  <conditionalFormatting sqref="L146">
    <cfRule type="containsText" dxfId="2993" priority="2480" operator="containsText" text="Catastrófico">
      <formula>NOT(ISERROR(SEARCH("Catastrófico",L146)))</formula>
    </cfRule>
    <cfRule type="containsText" dxfId="2992" priority="2481" operator="containsText" text="Mayor">
      <formula>NOT(ISERROR(SEARCH("Mayor",L146)))</formula>
    </cfRule>
    <cfRule type="containsText" dxfId="2991" priority="2482" operator="containsText" text="Alta">
      <formula>NOT(ISERROR(SEARCH("Alta",L146)))</formula>
    </cfRule>
    <cfRule type="containsText" dxfId="2990" priority="2483" operator="containsText" text="Moderado">
      <formula>NOT(ISERROR(SEARCH("Moderado",L146)))</formula>
    </cfRule>
    <cfRule type="containsText" dxfId="2989" priority="2484" operator="containsText" text="Menor">
      <formula>NOT(ISERROR(SEARCH("Menor",L146)))</formula>
    </cfRule>
    <cfRule type="containsText" dxfId="2988" priority="2485" operator="containsText" text="Leve">
      <formula>NOT(ISERROR(SEARCH("Leve",L146)))</formula>
    </cfRule>
  </conditionalFormatting>
  <conditionalFormatting sqref="M146">
    <cfRule type="containsText" dxfId="2987" priority="2474" operator="containsText" text="Catastrófico">
      <formula>NOT(ISERROR(SEARCH("Catastrófico",M146)))</formula>
    </cfRule>
    <cfRule type="containsText" dxfId="2986" priority="2475" operator="containsText" text="Mayor">
      <formula>NOT(ISERROR(SEARCH("Mayor",M146)))</formula>
    </cfRule>
    <cfRule type="containsText" dxfId="2985" priority="2476" operator="containsText" text="Alta">
      <formula>NOT(ISERROR(SEARCH("Alta",M146)))</formula>
    </cfRule>
    <cfRule type="containsText" dxfId="2984" priority="2477" operator="containsText" text="Moderado">
      <formula>NOT(ISERROR(SEARCH("Moderado",M146)))</formula>
    </cfRule>
    <cfRule type="containsText" dxfId="2983" priority="2478" operator="containsText" text="Menor">
      <formula>NOT(ISERROR(SEARCH("Menor",M146)))</formula>
    </cfRule>
    <cfRule type="containsText" dxfId="2982" priority="2479" operator="containsText" text="Leve">
      <formula>NOT(ISERROR(SEARCH("Leve",M146)))</formula>
    </cfRule>
  </conditionalFormatting>
  <conditionalFormatting sqref="AA146:AA150">
    <cfRule type="containsText" dxfId="2981" priority="2415" operator="containsText" text="Muy Baja">
      <formula>NOT(ISERROR(SEARCH("Muy Baja",AA146)))</formula>
    </cfRule>
    <cfRule type="containsText" dxfId="2980" priority="2469" operator="containsText" text="Muy Alta">
      <formula>NOT(ISERROR(SEARCH("Muy Alta",AA146)))</formula>
    </cfRule>
    <cfRule type="containsText" dxfId="2979" priority="2470" operator="containsText" text="Alta">
      <formula>NOT(ISERROR(SEARCH("Alta",AA146)))</formula>
    </cfRule>
    <cfRule type="containsText" dxfId="2978" priority="2471" operator="containsText" text="Media">
      <formula>NOT(ISERROR(SEARCH("Media",AA146)))</formula>
    </cfRule>
    <cfRule type="containsText" dxfId="2977" priority="2472" operator="containsText" text="Baja">
      <formula>NOT(ISERROR(SEARCH("Baja",AA146)))</formula>
    </cfRule>
    <cfRule type="containsText" dxfId="2976" priority="2473" operator="containsText" text="Muy Baja">
      <formula>NOT(ISERROR(SEARCH("Muy Baja",AA146)))</formula>
    </cfRule>
  </conditionalFormatting>
  <conditionalFormatting sqref="N146">
    <cfRule type="containsText" dxfId="2975" priority="2464" operator="containsText" text="Extremo">
      <formula>NOT(ISERROR(SEARCH("Extremo",N146)))</formula>
    </cfRule>
    <cfRule type="containsText" dxfId="2974" priority="2465" operator="containsText" text="Alto">
      <formula>NOT(ISERROR(SEARCH("Alto",N146)))</formula>
    </cfRule>
    <cfRule type="containsText" dxfId="2973" priority="2466" operator="containsText" text="Bajo">
      <formula>NOT(ISERROR(SEARCH("Bajo",N146)))</formula>
    </cfRule>
    <cfRule type="containsText" dxfId="2972" priority="2467" operator="containsText" text="Moderado">
      <formula>NOT(ISERROR(SEARCH("Moderado",N146)))</formula>
    </cfRule>
    <cfRule type="containsText" dxfId="2971" priority="2468" operator="containsText" text="Extremo">
      <formula>NOT(ISERROR(SEARCH("Extremo",N146)))</formula>
    </cfRule>
  </conditionalFormatting>
  <conditionalFormatting sqref="I146">
    <cfRule type="containsText" dxfId="2970" priority="2441" operator="containsText" text="Muy Baja">
      <formula>NOT(ISERROR(SEARCH("Muy Baja",I146)))</formula>
    </cfRule>
    <cfRule type="containsText" dxfId="2969" priority="2442" operator="containsText" text="Baja">
      <formula>NOT(ISERROR(SEARCH("Baja",I146)))</formula>
    </cfRule>
    <cfRule type="containsText" dxfId="2968" priority="2444" operator="containsText" text="Muy Alta">
      <formula>NOT(ISERROR(SEARCH("Muy Alta",I146)))</formula>
    </cfRule>
    <cfRule type="containsText" dxfId="2967" priority="2445" operator="containsText" text="Alta">
      <formula>NOT(ISERROR(SEARCH("Alta",I146)))</formula>
    </cfRule>
    <cfRule type="containsText" dxfId="2966" priority="2446" operator="containsText" text="Media">
      <formula>NOT(ISERROR(SEARCH("Media",I146)))</formula>
    </cfRule>
    <cfRule type="containsText" dxfId="2965" priority="2447" operator="containsText" text="Media">
      <formula>NOT(ISERROR(SEARCH("Media",I146)))</formula>
    </cfRule>
    <cfRule type="containsText" dxfId="2964" priority="2448" operator="containsText" text="Media">
      <formula>NOT(ISERROR(SEARCH("Media",I146)))</formula>
    </cfRule>
    <cfRule type="containsText" dxfId="2963" priority="2449" operator="containsText" text="Muy Baja">
      <formula>NOT(ISERROR(SEARCH("Muy Baja",I146)))</formula>
    </cfRule>
    <cfRule type="containsText" dxfId="2962" priority="2450" operator="containsText" text="Baja">
      <formula>NOT(ISERROR(SEARCH("Baja",I146)))</formula>
    </cfRule>
    <cfRule type="containsText" dxfId="2961" priority="2451" operator="containsText" text="Muy Baja">
      <formula>NOT(ISERROR(SEARCH("Muy Baja",I146)))</formula>
    </cfRule>
    <cfRule type="containsText" dxfId="2960" priority="2452" operator="containsText" text="Muy Baja">
      <formula>NOT(ISERROR(SEARCH("Muy Baja",I146)))</formula>
    </cfRule>
    <cfRule type="containsText" dxfId="2959" priority="2453" operator="containsText" text="Muy Baja">
      <formula>NOT(ISERROR(SEARCH("Muy Baja",I146)))</formula>
    </cfRule>
    <cfRule type="containsText" dxfId="2958" priority="2454" operator="containsText" text="Muy Baja'Tabla probabilidad'!">
      <formula>NOT(ISERROR(SEARCH("Muy Baja'Tabla probabilidad'!",I146)))</formula>
    </cfRule>
    <cfRule type="containsText" dxfId="2957" priority="2455" operator="containsText" text="Muy bajo">
      <formula>NOT(ISERROR(SEARCH("Muy bajo",I146)))</formula>
    </cfRule>
    <cfRule type="containsText" dxfId="2956" priority="2456" operator="containsText" text="Alta">
      <formula>NOT(ISERROR(SEARCH("Alta",I146)))</formula>
    </cfRule>
    <cfRule type="containsText" dxfId="2955" priority="2457" operator="containsText" text="Media">
      <formula>NOT(ISERROR(SEARCH("Media",I146)))</formula>
    </cfRule>
    <cfRule type="containsText" dxfId="2954" priority="2458" operator="containsText" text="Baja">
      <formula>NOT(ISERROR(SEARCH("Baja",I146)))</formula>
    </cfRule>
    <cfRule type="containsText" dxfId="2953" priority="2459" operator="containsText" text="Muy baja">
      <formula>NOT(ISERROR(SEARCH("Muy baja",I146)))</formula>
    </cfRule>
    <cfRule type="cellIs" dxfId="2952" priority="2462" operator="between">
      <formula>1</formula>
      <formula>2</formula>
    </cfRule>
    <cfRule type="cellIs" dxfId="2951" priority="2463" operator="between">
      <formula>0</formula>
      <formula>2</formula>
    </cfRule>
  </conditionalFormatting>
  <conditionalFormatting sqref="I146">
    <cfRule type="containsText" dxfId="2950" priority="2443" operator="containsText" text="Muy Alta">
      <formula>NOT(ISERROR(SEARCH("Muy Alta",I146)))</formula>
    </cfRule>
  </conditionalFormatting>
  <conditionalFormatting sqref="Y146:Y150">
    <cfRule type="containsText" dxfId="2949" priority="2435" operator="containsText" text="Muy Alta">
      <formula>NOT(ISERROR(SEARCH("Muy Alta",Y146)))</formula>
    </cfRule>
    <cfRule type="containsText" dxfId="2948" priority="2436" operator="containsText" text="Alta">
      <formula>NOT(ISERROR(SEARCH("Alta",Y146)))</formula>
    </cfRule>
    <cfRule type="containsText" dxfId="2947" priority="2437" operator="containsText" text="Media">
      <formula>NOT(ISERROR(SEARCH("Media",Y146)))</formula>
    </cfRule>
    <cfRule type="containsText" dxfId="2946" priority="2438" operator="containsText" text="Muy Baja">
      <formula>NOT(ISERROR(SEARCH("Muy Baja",Y146)))</formula>
    </cfRule>
    <cfRule type="containsText" dxfId="2945" priority="2439" operator="containsText" text="Baja">
      <formula>NOT(ISERROR(SEARCH("Baja",Y146)))</formula>
    </cfRule>
    <cfRule type="containsText" dxfId="2944" priority="2440" operator="containsText" text="Muy Baja">
      <formula>NOT(ISERROR(SEARCH("Muy Baja",Y146)))</formula>
    </cfRule>
  </conditionalFormatting>
  <conditionalFormatting sqref="AC146:AC150">
    <cfRule type="containsText" dxfId="2943" priority="2430" operator="containsText" text="Catastrófico">
      <formula>NOT(ISERROR(SEARCH("Catastrófico",AC146)))</formula>
    </cfRule>
    <cfRule type="containsText" dxfId="2942" priority="2431" operator="containsText" text="Mayor">
      <formula>NOT(ISERROR(SEARCH("Mayor",AC146)))</formula>
    </cfRule>
    <cfRule type="containsText" dxfId="2941" priority="2432" operator="containsText" text="Moderado">
      <formula>NOT(ISERROR(SEARCH("Moderado",AC146)))</formula>
    </cfRule>
    <cfRule type="containsText" dxfId="2940" priority="2433" operator="containsText" text="Menor">
      <formula>NOT(ISERROR(SEARCH("Menor",AC146)))</formula>
    </cfRule>
    <cfRule type="containsText" dxfId="2939" priority="2434" operator="containsText" text="Leve">
      <formula>NOT(ISERROR(SEARCH("Leve",AC146)))</formula>
    </cfRule>
  </conditionalFormatting>
  <conditionalFormatting sqref="AG146">
    <cfRule type="containsText" dxfId="2938" priority="2421" operator="containsText" text="Extremo">
      <formula>NOT(ISERROR(SEARCH("Extremo",AG146)))</formula>
    </cfRule>
    <cfRule type="containsText" dxfId="2937" priority="2422" operator="containsText" text="Alto">
      <formula>NOT(ISERROR(SEARCH("Alto",AG146)))</formula>
    </cfRule>
    <cfRule type="containsText" dxfId="2936" priority="2423" operator="containsText" text="Moderado">
      <formula>NOT(ISERROR(SEARCH("Moderado",AG146)))</formula>
    </cfRule>
    <cfRule type="containsText" dxfId="2935" priority="2424" operator="containsText" text="Menor">
      <formula>NOT(ISERROR(SEARCH("Menor",AG146)))</formula>
    </cfRule>
    <cfRule type="containsText" dxfId="2934" priority="2425" operator="containsText" text="Bajo">
      <formula>NOT(ISERROR(SEARCH("Bajo",AG146)))</formula>
    </cfRule>
    <cfRule type="containsText" dxfId="2933" priority="2426" operator="containsText" text="Moderado">
      <formula>NOT(ISERROR(SEARCH("Moderado",AG146)))</formula>
    </cfRule>
    <cfRule type="containsText" dxfId="2932" priority="2427" operator="containsText" text="Extremo">
      <formula>NOT(ISERROR(SEARCH("Extremo",AG146)))</formula>
    </cfRule>
    <cfRule type="containsText" dxfId="2931" priority="2428" operator="containsText" text="Baja">
      <formula>NOT(ISERROR(SEARCH("Baja",AG146)))</formula>
    </cfRule>
    <cfRule type="containsText" dxfId="2930" priority="2429" operator="containsText" text="Alto">
      <formula>NOT(ISERROR(SEARCH("Alto",AG146)))</formula>
    </cfRule>
  </conditionalFormatting>
  <conditionalFormatting sqref="AE146:AE150">
    <cfRule type="containsText" dxfId="2929" priority="2416" operator="containsText" text="Catastrófico">
      <formula>NOT(ISERROR(SEARCH("Catastrófico",AE146)))</formula>
    </cfRule>
    <cfRule type="containsText" dxfId="2928" priority="2417" operator="containsText" text="Moderado">
      <formula>NOT(ISERROR(SEARCH("Moderado",AE146)))</formula>
    </cfRule>
    <cfRule type="containsText" dxfId="2927" priority="2418" operator="containsText" text="Menor">
      <formula>NOT(ISERROR(SEARCH("Menor",AE146)))</formula>
    </cfRule>
    <cfRule type="containsText" dxfId="2926" priority="2419" operator="containsText" text="Leve">
      <formula>NOT(ISERROR(SEARCH("Leve",AE146)))</formula>
    </cfRule>
    <cfRule type="containsText" dxfId="2925" priority="2420" operator="containsText" text="Mayor">
      <formula>NOT(ISERROR(SEARCH("Mayor",AE146)))</formula>
    </cfRule>
  </conditionalFormatting>
  <conditionalFormatting sqref="L151">
    <cfRule type="containsText" dxfId="2924" priority="2409" operator="containsText" text="Catastrófico">
      <formula>NOT(ISERROR(SEARCH("Catastrófico",L151)))</formula>
    </cfRule>
    <cfRule type="containsText" dxfId="2923" priority="2410" operator="containsText" text="Mayor">
      <formula>NOT(ISERROR(SEARCH("Mayor",L151)))</formula>
    </cfRule>
    <cfRule type="containsText" dxfId="2922" priority="2411" operator="containsText" text="Alta">
      <formula>NOT(ISERROR(SEARCH("Alta",L151)))</formula>
    </cfRule>
    <cfRule type="containsText" dxfId="2921" priority="2412" operator="containsText" text="Moderado">
      <formula>NOT(ISERROR(SEARCH("Moderado",L151)))</formula>
    </cfRule>
    <cfRule type="containsText" dxfId="2920" priority="2413" operator="containsText" text="Menor">
      <formula>NOT(ISERROR(SEARCH("Menor",L151)))</formula>
    </cfRule>
    <cfRule type="containsText" dxfId="2919" priority="2414" operator="containsText" text="Leve">
      <formula>NOT(ISERROR(SEARCH("Leve",L151)))</formula>
    </cfRule>
  </conditionalFormatting>
  <conditionalFormatting sqref="M151">
    <cfRule type="containsText" dxfId="2918" priority="2403" operator="containsText" text="Catastrófico">
      <formula>NOT(ISERROR(SEARCH("Catastrófico",M151)))</formula>
    </cfRule>
    <cfRule type="containsText" dxfId="2917" priority="2404" operator="containsText" text="Mayor">
      <formula>NOT(ISERROR(SEARCH("Mayor",M151)))</formula>
    </cfRule>
    <cfRule type="containsText" dxfId="2916" priority="2405" operator="containsText" text="Alta">
      <formula>NOT(ISERROR(SEARCH("Alta",M151)))</formula>
    </cfRule>
    <cfRule type="containsText" dxfId="2915" priority="2406" operator="containsText" text="Moderado">
      <formula>NOT(ISERROR(SEARCH("Moderado",M151)))</formula>
    </cfRule>
    <cfRule type="containsText" dxfId="2914" priority="2407" operator="containsText" text="Menor">
      <formula>NOT(ISERROR(SEARCH("Menor",M151)))</formula>
    </cfRule>
    <cfRule type="containsText" dxfId="2913" priority="2408" operator="containsText" text="Leve">
      <formula>NOT(ISERROR(SEARCH("Leve",M151)))</formula>
    </cfRule>
  </conditionalFormatting>
  <conditionalFormatting sqref="AA151:AA153">
    <cfRule type="containsText" dxfId="2912" priority="2344" operator="containsText" text="Muy Baja">
      <formula>NOT(ISERROR(SEARCH("Muy Baja",AA151)))</formula>
    </cfRule>
    <cfRule type="containsText" dxfId="2911" priority="2398" operator="containsText" text="Muy Alta">
      <formula>NOT(ISERROR(SEARCH("Muy Alta",AA151)))</formula>
    </cfRule>
    <cfRule type="containsText" dxfId="2910" priority="2399" operator="containsText" text="Alta">
      <formula>NOT(ISERROR(SEARCH("Alta",AA151)))</formula>
    </cfRule>
    <cfRule type="containsText" dxfId="2909" priority="2400" operator="containsText" text="Media">
      <formula>NOT(ISERROR(SEARCH("Media",AA151)))</formula>
    </cfRule>
    <cfRule type="containsText" dxfId="2908" priority="2401" operator="containsText" text="Baja">
      <formula>NOT(ISERROR(SEARCH("Baja",AA151)))</formula>
    </cfRule>
    <cfRule type="containsText" dxfId="2907" priority="2402" operator="containsText" text="Muy Baja">
      <formula>NOT(ISERROR(SEARCH("Muy Baja",AA151)))</formula>
    </cfRule>
  </conditionalFormatting>
  <conditionalFormatting sqref="N151">
    <cfRule type="containsText" dxfId="2906" priority="2393" operator="containsText" text="Extremo">
      <formula>NOT(ISERROR(SEARCH("Extremo",N151)))</formula>
    </cfRule>
    <cfRule type="containsText" dxfId="2905" priority="2394" operator="containsText" text="Alto">
      <formula>NOT(ISERROR(SEARCH("Alto",N151)))</formula>
    </cfRule>
    <cfRule type="containsText" dxfId="2904" priority="2395" operator="containsText" text="Bajo">
      <formula>NOT(ISERROR(SEARCH("Bajo",N151)))</formula>
    </cfRule>
    <cfRule type="containsText" dxfId="2903" priority="2396" operator="containsText" text="Moderado">
      <formula>NOT(ISERROR(SEARCH("Moderado",N151)))</formula>
    </cfRule>
    <cfRule type="containsText" dxfId="2902" priority="2397" operator="containsText" text="Extremo">
      <formula>NOT(ISERROR(SEARCH("Extremo",N151)))</formula>
    </cfRule>
  </conditionalFormatting>
  <conditionalFormatting sqref="I151">
    <cfRule type="containsText" dxfId="2901" priority="2370" operator="containsText" text="Muy Baja">
      <formula>NOT(ISERROR(SEARCH("Muy Baja",I151)))</formula>
    </cfRule>
    <cfRule type="containsText" dxfId="2900" priority="2371" operator="containsText" text="Baja">
      <formula>NOT(ISERROR(SEARCH("Baja",I151)))</formula>
    </cfRule>
    <cfRule type="containsText" dxfId="2899" priority="2373" operator="containsText" text="Muy Alta">
      <formula>NOT(ISERROR(SEARCH("Muy Alta",I151)))</formula>
    </cfRule>
    <cfRule type="containsText" dxfId="2898" priority="2374" operator="containsText" text="Alta">
      <formula>NOT(ISERROR(SEARCH("Alta",I151)))</formula>
    </cfRule>
    <cfRule type="containsText" dxfId="2897" priority="2375" operator="containsText" text="Media">
      <formula>NOT(ISERROR(SEARCH("Media",I151)))</formula>
    </cfRule>
    <cfRule type="containsText" dxfId="2896" priority="2376" operator="containsText" text="Media">
      <formula>NOT(ISERROR(SEARCH("Media",I151)))</formula>
    </cfRule>
    <cfRule type="containsText" dxfId="2895" priority="2377" operator="containsText" text="Media">
      <formula>NOT(ISERROR(SEARCH("Media",I151)))</formula>
    </cfRule>
    <cfRule type="containsText" dxfId="2894" priority="2378" operator="containsText" text="Muy Baja">
      <formula>NOT(ISERROR(SEARCH("Muy Baja",I151)))</formula>
    </cfRule>
    <cfRule type="containsText" dxfId="2893" priority="2379" operator="containsText" text="Baja">
      <formula>NOT(ISERROR(SEARCH("Baja",I151)))</formula>
    </cfRule>
    <cfRule type="containsText" dxfId="2892" priority="2380" operator="containsText" text="Muy Baja">
      <formula>NOT(ISERROR(SEARCH("Muy Baja",I151)))</formula>
    </cfRule>
    <cfRule type="containsText" dxfId="2891" priority="2381" operator="containsText" text="Muy Baja">
      <formula>NOT(ISERROR(SEARCH("Muy Baja",I151)))</formula>
    </cfRule>
    <cfRule type="containsText" dxfId="2890" priority="2382" operator="containsText" text="Muy Baja">
      <formula>NOT(ISERROR(SEARCH("Muy Baja",I151)))</formula>
    </cfRule>
    <cfRule type="containsText" dxfId="2889" priority="2383" operator="containsText" text="Muy Baja'Tabla probabilidad'!">
      <formula>NOT(ISERROR(SEARCH("Muy Baja'Tabla probabilidad'!",I151)))</formula>
    </cfRule>
    <cfRule type="containsText" dxfId="2888" priority="2384" operator="containsText" text="Muy bajo">
      <formula>NOT(ISERROR(SEARCH("Muy bajo",I151)))</formula>
    </cfRule>
    <cfRule type="containsText" dxfId="2887" priority="2385" operator="containsText" text="Alta">
      <formula>NOT(ISERROR(SEARCH("Alta",I151)))</formula>
    </cfRule>
    <cfRule type="containsText" dxfId="2886" priority="2386" operator="containsText" text="Media">
      <formula>NOT(ISERROR(SEARCH("Media",I151)))</formula>
    </cfRule>
    <cfRule type="containsText" dxfId="2885" priority="2387" operator="containsText" text="Baja">
      <formula>NOT(ISERROR(SEARCH("Baja",I151)))</formula>
    </cfRule>
    <cfRule type="containsText" dxfId="2884" priority="2388" operator="containsText" text="Muy baja">
      <formula>NOT(ISERROR(SEARCH("Muy baja",I151)))</formula>
    </cfRule>
    <cfRule type="cellIs" dxfId="2883" priority="2391" operator="between">
      <formula>1</formula>
      <formula>2</formula>
    </cfRule>
    <cfRule type="cellIs" dxfId="2882" priority="2392" operator="between">
      <formula>0</formula>
      <formula>2</formula>
    </cfRule>
  </conditionalFormatting>
  <conditionalFormatting sqref="I151">
    <cfRule type="containsText" dxfId="2881" priority="2372" operator="containsText" text="Muy Alta">
      <formula>NOT(ISERROR(SEARCH("Muy Alta",I151)))</formula>
    </cfRule>
  </conditionalFormatting>
  <conditionalFormatting sqref="Y151:Y153">
    <cfRule type="containsText" dxfId="2880" priority="2364" operator="containsText" text="Muy Alta">
      <formula>NOT(ISERROR(SEARCH("Muy Alta",Y151)))</formula>
    </cfRule>
    <cfRule type="containsText" dxfId="2879" priority="2365" operator="containsText" text="Alta">
      <formula>NOT(ISERROR(SEARCH("Alta",Y151)))</formula>
    </cfRule>
    <cfRule type="containsText" dxfId="2878" priority="2366" operator="containsText" text="Media">
      <formula>NOT(ISERROR(SEARCH("Media",Y151)))</formula>
    </cfRule>
    <cfRule type="containsText" dxfId="2877" priority="2367" operator="containsText" text="Muy Baja">
      <formula>NOT(ISERROR(SEARCH("Muy Baja",Y151)))</formula>
    </cfRule>
    <cfRule type="containsText" dxfId="2876" priority="2368" operator="containsText" text="Baja">
      <formula>NOT(ISERROR(SEARCH("Baja",Y151)))</formula>
    </cfRule>
    <cfRule type="containsText" dxfId="2875" priority="2369" operator="containsText" text="Muy Baja">
      <formula>NOT(ISERROR(SEARCH("Muy Baja",Y151)))</formula>
    </cfRule>
  </conditionalFormatting>
  <conditionalFormatting sqref="AC151:AC153">
    <cfRule type="containsText" dxfId="2874" priority="2359" operator="containsText" text="Catastrófico">
      <formula>NOT(ISERROR(SEARCH("Catastrófico",AC151)))</formula>
    </cfRule>
    <cfRule type="containsText" dxfId="2873" priority="2360" operator="containsText" text="Mayor">
      <formula>NOT(ISERROR(SEARCH("Mayor",AC151)))</formula>
    </cfRule>
    <cfRule type="containsText" dxfId="2872" priority="2361" operator="containsText" text="Moderado">
      <formula>NOT(ISERROR(SEARCH("Moderado",AC151)))</formula>
    </cfRule>
    <cfRule type="containsText" dxfId="2871" priority="2362" operator="containsText" text="Menor">
      <formula>NOT(ISERROR(SEARCH("Menor",AC151)))</formula>
    </cfRule>
    <cfRule type="containsText" dxfId="2870" priority="2363" operator="containsText" text="Leve">
      <formula>NOT(ISERROR(SEARCH("Leve",AC151)))</formula>
    </cfRule>
  </conditionalFormatting>
  <conditionalFormatting sqref="AG151">
    <cfRule type="containsText" dxfId="2869" priority="2350" operator="containsText" text="Extremo">
      <formula>NOT(ISERROR(SEARCH("Extremo",AG151)))</formula>
    </cfRule>
    <cfRule type="containsText" dxfId="2868" priority="2351" operator="containsText" text="Alto">
      <formula>NOT(ISERROR(SEARCH("Alto",AG151)))</formula>
    </cfRule>
    <cfRule type="containsText" dxfId="2867" priority="2352" operator="containsText" text="Moderado">
      <formula>NOT(ISERROR(SEARCH("Moderado",AG151)))</formula>
    </cfRule>
    <cfRule type="containsText" dxfId="2866" priority="2353" operator="containsText" text="Menor">
      <formula>NOT(ISERROR(SEARCH("Menor",AG151)))</formula>
    </cfRule>
    <cfRule type="containsText" dxfId="2865" priority="2354" operator="containsText" text="Bajo">
      <formula>NOT(ISERROR(SEARCH("Bajo",AG151)))</formula>
    </cfRule>
    <cfRule type="containsText" dxfId="2864" priority="2355" operator="containsText" text="Moderado">
      <formula>NOT(ISERROR(SEARCH("Moderado",AG151)))</formula>
    </cfRule>
    <cfRule type="containsText" dxfId="2863" priority="2356" operator="containsText" text="Extremo">
      <formula>NOT(ISERROR(SEARCH("Extremo",AG151)))</formula>
    </cfRule>
    <cfRule type="containsText" dxfId="2862" priority="2357" operator="containsText" text="Baja">
      <formula>NOT(ISERROR(SEARCH("Baja",AG151)))</formula>
    </cfRule>
    <cfRule type="containsText" dxfId="2861" priority="2358" operator="containsText" text="Alto">
      <formula>NOT(ISERROR(SEARCH("Alto",AG151)))</formula>
    </cfRule>
  </conditionalFormatting>
  <conditionalFormatting sqref="AE151:AE153">
    <cfRule type="containsText" dxfId="2860" priority="2345" operator="containsText" text="Catastrófico">
      <formula>NOT(ISERROR(SEARCH("Catastrófico",AE151)))</formula>
    </cfRule>
    <cfRule type="containsText" dxfId="2859" priority="2346" operator="containsText" text="Moderado">
      <formula>NOT(ISERROR(SEARCH("Moderado",AE151)))</formula>
    </cfRule>
    <cfRule type="containsText" dxfId="2858" priority="2347" operator="containsText" text="Menor">
      <formula>NOT(ISERROR(SEARCH("Menor",AE151)))</formula>
    </cfRule>
    <cfRule type="containsText" dxfId="2857" priority="2348" operator="containsText" text="Leve">
      <formula>NOT(ISERROR(SEARCH("Leve",AE151)))</formula>
    </cfRule>
    <cfRule type="containsText" dxfId="2856" priority="2349" operator="containsText" text="Mayor">
      <formula>NOT(ISERROR(SEARCH("Mayor",AE151)))</formula>
    </cfRule>
  </conditionalFormatting>
  <conditionalFormatting sqref="L154">
    <cfRule type="containsText" dxfId="2855" priority="2338" operator="containsText" text="Catastrófico">
      <formula>NOT(ISERROR(SEARCH("Catastrófico",L154)))</formula>
    </cfRule>
    <cfRule type="containsText" dxfId="2854" priority="2339" operator="containsText" text="Mayor">
      <formula>NOT(ISERROR(SEARCH("Mayor",L154)))</formula>
    </cfRule>
    <cfRule type="containsText" dxfId="2853" priority="2340" operator="containsText" text="Alta">
      <formula>NOT(ISERROR(SEARCH("Alta",L154)))</formula>
    </cfRule>
    <cfRule type="containsText" dxfId="2852" priority="2341" operator="containsText" text="Moderado">
      <formula>NOT(ISERROR(SEARCH("Moderado",L154)))</formula>
    </cfRule>
    <cfRule type="containsText" dxfId="2851" priority="2342" operator="containsText" text="Menor">
      <formula>NOT(ISERROR(SEARCH("Menor",L154)))</formula>
    </cfRule>
    <cfRule type="containsText" dxfId="2850" priority="2343" operator="containsText" text="Leve">
      <formula>NOT(ISERROR(SEARCH("Leve",L154)))</formula>
    </cfRule>
  </conditionalFormatting>
  <conditionalFormatting sqref="M154">
    <cfRule type="containsText" dxfId="2849" priority="2332" operator="containsText" text="Catastrófico">
      <formula>NOT(ISERROR(SEARCH("Catastrófico",M154)))</formula>
    </cfRule>
    <cfRule type="containsText" dxfId="2848" priority="2333" operator="containsText" text="Mayor">
      <formula>NOT(ISERROR(SEARCH("Mayor",M154)))</formula>
    </cfRule>
    <cfRule type="containsText" dxfId="2847" priority="2334" operator="containsText" text="Alta">
      <formula>NOT(ISERROR(SEARCH("Alta",M154)))</formula>
    </cfRule>
    <cfRule type="containsText" dxfId="2846" priority="2335" operator="containsText" text="Moderado">
      <formula>NOT(ISERROR(SEARCH("Moderado",M154)))</formula>
    </cfRule>
    <cfRule type="containsText" dxfId="2845" priority="2336" operator="containsText" text="Menor">
      <formula>NOT(ISERROR(SEARCH("Menor",M154)))</formula>
    </cfRule>
    <cfRule type="containsText" dxfId="2844" priority="2337" operator="containsText" text="Leve">
      <formula>NOT(ISERROR(SEARCH("Leve",M154)))</formula>
    </cfRule>
  </conditionalFormatting>
  <conditionalFormatting sqref="AA154:AA158">
    <cfRule type="containsText" dxfId="2843" priority="2273" operator="containsText" text="Muy Baja">
      <formula>NOT(ISERROR(SEARCH("Muy Baja",AA154)))</formula>
    </cfRule>
    <cfRule type="containsText" dxfId="2842" priority="2327" operator="containsText" text="Muy Alta">
      <formula>NOT(ISERROR(SEARCH("Muy Alta",AA154)))</formula>
    </cfRule>
    <cfRule type="containsText" dxfId="2841" priority="2328" operator="containsText" text="Alta">
      <formula>NOT(ISERROR(SEARCH("Alta",AA154)))</formula>
    </cfRule>
    <cfRule type="containsText" dxfId="2840" priority="2329" operator="containsText" text="Media">
      <formula>NOT(ISERROR(SEARCH("Media",AA154)))</formula>
    </cfRule>
    <cfRule type="containsText" dxfId="2839" priority="2330" operator="containsText" text="Baja">
      <formula>NOT(ISERROR(SEARCH("Baja",AA154)))</formula>
    </cfRule>
    <cfRule type="containsText" dxfId="2838" priority="2331" operator="containsText" text="Muy Baja">
      <formula>NOT(ISERROR(SEARCH("Muy Baja",AA154)))</formula>
    </cfRule>
  </conditionalFormatting>
  <conditionalFormatting sqref="N154">
    <cfRule type="containsText" dxfId="2837" priority="2322" operator="containsText" text="Extremo">
      <formula>NOT(ISERROR(SEARCH("Extremo",N154)))</formula>
    </cfRule>
    <cfRule type="containsText" dxfId="2836" priority="2323" operator="containsText" text="Alto">
      <formula>NOT(ISERROR(SEARCH("Alto",N154)))</formula>
    </cfRule>
    <cfRule type="containsText" dxfId="2835" priority="2324" operator="containsText" text="Bajo">
      <formula>NOT(ISERROR(SEARCH("Bajo",N154)))</formula>
    </cfRule>
    <cfRule type="containsText" dxfId="2834" priority="2325" operator="containsText" text="Moderado">
      <formula>NOT(ISERROR(SEARCH("Moderado",N154)))</formula>
    </cfRule>
    <cfRule type="containsText" dxfId="2833" priority="2326" operator="containsText" text="Extremo">
      <formula>NOT(ISERROR(SEARCH("Extremo",N154)))</formula>
    </cfRule>
  </conditionalFormatting>
  <conditionalFormatting sqref="I154">
    <cfRule type="containsText" dxfId="2832" priority="2299" operator="containsText" text="Muy Baja">
      <formula>NOT(ISERROR(SEARCH("Muy Baja",I154)))</formula>
    </cfRule>
    <cfRule type="containsText" dxfId="2831" priority="2300" operator="containsText" text="Baja">
      <formula>NOT(ISERROR(SEARCH("Baja",I154)))</formula>
    </cfRule>
    <cfRule type="containsText" dxfId="2830" priority="2302" operator="containsText" text="Muy Alta">
      <formula>NOT(ISERROR(SEARCH("Muy Alta",I154)))</formula>
    </cfRule>
    <cfRule type="containsText" dxfId="2829" priority="2303" operator="containsText" text="Alta">
      <formula>NOT(ISERROR(SEARCH("Alta",I154)))</formula>
    </cfRule>
    <cfRule type="containsText" dxfId="2828" priority="2304" operator="containsText" text="Media">
      <formula>NOT(ISERROR(SEARCH("Media",I154)))</formula>
    </cfRule>
    <cfRule type="containsText" dxfId="2827" priority="2305" operator="containsText" text="Media">
      <formula>NOT(ISERROR(SEARCH("Media",I154)))</formula>
    </cfRule>
    <cfRule type="containsText" dxfId="2826" priority="2306" operator="containsText" text="Media">
      <formula>NOT(ISERROR(SEARCH("Media",I154)))</formula>
    </cfRule>
    <cfRule type="containsText" dxfId="2825" priority="2307" operator="containsText" text="Muy Baja">
      <formula>NOT(ISERROR(SEARCH("Muy Baja",I154)))</formula>
    </cfRule>
    <cfRule type="containsText" dxfId="2824" priority="2308" operator="containsText" text="Baja">
      <formula>NOT(ISERROR(SEARCH("Baja",I154)))</formula>
    </cfRule>
    <cfRule type="containsText" dxfId="2823" priority="2309" operator="containsText" text="Muy Baja">
      <formula>NOT(ISERROR(SEARCH("Muy Baja",I154)))</formula>
    </cfRule>
    <cfRule type="containsText" dxfId="2822" priority="2310" operator="containsText" text="Muy Baja">
      <formula>NOT(ISERROR(SEARCH("Muy Baja",I154)))</formula>
    </cfRule>
    <cfRule type="containsText" dxfId="2821" priority="2311" operator="containsText" text="Muy Baja">
      <formula>NOT(ISERROR(SEARCH("Muy Baja",I154)))</formula>
    </cfRule>
    <cfRule type="containsText" dxfId="2820" priority="2312" operator="containsText" text="Muy Baja'Tabla probabilidad'!">
      <formula>NOT(ISERROR(SEARCH("Muy Baja'Tabla probabilidad'!",I154)))</formula>
    </cfRule>
    <cfRule type="containsText" dxfId="2819" priority="2313" operator="containsText" text="Muy bajo">
      <formula>NOT(ISERROR(SEARCH("Muy bajo",I154)))</formula>
    </cfRule>
    <cfRule type="containsText" dxfId="2818" priority="2314" operator="containsText" text="Alta">
      <formula>NOT(ISERROR(SEARCH("Alta",I154)))</formula>
    </cfRule>
    <cfRule type="containsText" dxfId="2817" priority="2315" operator="containsText" text="Media">
      <formula>NOT(ISERROR(SEARCH("Media",I154)))</formula>
    </cfRule>
    <cfRule type="containsText" dxfId="2816" priority="2316" operator="containsText" text="Baja">
      <formula>NOT(ISERROR(SEARCH("Baja",I154)))</formula>
    </cfRule>
    <cfRule type="containsText" dxfId="2815" priority="2317" operator="containsText" text="Muy baja">
      <formula>NOT(ISERROR(SEARCH("Muy baja",I154)))</formula>
    </cfRule>
    <cfRule type="cellIs" dxfId="2814" priority="2320" operator="between">
      <formula>1</formula>
      <formula>2</formula>
    </cfRule>
    <cfRule type="cellIs" dxfId="2813" priority="2321" operator="between">
      <formula>0</formula>
      <formula>2</formula>
    </cfRule>
  </conditionalFormatting>
  <conditionalFormatting sqref="I154">
    <cfRule type="containsText" dxfId="2812" priority="2301" operator="containsText" text="Muy Alta">
      <formula>NOT(ISERROR(SEARCH("Muy Alta",I154)))</formula>
    </cfRule>
  </conditionalFormatting>
  <conditionalFormatting sqref="Y154:Y158">
    <cfRule type="containsText" dxfId="2811" priority="2293" operator="containsText" text="Muy Alta">
      <formula>NOT(ISERROR(SEARCH("Muy Alta",Y154)))</formula>
    </cfRule>
    <cfRule type="containsText" dxfId="2810" priority="2294" operator="containsText" text="Alta">
      <formula>NOT(ISERROR(SEARCH("Alta",Y154)))</formula>
    </cfRule>
    <cfRule type="containsText" dxfId="2809" priority="2295" operator="containsText" text="Media">
      <formula>NOT(ISERROR(SEARCH("Media",Y154)))</formula>
    </cfRule>
    <cfRule type="containsText" dxfId="2808" priority="2296" operator="containsText" text="Muy Baja">
      <formula>NOT(ISERROR(SEARCH("Muy Baja",Y154)))</formula>
    </cfRule>
    <cfRule type="containsText" dxfId="2807" priority="2297" operator="containsText" text="Baja">
      <formula>NOT(ISERROR(SEARCH("Baja",Y154)))</formula>
    </cfRule>
    <cfRule type="containsText" dxfId="2806" priority="2298" operator="containsText" text="Muy Baja">
      <formula>NOT(ISERROR(SEARCH("Muy Baja",Y154)))</formula>
    </cfRule>
  </conditionalFormatting>
  <conditionalFormatting sqref="AC154:AC158">
    <cfRule type="containsText" dxfId="2805" priority="2288" operator="containsText" text="Catastrófico">
      <formula>NOT(ISERROR(SEARCH("Catastrófico",AC154)))</formula>
    </cfRule>
    <cfRule type="containsText" dxfId="2804" priority="2289" operator="containsText" text="Mayor">
      <formula>NOT(ISERROR(SEARCH("Mayor",AC154)))</formula>
    </cfRule>
    <cfRule type="containsText" dxfId="2803" priority="2290" operator="containsText" text="Moderado">
      <formula>NOT(ISERROR(SEARCH("Moderado",AC154)))</formula>
    </cfRule>
    <cfRule type="containsText" dxfId="2802" priority="2291" operator="containsText" text="Menor">
      <formula>NOT(ISERROR(SEARCH("Menor",AC154)))</formula>
    </cfRule>
    <cfRule type="containsText" dxfId="2801" priority="2292" operator="containsText" text="Leve">
      <formula>NOT(ISERROR(SEARCH("Leve",AC154)))</formula>
    </cfRule>
  </conditionalFormatting>
  <conditionalFormatting sqref="AG154">
    <cfRule type="containsText" dxfId="2800" priority="2279" operator="containsText" text="Extremo">
      <formula>NOT(ISERROR(SEARCH("Extremo",AG154)))</formula>
    </cfRule>
    <cfRule type="containsText" dxfId="2799" priority="2280" operator="containsText" text="Alto">
      <formula>NOT(ISERROR(SEARCH("Alto",AG154)))</formula>
    </cfRule>
    <cfRule type="containsText" dxfId="2798" priority="2281" operator="containsText" text="Moderado">
      <formula>NOT(ISERROR(SEARCH("Moderado",AG154)))</formula>
    </cfRule>
    <cfRule type="containsText" dxfId="2797" priority="2282" operator="containsText" text="Menor">
      <formula>NOT(ISERROR(SEARCH("Menor",AG154)))</formula>
    </cfRule>
    <cfRule type="containsText" dxfId="2796" priority="2283" operator="containsText" text="Bajo">
      <formula>NOT(ISERROR(SEARCH("Bajo",AG154)))</formula>
    </cfRule>
    <cfRule type="containsText" dxfId="2795" priority="2284" operator="containsText" text="Moderado">
      <formula>NOT(ISERROR(SEARCH("Moderado",AG154)))</formula>
    </cfRule>
    <cfRule type="containsText" dxfId="2794" priority="2285" operator="containsText" text="Extremo">
      <formula>NOT(ISERROR(SEARCH("Extremo",AG154)))</formula>
    </cfRule>
    <cfRule type="containsText" dxfId="2793" priority="2286" operator="containsText" text="Baja">
      <formula>NOT(ISERROR(SEARCH("Baja",AG154)))</formula>
    </cfRule>
    <cfRule type="containsText" dxfId="2792" priority="2287" operator="containsText" text="Alto">
      <formula>NOT(ISERROR(SEARCH("Alto",AG154)))</formula>
    </cfRule>
  </conditionalFormatting>
  <conditionalFormatting sqref="AE154:AE158">
    <cfRule type="containsText" dxfId="2791" priority="2274" operator="containsText" text="Catastrófico">
      <formula>NOT(ISERROR(SEARCH("Catastrófico",AE154)))</formula>
    </cfRule>
    <cfRule type="containsText" dxfId="2790" priority="2275" operator="containsText" text="Moderado">
      <formula>NOT(ISERROR(SEARCH("Moderado",AE154)))</formula>
    </cfRule>
    <cfRule type="containsText" dxfId="2789" priority="2276" operator="containsText" text="Menor">
      <formula>NOT(ISERROR(SEARCH("Menor",AE154)))</formula>
    </cfRule>
    <cfRule type="containsText" dxfId="2788" priority="2277" operator="containsText" text="Leve">
      <formula>NOT(ISERROR(SEARCH("Leve",AE154)))</formula>
    </cfRule>
    <cfRule type="containsText" dxfId="2787" priority="2278" operator="containsText" text="Mayor">
      <formula>NOT(ISERROR(SEARCH("Mayor",AE154)))</formula>
    </cfRule>
  </conditionalFormatting>
  <conditionalFormatting sqref="L159">
    <cfRule type="containsText" dxfId="2786" priority="2267" operator="containsText" text="Catastrófico">
      <formula>NOT(ISERROR(SEARCH("Catastrófico",L159)))</formula>
    </cfRule>
    <cfRule type="containsText" dxfId="2785" priority="2268" operator="containsText" text="Mayor">
      <formula>NOT(ISERROR(SEARCH("Mayor",L159)))</formula>
    </cfRule>
    <cfRule type="containsText" dxfId="2784" priority="2269" operator="containsText" text="Alta">
      <formula>NOT(ISERROR(SEARCH("Alta",L159)))</formula>
    </cfRule>
    <cfRule type="containsText" dxfId="2783" priority="2270" operator="containsText" text="Moderado">
      <formula>NOT(ISERROR(SEARCH("Moderado",L159)))</formula>
    </cfRule>
    <cfRule type="containsText" dxfId="2782" priority="2271" operator="containsText" text="Menor">
      <formula>NOT(ISERROR(SEARCH("Menor",L159)))</formula>
    </cfRule>
    <cfRule type="containsText" dxfId="2781" priority="2272" operator="containsText" text="Leve">
      <formula>NOT(ISERROR(SEARCH("Leve",L159)))</formula>
    </cfRule>
  </conditionalFormatting>
  <conditionalFormatting sqref="M159">
    <cfRule type="containsText" dxfId="2780" priority="2261" operator="containsText" text="Catastrófico">
      <formula>NOT(ISERROR(SEARCH("Catastrófico",M159)))</formula>
    </cfRule>
    <cfRule type="containsText" dxfId="2779" priority="2262" operator="containsText" text="Mayor">
      <formula>NOT(ISERROR(SEARCH("Mayor",M159)))</formula>
    </cfRule>
    <cfRule type="containsText" dxfId="2778" priority="2263" operator="containsText" text="Alta">
      <formula>NOT(ISERROR(SEARCH("Alta",M159)))</formula>
    </cfRule>
    <cfRule type="containsText" dxfId="2777" priority="2264" operator="containsText" text="Moderado">
      <formula>NOT(ISERROR(SEARCH("Moderado",M159)))</formula>
    </cfRule>
    <cfRule type="containsText" dxfId="2776" priority="2265" operator="containsText" text="Menor">
      <formula>NOT(ISERROR(SEARCH("Menor",M159)))</formula>
    </cfRule>
    <cfRule type="containsText" dxfId="2775" priority="2266" operator="containsText" text="Leve">
      <formula>NOT(ISERROR(SEARCH("Leve",M159)))</formula>
    </cfRule>
  </conditionalFormatting>
  <conditionalFormatting sqref="AA159:AA162">
    <cfRule type="containsText" dxfId="2774" priority="2202" operator="containsText" text="Muy Baja">
      <formula>NOT(ISERROR(SEARCH("Muy Baja",AA159)))</formula>
    </cfRule>
    <cfRule type="containsText" dxfId="2773" priority="2256" operator="containsText" text="Muy Alta">
      <formula>NOT(ISERROR(SEARCH("Muy Alta",AA159)))</formula>
    </cfRule>
    <cfRule type="containsText" dxfId="2772" priority="2257" operator="containsText" text="Alta">
      <formula>NOT(ISERROR(SEARCH("Alta",AA159)))</formula>
    </cfRule>
    <cfRule type="containsText" dxfId="2771" priority="2258" operator="containsText" text="Media">
      <formula>NOT(ISERROR(SEARCH("Media",AA159)))</formula>
    </cfRule>
    <cfRule type="containsText" dxfId="2770" priority="2259" operator="containsText" text="Baja">
      <formula>NOT(ISERROR(SEARCH("Baja",AA159)))</formula>
    </cfRule>
    <cfRule type="containsText" dxfId="2769" priority="2260" operator="containsText" text="Muy Baja">
      <formula>NOT(ISERROR(SEARCH("Muy Baja",AA159)))</formula>
    </cfRule>
  </conditionalFormatting>
  <conditionalFormatting sqref="N159">
    <cfRule type="containsText" dxfId="2768" priority="2251" operator="containsText" text="Extremo">
      <formula>NOT(ISERROR(SEARCH("Extremo",N159)))</formula>
    </cfRule>
    <cfRule type="containsText" dxfId="2767" priority="2252" operator="containsText" text="Alto">
      <formula>NOT(ISERROR(SEARCH("Alto",N159)))</formula>
    </cfRule>
    <cfRule type="containsText" dxfId="2766" priority="2253" operator="containsText" text="Bajo">
      <formula>NOT(ISERROR(SEARCH("Bajo",N159)))</formula>
    </cfRule>
    <cfRule type="containsText" dxfId="2765" priority="2254" operator="containsText" text="Moderado">
      <formula>NOT(ISERROR(SEARCH("Moderado",N159)))</formula>
    </cfRule>
    <cfRule type="containsText" dxfId="2764" priority="2255" operator="containsText" text="Extremo">
      <formula>NOT(ISERROR(SEARCH("Extremo",N159)))</formula>
    </cfRule>
  </conditionalFormatting>
  <conditionalFormatting sqref="I159">
    <cfRule type="containsText" dxfId="2763" priority="2228" operator="containsText" text="Muy Baja">
      <formula>NOT(ISERROR(SEARCH("Muy Baja",I159)))</formula>
    </cfRule>
    <cfRule type="containsText" dxfId="2762" priority="2229" operator="containsText" text="Baja">
      <formula>NOT(ISERROR(SEARCH("Baja",I159)))</formula>
    </cfRule>
    <cfRule type="containsText" dxfId="2761" priority="2231" operator="containsText" text="Muy Alta">
      <formula>NOT(ISERROR(SEARCH("Muy Alta",I159)))</formula>
    </cfRule>
    <cfRule type="containsText" dxfId="2760" priority="2232" operator="containsText" text="Alta">
      <formula>NOT(ISERROR(SEARCH("Alta",I159)))</formula>
    </cfRule>
    <cfRule type="containsText" dxfId="2759" priority="2233" operator="containsText" text="Media">
      <formula>NOT(ISERROR(SEARCH("Media",I159)))</formula>
    </cfRule>
    <cfRule type="containsText" dxfId="2758" priority="2234" operator="containsText" text="Media">
      <formula>NOT(ISERROR(SEARCH("Media",I159)))</formula>
    </cfRule>
    <cfRule type="containsText" dxfId="2757" priority="2235" operator="containsText" text="Media">
      <formula>NOT(ISERROR(SEARCH("Media",I159)))</formula>
    </cfRule>
    <cfRule type="containsText" dxfId="2756" priority="2236" operator="containsText" text="Muy Baja">
      <formula>NOT(ISERROR(SEARCH("Muy Baja",I159)))</formula>
    </cfRule>
    <cfRule type="containsText" dxfId="2755" priority="2237" operator="containsText" text="Baja">
      <formula>NOT(ISERROR(SEARCH("Baja",I159)))</formula>
    </cfRule>
    <cfRule type="containsText" dxfId="2754" priority="2238" operator="containsText" text="Muy Baja">
      <formula>NOT(ISERROR(SEARCH("Muy Baja",I159)))</formula>
    </cfRule>
    <cfRule type="containsText" dxfId="2753" priority="2239" operator="containsText" text="Muy Baja">
      <formula>NOT(ISERROR(SEARCH("Muy Baja",I159)))</formula>
    </cfRule>
    <cfRule type="containsText" dxfId="2752" priority="2240" operator="containsText" text="Muy Baja">
      <formula>NOT(ISERROR(SEARCH("Muy Baja",I159)))</formula>
    </cfRule>
    <cfRule type="containsText" dxfId="2751" priority="2241" operator="containsText" text="Muy Baja'Tabla probabilidad'!">
      <formula>NOT(ISERROR(SEARCH("Muy Baja'Tabla probabilidad'!",I159)))</formula>
    </cfRule>
    <cfRule type="containsText" dxfId="2750" priority="2242" operator="containsText" text="Muy bajo">
      <formula>NOT(ISERROR(SEARCH("Muy bajo",I159)))</formula>
    </cfRule>
    <cfRule type="containsText" dxfId="2749" priority="2243" operator="containsText" text="Alta">
      <formula>NOT(ISERROR(SEARCH("Alta",I159)))</formula>
    </cfRule>
    <cfRule type="containsText" dxfId="2748" priority="2244" operator="containsText" text="Media">
      <formula>NOT(ISERROR(SEARCH("Media",I159)))</formula>
    </cfRule>
    <cfRule type="containsText" dxfId="2747" priority="2245" operator="containsText" text="Baja">
      <formula>NOT(ISERROR(SEARCH("Baja",I159)))</formula>
    </cfRule>
    <cfRule type="containsText" dxfId="2746" priority="2246" operator="containsText" text="Muy baja">
      <formula>NOT(ISERROR(SEARCH("Muy baja",I159)))</formula>
    </cfRule>
    <cfRule type="cellIs" dxfId="2745" priority="2249" operator="between">
      <formula>1</formula>
      <formula>2</formula>
    </cfRule>
    <cfRule type="cellIs" dxfId="2744" priority="2250" operator="between">
      <formula>0</formula>
      <formula>2</formula>
    </cfRule>
  </conditionalFormatting>
  <conditionalFormatting sqref="I159">
    <cfRule type="containsText" dxfId="2743" priority="2230" operator="containsText" text="Muy Alta">
      <formula>NOT(ISERROR(SEARCH("Muy Alta",I159)))</formula>
    </cfRule>
  </conditionalFormatting>
  <conditionalFormatting sqref="Y159:Y162">
    <cfRule type="containsText" dxfId="2742" priority="2222" operator="containsText" text="Muy Alta">
      <formula>NOT(ISERROR(SEARCH("Muy Alta",Y159)))</formula>
    </cfRule>
    <cfRule type="containsText" dxfId="2741" priority="2223" operator="containsText" text="Alta">
      <formula>NOT(ISERROR(SEARCH("Alta",Y159)))</formula>
    </cfRule>
    <cfRule type="containsText" dxfId="2740" priority="2224" operator="containsText" text="Media">
      <formula>NOT(ISERROR(SEARCH("Media",Y159)))</formula>
    </cfRule>
    <cfRule type="containsText" dxfId="2739" priority="2225" operator="containsText" text="Muy Baja">
      <formula>NOT(ISERROR(SEARCH("Muy Baja",Y159)))</formula>
    </cfRule>
    <cfRule type="containsText" dxfId="2738" priority="2226" operator="containsText" text="Baja">
      <formula>NOT(ISERROR(SEARCH("Baja",Y159)))</formula>
    </cfRule>
    <cfRule type="containsText" dxfId="2737" priority="2227" operator="containsText" text="Muy Baja">
      <formula>NOT(ISERROR(SEARCH("Muy Baja",Y159)))</formula>
    </cfRule>
  </conditionalFormatting>
  <conditionalFormatting sqref="AC159:AC162">
    <cfRule type="containsText" dxfId="2736" priority="2217" operator="containsText" text="Catastrófico">
      <formula>NOT(ISERROR(SEARCH("Catastrófico",AC159)))</formula>
    </cfRule>
    <cfRule type="containsText" dxfId="2735" priority="2218" operator="containsText" text="Mayor">
      <formula>NOT(ISERROR(SEARCH("Mayor",AC159)))</formula>
    </cfRule>
    <cfRule type="containsText" dxfId="2734" priority="2219" operator="containsText" text="Moderado">
      <formula>NOT(ISERROR(SEARCH("Moderado",AC159)))</formula>
    </cfRule>
    <cfRule type="containsText" dxfId="2733" priority="2220" operator="containsText" text="Menor">
      <formula>NOT(ISERROR(SEARCH("Menor",AC159)))</formula>
    </cfRule>
    <cfRule type="containsText" dxfId="2732" priority="2221" operator="containsText" text="Leve">
      <formula>NOT(ISERROR(SEARCH("Leve",AC159)))</formula>
    </cfRule>
  </conditionalFormatting>
  <conditionalFormatting sqref="AG159">
    <cfRule type="containsText" dxfId="2731" priority="2208" operator="containsText" text="Extremo">
      <formula>NOT(ISERROR(SEARCH("Extremo",AG159)))</formula>
    </cfRule>
    <cfRule type="containsText" dxfId="2730" priority="2209" operator="containsText" text="Alto">
      <formula>NOT(ISERROR(SEARCH("Alto",AG159)))</formula>
    </cfRule>
    <cfRule type="containsText" dxfId="2729" priority="2210" operator="containsText" text="Moderado">
      <formula>NOT(ISERROR(SEARCH("Moderado",AG159)))</formula>
    </cfRule>
    <cfRule type="containsText" dxfId="2728" priority="2211" operator="containsText" text="Menor">
      <formula>NOT(ISERROR(SEARCH("Menor",AG159)))</formula>
    </cfRule>
    <cfRule type="containsText" dxfId="2727" priority="2212" operator="containsText" text="Bajo">
      <formula>NOT(ISERROR(SEARCH("Bajo",AG159)))</formula>
    </cfRule>
    <cfRule type="containsText" dxfId="2726" priority="2213" operator="containsText" text="Moderado">
      <formula>NOT(ISERROR(SEARCH("Moderado",AG159)))</formula>
    </cfRule>
    <cfRule type="containsText" dxfId="2725" priority="2214" operator="containsText" text="Extremo">
      <formula>NOT(ISERROR(SEARCH("Extremo",AG159)))</formula>
    </cfRule>
    <cfRule type="containsText" dxfId="2724" priority="2215" operator="containsText" text="Baja">
      <formula>NOT(ISERROR(SEARCH("Baja",AG159)))</formula>
    </cfRule>
    <cfRule type="containsText" dxfId="2723" priority="2216" operator="containsText" text="Alto">
      <formula>NOT(ISERROR(SEARCH("Alto",AG159)))</formula>
    </cfRule>
  </conditionalFormatting>
  <conditionalFormatting sqref="AE159:AE162">
    <cfRule type="containsText" dxfId="2722" priority="2203" operator="containsText" text="Catastrófico">
      <formula>NOT(ISERROR(SEARCH("Catastrófico",AE159)))</formula>
    </cfRule>
    <cfRule type="containsText" dxfId="2721" priority="2204" operator="containsText" text="Moderado">
      <formula>NOT(ISERROR(SEARCH("Moderado",AE159)))</formula>
    </cfRule>
    <cfRule type="containsText" dxfId="2720" priority="2205" operator="containsText" text="Menor">
      <formula>NOT(ISERROR(SEARCH("Menor",AE159)))</formula>
    </cfRule>
    <cfRule type="containsText" dxfId="2719" priority="2206" operator="containsText" text="Leve">
      <formula>NOT(ISERROR(SEARCH("Leve",AE159)))</formula>
    </cfRule>
    <cfRule type="containsText" dxfId="2718" priority="2207" operator="containsText" text="Mayor">
      <formula>NOT(ISERROR(SEARCH("Mayor",AE159)))</formula>
    </cfRule>
  </conditionalFormatting>
  <conditionalFormatting sqref="L138">
    <cfRule type="containsText" dxfId="2717" priority="2196" operator="containsText" text="Catastrófico">
      <formula>NOT(ISERROR(SEARCH("Catastrófico",L138)))</formula>
    </cfRule>
    <cfRule type="containsText" dxfId="2716" priority="2197" operator="containsText" text="Mayor">
      <formula>NOT(ISERROR(SEARCH("Mayor",L138)))</formula>
    </cfRule>
    <cfRule type="containsText" dxfId="2715" priority="2198" operator="containsText" text="Alta">
      <formula>NOT(ISERROR(SEARCH("Alta",L138)))</formula>
    </cfRule>
    <cfRule type="containsText" dxfId="2714" priority="2199" operator="containsText" text="Moderado">
      <formula>NOT(ISERROR(SEARCH("Moderado",L138)))</formula>
    </cfRule>
    <cfRule type="containsText" dxfId="2713" priority="2200" operator="containsText" text="Menor">
      <formula>NOT(ISERROR(SEARCH("Menor",L138)))</formula>
    </cfRule>
    <cfRule type="containsText" dxfId="2712" priority="2201" operator="containsText" text="Leve">
      <formula>NOT(ISERROR(SEARCH("Leve",L138)))</formula>
    </cfRule>
  </conditionalFormatting>
  <conditionalFormatting sqref="M138">
    <cfRule type="containsText" dxfId="2711" priority="2190" operator="containsText" text="Catastrófico">
      <formula>NOT(ISERROR(SEARCH("Catastrófico",M138)))</formula>
    </cfRule>
    <cfRule type="containsText" dxfId="2710" priority="2191" operator="containsText" text="Mayor">
      <formula>NOT(ISERROR(SEARCH("Mayor",M138)))</formula>
    </cfRule>
    <cfRule type="containsText" dxfId="2709" priority="2192" operator="containsText" text="Alta">
      <formula>NOT(ISERROR(SEARCH("Alta",M138)))</formula>
    </cfRule>
    <cfRule type="containsText" dxfId="2708" priority="2193" operator="containsText" text="Moderado">
      <formula>NOT(ISERROR(SEARCH("Moderado",M138)))</formula>
    </cfRule>
    <cfRule type="containsText" dxfId="2707" priority="2194" operator="containsText" text="Menor">
      <formula>NOT(ISERROR(SEARCH("Menor",M138)))</formula>
    </cfRule>
    <cfRule type="containsText" dxfId="2706" priority="2195" operator="containsText" text="Leve">
      <formula>NOT(ISERROR(SEARCH("Leve",M138)))</formula>
    </cfRule>
  </conditionalFormatting>
  <conditionalFormatting sqref="AA138:AA141">
    <cfRule type="containsText" dxfId="2705" priority="2131" operator="containsText" text="Muy Baja">
      <formula>NOT(ISERROR(SEARCH("Muy Baja",AA138)))</formula>
    </cfRule>
    <cfRule type="containsText" dxfId="2704" priority="2185" operator="containsText" text="Muy Alta">
      <formula>NOT(ISERROR(SEARCH("Muy Alta",AA138)))</formula>
    </cfRule>
    <cfRule type="containsText" dxfId="2703" priority="2186" operator="containsText" text="Alta">
      <formula>NOT(ISERROR(SEARCH("Alta",AA138)))</formula>
    </cfRule>
    <cfRule type="containsText" dxfId="2702" priority="2187" operator="containsText" text="Media">
      <formula>NOT(ISERROR(SEARCH("Media",AA138)))</formula>
    </cfRule>
    <cfRule type="containsText" dxfId="2701" priority="2188" operator="containsText" text="Baja">
      <formula>NOT(ISERROR(SEARCH("Baja",AA138)))</formula>
    </cfRule>
    <cfRule type="containsText" dxfId="2700" priority="2189" operator="containsText" text="Muy Baja">
      <formula>NOT(ISERROR(SEARCH("Muy Baja",AA138)))</formula>
    </cfRule>
  </conditionalFormatting>
  <conditionalFormatting sqref="N138">
    <cfRule type="containsText" dxfId="2699" priority="2180" operator="containsText" text="Extremo">
      <formula>NOT(ISERROR(SEARCH("Extremo",N138)))</formula>
    </cfRule>
    <cfRule type="containsText" dxfId="2698" priority="2181" operator="containsText" text="Alto">
      <formula>NOT(ISERROR(SEARCH("Alto",N138)))</formula>
    </cfRule>
    <cfRule type="containsText" dxfId="2697" priority="2182" operator="containsText" text="Bajo">
      <formula>NOT(ISERROR(SEARCH("Bajo",N138)))</formula>
    </cfRule>
    <cfRule type="containsText" dxfId="2696" priority="2183" operator="containsText" text="Moderado">
      <formula>NOT(ISERROR(SEARCH("Moderado",N138)))</formula>
    </cfRule>
    <cfRule type="containsText" dxfId="2695" priority="2184" operator="containsText" text="Extremo">
      <formula>NOT(ISERROR(SEARCH("Extremo",N138)))</formula>
    </cfRule>
  </conditionalFormatting>
  <conditionalFormatting sqref="I138">
    <cfRule type="containsText" dxfId="2694" priority="2157" operator="containsText" text="Muy Baja">
      <formula>NOT(ISERROR(SEARCH("Muy Baja",I138)))</formula>
    </cfRule>
    <cfRule type="containsText" dxfId="2693" priority="2158" operator="containsText" text="Baja">
      <formula>NOT(ISERROR(SEARCH("Baja",I138)))</formula>
    </cfRule>
    <cfRule type="containsText" dxfId="2692" priority="2160" operator="containsText" text="Muy Alta">
      <formula>NOT(ISERROR(SEARCH("Muy Alta",I138)))</formula>
    </cfRule>
    <cfRule type="containsText" dxfId="2691" priority="2161" operator="containsText" text="Alta">
      <formula>NOT(ISERROR(SEARCH("Alta",I138)))</formula>
    </cfRule>
    <cfRule type="containsText" dxfId="2690" priority="2162" operator="containsText" text="Media">
      <formula>NOT(ISERROR(SEARCH("Media",I138)))</formula>
    </cfRule>
    <cfRule type="containsText" dxfId="2689" priority="2163" operator="containsText" text="Media">
      <formula>NOT(ISERROR(SEARCH("Media",I138)))</formula>
    </cfRule>
    <cfRule type="containsText" dxfId="2688" priority="2164" operator="containsText" text="Media">
      <formula>NOT(ISERROR(SEARCH("Media",I138)))</formula>
    </cfRule>
    <cfRule type="containsText" dxfId="2687" priority="2165" operator="containsText" text="Muy Baja">
      <formula>NOT(ISERROR(SEARCH("Muy Baja",I138)))</formula>
    </cfRule>
    <cfRule type="containsText" dxfId="2686" priority="2166" operator="containsText" text="Baja">
      <formula>NOT(ISERROR(SEARCH("Baja",I138)))</formula>
    </cfRule>
    <cfRule type="containsText" dxfId="2685" priority="2167" operator="containsText" text="Muy Baja">
      <formula>NOT(ISERROR(SEARCH("Muy Baja",I138)))</formula>
    </cfRule>
    <cfRule type="containsText" dxfId="2684" priority="2168" operator="containsText" text="Muy Baja">
      <formula>NOT(ISERROR(SEARCH("Muy Baja",I138)))</formula>
    </cfRule>
    <cfRule type="containsText" dxfId="2683" priority="2169" operator="containsText" text="Muy Baja">
      <formula>NOT(ISERROR(SEARCH("Muy Baja",I138)))</formula>
    </cfRule>
    <cfRule type="containsText" dxfId="2682" priority="2170" operator="containsText" text="Muy Baja'Tabla probabilidad'!">
      <formula>NOT(ISERROR(SEARCH("Muy Baja'Tabla probabilidad'!",I138)))</formula>
    </cfRule>
    <cfRule type="containsText" dxfId="2681" priority="2171" operator="containsText" text="Muy bajo">
      <formula>NOT(ISERROR(SEARCH("Muy bajo",I138)))</formula>
    </cfRule>
    <cfRule type="containsText" dxfId="2680" priority="2172" operator="containsText" text="Alta">
      <formula>NOT(ISERROR(SEARCH("Alta",I138)))</formula>
    </cfRule>
    <cfRule type="containsText" dxfId="2679" priority="2173" operator="containsText" text="Media">
      <formula>NOT(ISERROR(SEARCH("Media",I138)))</formula>
    </cfRule>
    <cfRule type="containsText" dxfId="2678" priority="2174" operator="containsText" text="Baja">
      <formula>NOT(ISERROR(SEARCH("Baja",I138)))</formula>
    </cfRule>
    <cfRule type="containsText" dxfId="2677" priority="2175" operator="containsText" text="Muy baja">
      <formula>NOT(ISERROR(SEARCH("Muy baja",I138)))</formula>
    </cfRule>
    <cfRule type="cellIs" dxfId="2676" priority="2178" operator="between">
      <formula>1</formula>
      <formula>2</formula>
    </cfRule>
    <cfRule type="cellIs" dxfId="2675" priority="2179" operator="between">
      <formula>0</formula>
      <formula>2</formula>
    </cfRule>
  </conditionalFormatting>
  <conditionalFormatting sqref="I138">
    <cfRule type="containsText" dxfId="2674" priority="2159" operator="containsText" text="Muy Alta">
      <formula>NOT(ISERROR(SEARCH("Muy Alta",I138)))</formula>
    </cfRule>
  </conditionalFormatting>
  <conditionalFormatting sqref="Y138:Y141">
    <cfRule type="containsText" dxfId="2673" priority="2151" operator="containsText" text="Muy Alta">
      <formula>NOT(ISERROR(SEARCH("Muy Alta",Y138)))</formula>
    </cfRule>
    <cfRule type="containsText" dxfId="2672" priority="2152" operator="containsText" text="Alta">
      <formula>NOT(ISERROR(SEARCH("Alta",Y138)))</formula>
    </cfRule>
    <cfRule type="containsText" dxfId="2671" priority="2153" operator="containsText" text="Media">
      <formula>NOT(ISERROR(SEARCH("Media",Y138)))</formula>
    </cfRule>
    <cfRule type="containsText" dxfId="2670" priority="2154" operator="containsText" text="Muy Baja">
      <formula>NOT(ISERROR(SEARCH("Muy Baja",Y138)))</formula>
    </cfRule>
    <cfRule type="containsText" dxfId="2669" priority="2155" operator="containsText" text="Baja">
      <formula>NOT(ISERROR(SEARCH("Baja",Y138)))</formula>
    </cfRule>
    <cfRule type="containsText" dxfId="2668" priority="2156" operator="containsText" text="Muy Baja">
      <formula>NOT(ISERROR(SEARCH("Muy Baja",Y138)))</formula>
    </cfRule>
  </conditionalFormatting>
  <conditionalFormatting sqref="AC138:AC141">
    <cfRule type="containsText" dxfId="2667" priority="2146" operator="containsText" text="Catastrófico">
      <formula>NOT(ISERROR(SEARCH("Catastrófico",AC138)))</formula>
    </cfRule>
    <cfRule type="containsText" dxfId="2666" priority="2147" operator="containsText" text="Mayor">
      <formula>NOT(ISERROR(SEARCH("Mayor",AC138)))</formula>
    </cfRule>
    <cfRule type="containsText" dxfId="2665" priority="2148" operator="containsText" text="Moderado">
      <formula>NOT(ISERROR(SEARCH("Moderado",AC138)))</formula>
    </cfRule>
    <cfRule type="containsText" dxfId="2664" priority="2149" operator="containsText" text="Menor">
      <formula>NOT(ISERROR(SEARCH("Menor",AC138)))</formula>
    </cfRule>
    <cfRule type="containsText" dxfId="2663" priority="2150" operator="containsText" text="Leve">
      <formula>NOT(ISERROR(SEARCH("Leve",AC138)))</formula>
    </cfRule>
  </conditionalFormatting>
  <conditionalFormatting sqref="AG138">
    <cfRule type="containsText" dxfId="2662" priority="2137" operator="containsText" text="Extremo">
      <formula>NOT(ISERROR(SEARCH("Extremo",AG138)))</formula>
    </cfRule>
    <cfRule type="containsText" dxfId="2661" priority="2138" operator="containsText" text="Alto">
      <formula>NOT(ISERROR(SEARCH("Alto",AG138)))</formula>
    </cfRule>
    <cfRule type="containsText" dxfId="2660" priority="2139" operator="containsText" text="Moderado">
      <formula>NOT(ISERROR(SEARCH("Moderado",AG138)))</formula>
    </cfRule>
    <cfRule type="containsText" dxfId="2659" priority="2140" operator="containsText" text="Menor">
      <formula>NOT(ISERROR(SEARCH("Menor",AG138)))</formula>
    </cfRule>
    <cfRule type="containsText" dxfId="2658" priority="2141" operator="containsText" text="Bajo">
      <formula>NOT(ISERROR(SEARCH("Bajo",AG138)))</formula>
    </cfRule>
    <cfRule type="containsText" dxfId="2657" priority="2142" operator="containsText" text="Moderado">
      <formula>NOT(ISERROR(SEARCH("Moderado",AG138)))</formula>
    </cfRule>
    <cfRule type="containsText" dxfId="2656" priority="2143" operator="containsText" text="Extremo">
      <formula>NOT(ISERROR(SEARCH("Extremo",AG138)))</formula>
    </cfRule>
    <cfRule type="containsText" dxfId="2655" priority="2144" operator="containsText" text="Baja">
      <formula>NOT(ISERROR(SEARCH("Baja",AG138)))</formula>
    </cfRule>
    <cfRule type="containsText" dxfId="2654" priority="2145" operator="containsText" text="Alto">
      <formula>NOT(ISERROR(SEARCH("Alto",AG138)))</formula>
    </cfRule>
  </conditionalFormatting>
  <conditionalFormatting sqref="AE138:AE141">
    <cfRule type="containsText" dxfId="2653" priority="2132" operator="containsText" text="Catastrófico">
      <formula>NOT(ISERROR(SEARCH("Catastrófico",AE138)))</formula>
    </cfRule>
    <cfRule type="containsText" dxfId="2652" priority="2133" operator="containsText" text="Moderado">
      <formula>NOT(ISERROR(SEARCH("Moderado",AE138)))</formula>
    </cfRule>
    <cfRule type="containsText" dxfId="2651" priority="2134" operator="containsText" text="Menor">
      <formula>NOT(ISERROR(SEARCH("Menor",AE138)))</formula>
    </cfRule>
    <cfRule type="containsText" dxfId="2650" priority="2135" operator="containsText" text="Leve">
      <formula>NOT(ISERROR(SEARCH("Leve",AE138)))</formula>
    </cfRule>
    <cfRule type="containsText" dxfId="2649" priority="2136" operator="containsText" text="Mayor">
      <formula>NOT(ISERROR(SEARCH("Mayor",AE138)))</formula>
    </cfRule>
  </conditionalFormatting>
  <conditionalFormatting sqref="L142">
    <cfRule type="containsText" dxfId="2648" priority="2125" operator="containsText" text="Catastrófico">
      <formula>NOT(ISERROR(SEARCH("Catastrófico",L142)))</formula>
    </cfRule>
    <cfRule type="containsText" dxfId="2647" priority="2126" operator="containsText" text="Mayor">
      <formula>NOT(ISERROR(SEARCH("Mayor",L142)))</formula>
    </cfRule>
    <cfRule type="containsText" dxfId="2646" priority="2127" operator="containsText" text="Alta">
      <formula>NOT(ISERROR(SEARCH("Alta",L142)))</formula>
    </cfRule>
    <cfRule type="containsText" dxfId="2645" priority="2128" operator="containsText" text="Moderado">
      <formula>NOT(ISERROR(SEARCH("Moderado",L142)))</formula>
    </cfRule>
    <cfRule type="containsText" dxfId="2644" priority="2129" operator="containsText" text="Menor">
      <formula>NOT(ISERROR(SEARCH("Menor",L142)))</formula>
    </cfRule>
    <cfRule type="containsText" dxfId="2643" priority="2130" operator="containsText" text="Leve">
      <formula>NOT(ISERROR(SEARCH("Leve",L142)))</formula>
    </cfRule>
  </conditionalFormatting>
  <conditionalFormatting sqref="M142">
    <cfRule type="containsText" dxfId="2642" priority="2119" operator="containsText" text="Catastrófico">
      <formula>NOT(ISERROR(SEARCH("Catastrófico",M142)))</formula>
    </cfRule>
    <cfRule type="containsText" dxfId="2641" priority="2120" operator="containsText" text="Mayor">
      <formula>NOT(ISERROR(SEARCH("Mayor",M142)))</formula>
    </cfRule>
    <cfRule type="containsText" dxfId="2640" priority="2121" operator="containsText" text="Alta">
      <formula>NOT(ISERROR(SEARCH("Alta",M142)))</formula>
    </cfRule>
    <cfRule type="containsText" dxfId="2639" priority="2122" operator="containsText" text="Moderado">
      <formula>NOT(ISERROR(SEARCH("Moderado",M142)))</formula>
    </cfRule>
    <cfRule type="containsText" dxfId="2638" priority="2123" operator="containsText" text="Menor">
      <formula>NOT(ISERROR(SEARCH("Menor",M142)))</formula>
    </cfRule>
    <cfRule type="containsText" dxfId="2637" priority="2124" operator="containsText" text="Leve">
      <formula>NOT(ISERROR(SEARCH("Leve",M142)))</formula>
    </cfRule>
  </conditionalFormatting>
  <conditionalFormatting sqref="AA142:AA145">
    <cfRule type="containsText" dxfId="2636" priority="2060" operator="containsText" text="Muy Baja">
      <formula>NOT(ISERROR(SEARCH("Muy Baja",AA142)))</formula>
    </cfRule>
    <cfRule type="containsText" dxfId="2635" priority="2114" operator="containsText" text="Muy Alta">
      <formula>NOT(ISERROR(SEARCH("Muy Alta",AA142)))</formula>
    </cfRule>
    <cfRule type="containsText" dxfId="2634" priority="2115" operator="containsText" text="Alta">
      <formula>NOT(ISERROR(SEARCH("Alta",AA142)))</formula>
    </cfRule>
    <cfRule type="containsText" dxfId="2633" priority="2116" operator="containsText" text="Media">
      <formula>NOT(ISERROR(SEARCH("Media",AA142)))</formula>
    </cfRule>
    <cfRule type="containsText" dxfId="2632" priority="2117" operator="containsText" text="Baja">
      <formula>NOT(ISERROR(SEARCH("Baja",AA142)))</formula>
    </cfRule>
    <cfRule type="containsText" dxfId="2631" priority="2118" operator="containsText" text="Muy Baja">
      <formula>NOT(ISERROR(SEARCH("Muy Baja",AA142)))</formula>
    </cfRule>
  </conditionalFormatting>
  <conditionalFormatting sqref="N142">
    <cfRule type="containsText" dxfId="2630" priority="2109" operator="containsText" text="Extremo">
      <formula>NOT(ISERROR(SEARCH("Extremo",N142)))</formula>
    </cfRule>
    <cfRule type="containsText" dxfId="2629" priority="2110" operator="containsText" text="Alto">
      <formula>NOT(ISERROR(SEARCH("Alto",N142)))</formula>
    </cfRule>
    <cfRule type="containsText" dxfId="2628" priority="2111" operator="containsText" text="Bajo">
      <formula>NOT(ISERROR(SEARCH("Bajo",N142)))</formula>
    </cfRule>
    <cfRule type="containsText" dxfId="2627" priority="2112" operator="containsText" text="Moderado">
      <formula>NOT(ISERROR(SEARCH("Moderado",N142)))</formula>
    </cfRule>
    <cfRule type="containsText" dxfId="2626" priority="2113" operator="containsText" text="Extremo">
      <formula>NOT(ISERROR(SEARCH("Extremo",N142)))</formula>
    </cfRule>
  </conditionalFormatting>
  <conditionalFormatting sqref="I142">
    <cfRule type="containsText" dxfId="2625" priority="2086" operator="containsText" text="Muy Baja">
      <formula>NOT(ISERROR(SEARCH("Muy Baja",I142)))</formula>
    </cfRule>
    <cfRule type="containsText" dxfId="2624" priority="2087" operator="containsText" text="Baja">
      <formula>NOT(ISERROR(SEARCH("Baja",I142)))</formula>
    </cfRule>
    <cfRule type="containsText" dxfId="2623" priority="2089" operator="containsText" text="Muy Alta">
      <formula>NOT(ISERROR(SEARCH("Muy Alta",I142)))</formula>
    </cfRule>
    <cfRule type="containsText" dxfId="2622" priority="2090" operator="containsText" text="Alta">
      <formula>NOT(ISERROR(SEARCH("Alta",I142)))</formula>
    </cfRule>
    <cfRule type="containsText" dxfId="2621" priority="2091" operator="containsText" text="Media">
      <formula>NOT(ISERROR(SEARCH("Media",I142)))</formula>
    </cfRule>
    <cfRule type="containsText" dxfId="2620" priority="2092" operator="containsText" text="Media">
      <formula>NOT(ISERROR(SEARCH("Media",I142)))</formula>
    </cfRule>
    <cfRule type="containsText" dxfId="2619" priority="2093" operator="containsText" text="Media">
      <formula>NOT(ISERROR(SEARCH("Media",I142)))</formula>
    </cfRule>
    <cfRule type="containsText" dxfId="2618" priority="2094" operator="containsText" text="Muy Baja">
      <formula>NOT(ISERROR(SEARCH("Muy Baja",I142)))</formula>
    </cfRule>
    <cfRule type="containsText" dxfId="2617" priority="2095" operator="containsText" text="Baja">
      <formula>NOT(ISERROR(SEARCH("Baja",I142)))</formula>
    </cfRule>
    <cfRule type="containsText" dxfId="2616" priority="2096" operator="containsText" text="Muy Baja">
      <formula>NOT(ISERROR(SEARCH("Muy Baja",I142)))</formula>
    </cfRule>
    <cfRule type="containsText" dxfId="2615" priority="2097" operator="containsText" text="Muy Baja">
      <formula>NOT(ISERROR(SEARCH("Muy Baja",I142)))</formula>
    </cfRule>
    <cfRule type="containsText" dxfId="2614" priority="2098" operator="containsText" text="Muy Baja">
      <formula>NOT(ISERROR(SEARCH("Muy Baja",I142)))</formula>
    </cfRule>
    <cfRule type="containsText" dxfId="2613" priority="2099" operator="containsText" text="Muy Baja'Tabla probabilidad'!">
      <formula>NOT(ISERROR(SEARCH("Muy Baja'Tabla probabilidad'!",I142)))</formula>
    </cfRule>
    <cfRule type="containsText" dxfId="2612" priority="2100" operator="containsText" text="Muy bajo">
      <formula>NOT(ISERROR(SEARCH("Muy bajo",I142)))</formula>
    </cfRule>
    <cfRule type="containsText" dxfId="2611" priority="2101" operator="containsText" text="Alta">
      <formula>NOT(ISERROR(SEARCH("Alta",I142)))</formula>
    </cfRule>
    <cfRule type="containsText" dxfId="2610" priority="2102" operator="containsText" text="Media">
      <formula>NOT(ISERROR(SEARCH("Media",I142)))</formula>
    </cfRule>
    <cfRule type="containsText" dxfId="2609" priority="2103" operator="containsText" text="Baja">
      <formula>NOT(ISERROR(SEARCH("Baja",I142)))</formula>
    </cfRule>
    <cfRule type="containsText" dxfId="2608" priority="2104" operator="containsText" text="Muy baja">
      <formula>NOT(ISERROR(SEARCH("Muy baja",I142)))</formula>
    </cfRule>
    <cfRule type="cellIs" dxfId="2607" priority="2107" operator="between">
      <formula>1</formula>
      <formula>2</formula>
    </cfRule>
    <cfRule type="cellIs" dxfId="2606" priority="2108" operator="between">
      <formula>0</formula>
      <formula>2</formula>
    </cfRule>
  </conditionalFormatting>
  <conditionalFormatting sqref="I142">
    <cfRule type="containsText" dxfId="2605" priority="2088" operator="containsText" text="Muy Alta">
      <formula>NOT(ISERROR(SEARCH("Muy Alta",I142)))</formula>
    </cfRule>
  </conditionalFormatting>
  <conditionalFormatting sqref="Y142:Y145">
    <cfRule type="containsText" dxfId="2604" priority="2080" operator="containsText" text="Muy Alta">
      <formula>NOT(ISERROR(SEARCH("Muy Alta",Y142)))</formula>
    </cfRule>
    <cfRule type="containsText" dxfId="2603" priority="2081" operator="containsText" text="Alta">
      <formula>NOT(ISERROR(SEARCH("Alta",Y142)))</formula>
    </cfRule>
    <cfRule type="containsText" dxfId="2602" priority="2082" operator="containsText" text="Media">
      <formula>NOT(ISERROR(SEARCH("Media",Y142)))</formula>
    </cfRule>
    <cfRule type="containsText" dxfId="2601" priority="2083" operator="containsText" text="Muy Baja">
      <formula>NOT(ISERROR(SEARCH("Muy Baja",Y142)))</formula>
    </cfRule>
    <cfRule type="containsText" dxfId="2600" priority="2084" operator="containsText" text="Baja">
      <formula>NOT(ISERROR(SEARCH("Baja",Y142)))</formula>
    </cfRule>
    <cfRule type="containsText" dxfId="2599" priority="2085" operator="containsText" text="Muy Baja">
      <formula>NOT(ISERROR(SEARCH("Muy Baja",Y142)))</formula>
    </cfRule>
  </conditionalFormatting>
  <conditionalFormatting sqref="AC142:AC145">
    <cfRule type="containsText" dxfId="2598" priority="2075" operator="containsText" text="Catastrófico">
      <formula>NOT(ISERROR(SEARCH("Catastrófico",AC142)))</formula>
    </cfRule>
    <cfRule type="containsText" dxfId="2597" priority="2076" operator="containsText" text="Mayor">
      <formula>NOT(ISERROR(SEARCH("Mayor",AC142)))</formula>
    </cfRule>
    <cfRule type="containsText" dxfId="2596" priority="2077" operator="containsText" text="Moderado">
      <formula>NOT(ISERROR(SEARCH("Moderado",AC142)))</formula>
    </cfRule>
    <cfRule type="containsText" dxfId="2595" priority="2078" operator="containsText" text="Menor">
      <formula>NOT(ISERROR(SEARCH("Menor",AC142)))</formula>
    </cfRule>
    <cfRule type="containsText" dxfId="2594" priority="2079" operator="containsText" text="Leve">
      <formula>NOT(ISERROR(SEARCH("Leve",AC142)))</formula>
    </cfRule>
  </conditionalFormatting>
  <conditionalFormatting sqref="AG142">
    <cfRule type="containsText" dxfId="2593" priority="2066" operator="containsText" text="Extremo">
      <formula>NOT(ISERROR(SEARCH("Extremo",AG142)))</formula>
    </cfRule>
    <cfRule type="containsText" dxfId="2592" priority="2067" operator="containsText" text="Alto">
      <formula>NOT(ISERROR(SEARCH("Alto",AG142)))</formula>
    </cfRule>
    <cfRule type="containsText" dxfId="2591" priority="2068" operator="containsText" text="Moderado">
      <formula>NOT(ISERROR(SEARCH("Moderado",AG142)))</formula>
    </cfRule>
    <cfRule type="containsText" dxfId="2590" priority="2069" operator="containsText" text="Menor">
      <formula>NOT(ISERROR(SEARCH("Menor",AG142)))</formula>
    </cfRule>
    <cfRule type="containsText" dxfId="2589" priority="2070" operator="containsText" text="Bajo">
      <formula>NOT(ISERROR(SEARCH("Bajo",AG142)))</formula>
    </cfRule>
    <cfRule type="containsText" dxfId="2588" priority="2071" operator="containsText" text="Moderado">
      <formula>NOT(ISERROR(SEARCH("Moderado",AG142)))</formula>
    </cfRule>
    <cfRule type="containsText" dxfId="2587" priority="2072" operator="containsText" text="Extremo">
      <formula>NOT(ISERROR(SEARCH("Extremo",AG142)))</formula>
    </cfRule>
    <cfRule type="containsText" dxfId="2586" priority="2073" operator="containsText" text="Baja">
      <formula>NOT(ISERROR(SEARCH("Baja",AG142)))</formula>
    </cfRule>
    <cfRule type="containsText" dxfId="2585" priority="2074" operator="containsText" text="Alto">
      <formula>NOT(ISERROR(SEARCH("Alto",AG142)))</formula>
    </cfRule>
  </conditionalFormatting>
  <conditionalFormatting sqref="AE142:AE145">
    <cfRule type="containsText" dxfId="2584" priority="2061" operator="containsText" text="Catastrófico">
      <formula>NOT(ISERROR(SEARCH("Catastrófico",AE142)))</formula>
    </cfRule>
    <cfRule type="containsText" dxfId="2583" priority="2062" operator="containsText" text="Moderado">
      <formula>NOT(ISERROR(SEARCH("Moderado",AE142)))</formula>
    </cfRule>
    <cfRule type="containsText" dxfId="2582" priority="2063" operator="containsText" text="Menor">
      <formula>NOT(ISERROR(SEARCH("Menor",AE142)))</formula>
    </cfRule>
    <cfRule type="containsText" dxfId="2581" priority="2064" operator="containsText" text="Leve">
      <formula>NOT(ISERROR(SEARCH("Leve",AE142)))</formula>
    </cfRule>
    <cfRule type="containsText" dxfId="2580" priority="2065" operator="containsText" text="Mayor">
      <formula>NOT(ISERROR(SEARCH("Mayor",AE142)))</formula>
    </cfRule>
  </conditionalFormatting>
  <conditionalFormatting sqref="L194">
    <cfRule type="containsText" dxfId="2579" priority="66" operator="containsText" text="Catastrófico">
      <formula>NOT(ISERROR(SEARCH("Catastrófico",L194)))</formula>
    </cfRule>
    <cfRule type="containsText" dxfId="2578" priority="67" operator="containsText" text="Mayor">
      <formula>NOT(ISERROR(SEARCH("Mayor",L194)))</formula>
    </cfRule>
    <cfRule type="containsText" dxfId="2577" priority="68" operator="containsText" text="Alta">
      <formula>NOT(ISERROR(SEARCH("Alta",L194)))</formula>
    </cfRule>
    <cfRule type="containsText" dxfId="2576" priority="69" operator="containsText" text="Moderado">
      <formula>NOT(ISERROR(SEARCH("Moderado",L194)))</formula>
    </cfRule>
    <cfRule type="containsText" dxfId="2575" priority="70" operator="containsText" text="Menor">
      <formula>NOT(ISERROR(SEARCH("Menor",L194)))</formula>
    </cfRule>
    <cfRule type="containsText" dxfId="2574" priority="71" operator="containsText" text="Leve">
      <formula>NOT(ISERROR(SEARCH("Leve",L194)))</formula>
    </cfRule>
  </conditionalFormatting>
  <conditionalFormatting sqref="M194">
    <cfRule type="containsText" dxfId="2573" priority="60" operator="containsText" text="Catastrófico">
      <formula>NOT(ISERROR(SEARCH("Catastrófico",M194)))</formula>
    </cfRule>
    <cfRule type="containsText" dxfId="2572" priority="61" operator="containsText" text="Mayor">
      <formula>NOT(ISERROR(SEARCH("Mayor",M194)))</formula>
    </cfRule>
    <cfRule type="containsText" dxfId="2571" priority="62" operator="containsText" text="Alta">
      <formula>NOT(ISERROR(SEARCH("Alta",M194)))</formula>
    </cfRule>
    <cfRule type="containsText" dxfId="2570" priority="63" operator="containsText" text="Moderado">
      <formula>NOT(ISERROR(SEARCH("Moderado",M194)))</formula>
    </cfRule>
    <cfRule type="containsText" dxfId="2569" priority="64" operator="containsText" text="Menor">
      <formula>NOT(ISERROR(SEARCH("Menor",M194)))</formula>
    </cfRule>
    <cfRule type="containsText" dxfId="2568" priority="65" operator="containsText" text="Leve">
      <formula>NOT(ISERROR(SEARCH("Leve",M194)))</formula>
    </cfRule>
  </conditionalFormatting>
  <conditionalFormatting sqref="AA194">
    <cfRule type="containsText" dxfId="2567" priority="1" operator="containsText" text="Muy Baja">
      <formula>NOT(ISERROR(SEARCH("Muy Baja",AA194)))</formula>
    </cfRule>
    <cfRule type="containsText" dxfId="2566" priority="55" operator="containsText" text="Muy Alta">
      <formula>NOT(ISERROR(SEARCH("Muy Alta",AA194)))</formula>
    </cfRule>
    <cfRule type="containsText" dxfId="2565" priority="56" operator="containsText" text="Alta">
      <formula>NOT(ISERROR(SEARCH("Alta",AA194)))</formula>
    </cfRule>
    <cfRule type="containsText" dxfId="2564" priority="57" operator="containsText" text="Media">
      <formula>NOT(ISERROR(SEARCH("Media",AA194)))</formula>
    </cfRule>
    <cfRule type="containsText" dxfId="2563" priority="58" operator="containsText" text="Baja">
      <formula>NOT(ISERROR(SEARCH("Baja",AA194)))</formula>
    </cfRule>
    <cfRule type="containsText" dxfId="2562" priority="59" operator="containsText" text="Muy Baja">
      <formula>NOT(ISERROR(SEARCH("Muy Baja",AA194)))</formula>
    </cfRule>
  </conditionalFormatting>
  <conditionalFormatting sqref="N194">
    <cfRule type="containsText" dxfId="2561" priority="50" operator="containsText" text="Extremo">
      <formula>NOT(ISERROR(SEARCH("Extremo",N194)))</formula>
    </cfRule>
    <cfRule type="containsText" dxfId="2560" priority="51" operator="containsText" text="Alto">
      <formula>NOT(ISERROR(SEARCH("Alto",N194)))</formula>
    </cfRule>
    <cfRule type="containsText" dxfId="2559" priority="52" operator="containsText" text="Bajo">
      <formula>NOT(ISERROR(SEARCH("Bajo",N194)))</formula>
    </cfRule>
    <cfRule type="containsText" dxfId="2558" priority="53" operator="containsText" text="Moderado">
      <formula>NOT(ISERROR(SEARCH("Moderado",N194)))</formula>
    </cfRule>
    <cfRule type="containsText" dxfId="2557" priority="54" operator="containsText" text="Extremo">
      <formula>NOT(ISERROR(SEARCH("Extremo",N194)))</formula>
    </cfRule>
  </conditionalFormatting>
  <conditionalFormatting sqref="I194">
    <cfRule type="containsText" dxfId="2556" priority="27" operator="containsText" text="Muy Baja">
      <formula>NOT(ISERROR(SEARCH("Muy Baja",I194)))</formula>
    </cfRule>
    <cfRule type="containsText" dxfId="2555" priority="28" operator="containsText" text="Baja">
      <formula>NOT(ISERROR(SEARCH("Baja",I194)))</formula>
    </cfRule>
    <cfRule type="containsText" dxfId="2554" priority="30" operator="containsText" text="Muy Alta">
      <formula>NOT(ISERROR(SEARCH("Muy Alta",I194)))</formula>
    </cfRule>
    <cfRule type="containsText" dxfId="2553" priority="31" operator="containsText" text="Alta">
      <formula>NOT(ISERROR(SEARCH("Alta",I194)))</formula>
    </cfRule>
    <cfRule type="containsText" dxfId="2552" priority="32" operator="containsText" text="Media">
      <formula>NOT(ISERROR(SEARCH("Media",I194)))</formula>
    </cfRule>
    <cfRule type="containsText" dxfId="2551" priority="33" operator="containsText" text="Media">
      <formula>NOT(ISERROR(SEARCH("Media",I194)))</formula>
    </cfRule>
    <cfRule type="containsText" dxfId="2550" priority="34" operator="containsText" text="Media">
      <formula>NOT(ISERROR(SEARCH("Media",I194)))</formula>
    </cfRule>
    <cfRule type="containsText" dxfId="2549" priority="35" operator="containsText" text="Muy Baja">
      <formula>NOT(ISERROR(SEARCH("Muy Baja",I194)))</formula>
    </cfRule>
    <cfRule type="containsText" dxfId="2548" priority="36" operator="containsText" text="Baja">
      <formula>NOT(ISERROR(SEARCH("Baja",I194)))</formula>
    </cfRule>
    <cfRule type="containsText" dxfId="2547" priority="37" operator="containsText" text="Muy Baja">
      <formula>NOT(ISERROR(SEARCH("Muy Baja",I194)))</formula>
    </cfRule>
    <cfRule type="containsText" dxfId="2546" priority="38" operator="containsText" text="Muy Baja">
      <formula>NOT(ISERROR(SEARCH("Muy Baja",I194)))</formula>
    </cfRule>
    <cfRule type="containsText" dxfId="2545" priority="39" operator="containsText" text="Muy Baja">
      <formula>NOT(ISERROR(SEARCH("Muy Baja",I194)))</formula>
    </cfRule>
    <cfRule type="containsText" dxfId="2544" priority="40" operator="containsText" text="Muy Baja'Tabla probabilidad'!">
      <formula>NOT(ISERROR(SEARCH("Muy Baja'Tabla probabilidad'!",I194)))</formula>
    </cfRule>
    <cfRule type="containsText" dxfId="2543" priority="41" operator="containsText" text="Muy bajo">
      <formula>NOT(ISERROR(SEARCH("Muy bajo",I194)))</formula>
    </cfRule>
    <cfRule type="containsText" dxfId="2542" priority="42" operator="containsText" text="Alta">
      <formula>NOT(ISERROR(SEARCH("Alta",I194)))</formula>
    </cfRule>
    <cfRule type="containsText" dxfId="2541" priority="43" operator="containsText" text="Media">
      <formula>NOT(ISERROR(SEARCH("Media",I194)))</formula>
    </cfRule>
    <cfRule type="containsText" dxfId="2540" priority="44" operator="containsText" text="Baja">
      <formula>NOT(ISERROR(SEARCH("Baja",I194)))</formula>
    </cfRule>
    <cfRule type="containsText" dxfId="2539" priority="45" operator="containsText" text="Muy baja">
      <formula>NOT(ISERROR(SEARCH("Muy baja",I194)))</formula>
    </cfRule>
    <cfRule type="cellIs" dxfId="2538" priority="48" operator="between">
      <formula>1</formula>
      <formula>2</formula>
    </cfRule>
    <cfRule type="cellIs" dxfId="2537" priority="49" operator="between">
      <formula>0</formula>
      <formula>2</formula>
    </cfRule>
  </conditionalFormatting>
  <conditionalFormatting sqref="I194">
    <cfRule type="containsText" dxfId="2536" priority="29" operator="containsText" text="Muy Alta">
      <formula>NOT(ISERROR(SEARCH("Muy Alta",I194)))</formula>
    </cfRule>
  </conditionalFormatting>
  <conditionalFormatting sqref="Y194">
    <cfRule type="containsText" dxfId="2535" priority="21" operator="containsText" text="Muy Alta">
      <formula>NOT(ISERROR(SEARCH("Muy Alta",Y194)))</formula>
    </cfRule>
    <cfRule type="containsText" dxfId="2534" priority="22" operator="containsText" text="Alta">
      <formula>NOT(ISERROR(SEARCH("Alta",Y194)))</formula>
    </cfRule>
    <cfRule type="containsText" dxfId="2533" priority="23" operator="containsText" text="Media">
      <formula>NOT(ISERROR(SEARCH("Media",Y194)))</formula>
    </cfRule>
    <cfRule type="containsText" dxfId="2532" priority="24" operator="containsText" text="Muy Baja">
      <formula>NOT(ISERROR(SEARCH("Muy Baja",Y194)))</formula>
    </cfRule>
    <cfRule type="containsText" dxfId="2531" priority="25" operator="containsText" text="Baja">
      <formula>NOT(ISERROR(SEARCH("Baja",Y194)))</formula>
    </cfRule>
    <cfRule type="containsText" dxfId="2530" priority="26" operator="containsText" text="Muy Baja">
      <formula>NOT(ISERROR(SEARCH("Muy Baja",Y194)))</formula>
    </cfRule>
  </conditionalFormatting>
  <conditionalFormatting sqref="AC194">
    <cfRule type="containsText" dxfId="2529" priority="16" operator="containsText" text="Catastrófico">
      <formula>NOT(ISERROR(SEARCH("Catastrófico",AC194)))</formula>
    </cfRule>
    <cfRule type="containsText" dxfId="2528" priority="17" operator="containsText" text="Mayor">
      <formula>NOT(ISERROR(SEARCH("Mayor",AC194)))</formula>
    </cfRule>
    <cfRule type="containsText" dxfId="2527" priority="18" operator="containsText" text="Moderado">
      <formula>NOT(ISERROR(SEARCH("Moderado",AC194)))</formula>
    </cfRule>
    <cfRule type="containsText" dxfId="2526" priority="19" operator="containsText" text="Menor">
      <formula>NOT(ISERROR(SEARCH("Menor",AC194)))</formula>
    </cfRule>
    <cfRule type="containsText" dxfId="2525" priority="20" operator="containsText" text="Leve">
      <formula>NOT(ISERROR(SEARCH("Leve",AC194)))</formula>
    </cfRule>
  </conditionalFormatting>
  <conditionalFormatting sqref="AG194">
    <cfRule type="containsText" dxfId="2524" priority="7" operator="containsText" text="Extremo">
      <formula>NOT(ISERROR(SEARCH("Extremo",AG194)))</formula>
    </cfRule>
    <cfRule type="containsText" dxfId="2523" priority="8" operator="containsText" text="Alto">
      <formula>NOT(ISERROR(SEARCH("Alto",AG194)))</formula>
    </cfRule>
    <cfRule type="containsText" dxfId="2522" priority="9" operator="containsText" text="Moderado">
      <formula>NOT(ISERROR(SEARCH("Moderado",AG194)))</formula>
    </cfRule>
    <cfRule type="containsText" dxfId="2521" priority="10" operator="containsText" text="Menor">
      <formula>NOT(ISERROR(SEARCH("Menor",AG194)))</formula>
    </cfRule>
    <cfRule type="containsText" dxfId="2520" priority="11" operator="containsText" text="Bajo">
      <formula>NOT(ISERROR(SEARCH("Bajo",AG194)))</formula>
    </cfRule>
    <cfRule type="containsText" dxfId="2519" priority="12" operator="containsText" text="Moderado">
      <formula>NOT(ISERROR(SEARCH("Moderado",AG194)))</formula>
    </cfRule>
    <cfRule type="containsText" dxfId="2518" priority="13" operator="containsText" text="Extremo">
      <formula>NOT(ISERROR(SEARCH("Extremo",AG194)))</formula>
    </cfRule>
    <cfRule type="containsText" dxfId="2517" priority="14" operator="containsText" text="Baja">
      <formula>NOT(ISERROR(SEARCH("Baja",AG194)))</formula>
    </cfRule>
    <cfRule type="containsText" dxfId="2516" priority="15" operator="containsText" text="Alto">
      <formula>NOT(ISERROR(SEARCH("Alto",AG194)))</formula>
    </cfRule>
  </conditionalFormatting>
  <conditionalFormatting sqref="AE194">
    <cfRule type="containsText" dxfId="2515" priority="2" operator="containsText" text="Catastrófico">
      <formula>NOT(ISERROR(SEARCH("Catastrófico",AE194)))</formula>
    </cfRule>
    <cfRule type="containsText" dxfId="2514" priority="3" operator="containsText" text="Moderado">
      <formula>NOT(ISERROR(SEARCH("Moderado",AE194)))</formula>
    </cfRule>
    <cfRule type="containsText" dxfId="2513" priority="4" operator="containsText" text="Menor">
      <formula>NOT(ISERROR(SEARCH("Menor",AE194)))</formula>
    </cfRule>
    <cfRule type="containsText" dxfId="2512" priority="5" operator="containsText" text="Leve">
      <formula>NOT(ISERROR(SEARCH("Leve",AE194)))</formula>
    </cfRule>
    <cfRule type="containsText" dxfId="2511" priority="6" operator="containsText" text="Mayor">
      <formula>NOT(ISERROR(SEARCH("Mayor",AE194)))</formula>
    </cfRule>
  </conditionalFormatting>
  <dataValidations count="1">
    <dataValidation allowBlank="1" showInputMessage="1" showErrorMessage="1" prompt="Enunciar cuál es el control" sqref="P164 P13:P16 P20:P21 P26:P45 P47:P162" xr:uid="{00000000-0002-0000-0300-000000000000}"/>
  </dataValidations>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6773" operator="containsText" id="{85F911A9-FF11-4B11-A4CC-F406EAB53E70}">
            <xm:f>NOT(ISERROR(SEARCH('Tabla probabilidad'!$B$5,I10)))</xm:f>
            <xm:f>'Tabla probabilidad'!$B$5</xm:f>
            <x14:dxf>
              <font>
                <color rgb="FF006100"/>
              </font>
              <fill>
                <patternFill>
                  <bgColor rgb="FFC6EFCE"/>
                </patternFill>
              </fill>
            </x14:dxf>
          </x14:cfRule>
          <x14:cfRule type="containsText" priority="6774" operator="containsText" id="{C222FDBF-3C08-4113-9351-76033CF06434}">
            <xm:f>NOT(ISERROR(SEARCH('Tabla probabilidad'!$B$5,I10)))</xm:f>
            <xm:f>'Tabla probabilidad'!$B$5</xm:f>
            <x14:dxf>
              <font>
                <color rgb="FF9C0006"/>
              </font>
              <fill>
                <patternFill>
                  <bgColor rgb="FFFFC7CE"/>
                </patternFill>
              </fill>
            </x14:dxf>
          </x14:cfRule>
          <xm:sqref>I10</xm:sqref>
        </x14:conditionalFormatting>
        <x14:conditionalFormatting xmlns:xm="http://schemas.microsoft.com/office/excel/2006/main">
          <x14:cfRule type="containsText" priority="6505" operator="containsText" id="{130BBF8F-6F36-4C1F-BB40-DA538C9DA4BA}">
            <xm:f>NOT(ISERROR(SEARCH('Tabla probabilidad'!$B$5,I20)))</xm:f>
            <xm:f>'Tabla probabilidad'!$B$5</xm:f>
            <x14:dxf>
              <font>
                <color rgb="FF006100"/>
              </font>
              <fill>
                <patternFill>
                  <bgColor rgb="FFC6EFCE"/>
                </patternFill>
              </fill>
            </x14:dxf>
          </x14:cfRule>
          <x14:cfRule type="containsText" priority="6506" operator="containsText" id="{0DBD8F32-72F4-47FE-A8E8-92CA123A277C}">
            <xm:f>NOT(ISERROR(SEARCH('Tabla probabilidad'!$B$5,I20)))</xm:f>
            <xm:f>'Tabla probabilidad'!$B$5</xm:f>
            <x14:dxf>
              <font>
                <color rgb="FF9C0006"/>
              </font>
              <fill>
                <patternFill>
                  <bgColor rgb="FFFFC7CE"/>
                </patternFill>
              </fill>
            </x14:dxf>
          </x14:cfRule>
          <xm:sqref>I20 I44:I45 I163</xm:sqref>
        </x14:conditionalFormatting>
        <x14:conditionalFormatting xmlns:xm="http://schemas.microsoft.com/office/excel/2006/main">
          <x14:cfRule type="containsText" priority="6345" operator="containsText" id="{DF7D542B-1BF1-4317-8F9F-9E217298398A}">
            <xm:f>NOT(ISERROR(SEARCH('Tabla probabilidad'!$B$5,I23)))</xm:f>
            <xm:f>'Tabla probabilidad'!$B$5</xm:f>
            <x14:dxf>
              <font>
                <color rgb="FF006100"/>
              </font>
              <fill>
                <patternFill>
                  <bgColor rgb="FFC6EFCE"/>
                </patternFill>
              </fill>
            </x14:dxf>
          </x14:cfRule>
          <x14:cfRule type="containsText" priority="6346" operator="containsText" id="{588CF624-76F0-4DA9-B250-68F531E8679C}">
            <xm:f>NOT(ISERROR(SEARCH('Tabla probabilidad'!$B$5,I23)))</xm:f>
            <xm:f>'Tabla probabilidad'!$B$5</xm:f>
            <x14:dxf>
              <font>
                <color rgb="FF9C0006"/>
              </font>
              <fill>
                <patternFill>
                  <bgColor rgb="FFFFC7CE"/>
                </patternFill>
              </fill>
            </x14:dxf>
          </x14:cfRule>
          <xm:sqref>I167 I23 I26:I28</xm:sqref>
        </x14:conditionalFormatting>
        <x14:conditionalFormatting xmlns:xm="http://schemas.microsoft.com/office/excel/2006/main">
          <x14:cfRule type="containsText" priority="6127" operator="containsText" id="{D71E484F-FE07-4D18-8E45-7EB7DDE70E2C}">
            <xm:f>NOT(ISERROR(SEARCH('Tabla probabilidad'!$B$5,I171)))</xm:f>
            <xm:f>'Tabla probabilidad'!$B$5</xm:f>
            <x14:dxf>
              <font>
                <color rgb="FF006100"/>
              </font>
              <fill>
                <patternFill>
                  <bgColor rgb="FFC6EFCE"/>
                </patternFill>
              </fill>
            </x14:dxf>
          </x14:cfRule>
          <x14:cfRule type="containsText" priority="6128" operator="containsText" id="{DC4E61ED-7433-4BAB-A2FA-262F21FE4597}">
            <xm:f>NOT(ISERROR(SEARCH('Tabla probabilidad'!$B$5,I171)))</xm:f>
            <xm:f>'Tabla probabilidad'!$B$5</xm:f>
            <x14:dxf>
              <font>
                <color rgb="FF9C0006"/>
              </font>
              <fill>
                <patternFill>
                  <bgColor rgb="FFFFC7CE"/>
                </patternFill>
              </fill>
            </x14:dxf>
          </x14:cfRule>
          <xm:sqref>I171</xm:sqref>
        </x14:conditionalFormatting>
        <x14:conditionalFormatting xmlns:xm="http://schemas.microsoft.com/office/excel/2006/main">
          <x14:cfRule type="containsText" priority="6057" operator="containsText" id="{91325732-CCEB-40E7-9A2C-98900CB15E77}">
            <xm:f>NOT(ISERROR(SEARCH('Tabla probabilidad'!$B$5,I36)))</xm:f>
            <xm:f>'Tabla probabilidad'!$B$5</xm:f>
            <x14:dxf>
              <font>
                <color rgb="FF006100"/>
              </font>
              <fill>
                <patternFill>
                  <bgColor rgb="FFC6EFCE"/>
                </patternFill>
              </fill>
            </x14:dxf>
          </x14:cfRule>
          <x14:cfRule type="containsText" priority="6058" operator="containsText" id="{36243104-5BAC-4A7B-8705-D48F4AC59121}">
            <xm:f>NOT(ISERROR(SEARCH('Tabla probabilidad'!$B$5,I36)))</xm:f>
            <xm:f>'Tabla probabilidad'!$B$5</xm:f>
            <x14:dxf>
              <font>
                <color rgb="FF9C0006"/>
              </font>
              <fill>
                <patternFill>
                  <bgColor rgb="FFFFC7CE"/>
                </patternFill>
              </fill>
            </x14:dxf>
          </x14:cfRule>
          <xm:sqref>I36</xm:sqref>
        </x14:conditionalFormatting>
        <x14:conditionalFormatting xmlns:xm="http://schemas.microsoft.com/office/excel/2006/main">
          <x14:cfRule type="containsText" priority="5987" operator="containsText" id="{3498E6D8-7225-4046-93C9-2583E1784B5A}">
            <xm:f>NOT(ISERROR(SEARCH('Tabla probabilidad'!$B$5,I40)))</xm:f>
            <xm:f>'Tabla probabilidad'!$B$5</xm:f>
            <x14:dxf>
              <font>
                <color rgb="FF006100"/>
              </font>
              <fill>
                <patternFill>
                  <bgColor rgb="FFC6EFCE"/>
                </patternFill>
              </fill>
            </x14:dxf>
          </x14:cfRule>
          <x14:cfRule type="containsText" priority="5988" operator="containsText" id="{E63BDDF0-19FD-41FB-A743-3056F46EF7F2}">
            <xm:f>NOT(ISERROR(SEARCH('Tabla probabilidad'!$B$5,I40)))</xm:f>
            <xm:f>'Tabla probabilidad'!$B$5</xm:f>
            <x14:dxf>
              <font>
                <color rgb="FF9C0006"/>
              </font>
              <fill>
                <patternFill>
                  <bgColor rgb="FFFFC7CE"/>
                </patternFill>
              </fill>
            </x14:dxf>
          </x14:cfRule>
          <xm:sqref>I40</xm:sqref>
        </x14:conditionalFormatting>
        <x14:conditionalFormatting xmlns:xm="http://schemas.microsoft.com/office/excel/2006/main">
          <x14:cfRule type="containsText" priority="5797" operator="containsText" id="{96A46CA0-2B65-4EAD-B409-4C4AAFEA3369}">
            <xm:f>NOT(ISERROR(SEARCH('Tabla probabilidad'!$B$5,I14)))</xm:f>
            <xm:f>'Tabla probabilidad'!$B$5</xm:f>
            <x14:dxf>
              <font>
                <color rgb="FF006100"/>
              </font>
              <fill>
                <patternFill>
                  <bgColor rgb="FFC6EFCE"/>
                </patternFill>
              </fill>
            </x14:dxf>
          </x14:cfRule>
          <x14:cfRule type="containsText" priority="5798" operator="containsText" id="{4140DC0A-39AD-4F54-B48C-B7A821846CCB}">
            <xm:f>NOT(ISERROR(SEARCH('Tabla probabilidad'!$B$5,I14)))</xm:f>
            <xm:f>'Tabla probabilidad'!$B$5</xm:f>
            <x14:dxf>
              <font>
                <color rgb="FF9C0006"/>
              </font>
              <fill>
                <patternFill>
                  <bgColor rgb="FFFFC7CE"/>
                </patternFill>
              </fill>
            </x14:dxf>
          </x14:cfRule>
          <xm:sqref>I14</xm:sqref>
        </x14:conditionalFormatting>
        <x14:conditionalFormatting xmlns:xm="http://schemas.microsoft.com/office/excel/2006/main">
          <x14:cfRule type="containsText" priority="5513" operator="containsText" id="{350424E0-4E7D-478F-813A-C451140CB040}">
            <xm:f>NOT(ISERROR(SEARCH('Tabla probabilidad'!$B$5,I173)))</xm:f>
            <xm:f>'Tabla probabilidad'!$B$5</xm:f>
            <x14:dxf>
              <font>
                <color rgb="FF006100"/>
              </font>
              <fill>
                <patternFill>
                  <bgColor rgb="FFC6EFCE"/>
                </patternFill>
              </fill>
            </x14:dxf>
          </x14:cfRule>
          <x14:cfRule type="containsText" priority="5514" operator="containsText" id="{3985BB2F-75B3-429E-868A-8109705CD811}">
            <xm:f>NOT(ISERROR(SEARCH('Tabla probabilidad'!$B$5,I173)))</xm:f>
            <xm:f>'Tabla probabilidad'!$B$5</xm:f>
            <x14:dxf>
              <font>
                <color rgb="FF9C0006"/>
              </font>
              <fill>
                <patternFill>
                  <bgColor rgb="FFFFC7CE"/>
                </patternFill>
              </fill>
            </x14:dxf>
          </x14:cfRule>
          <xm:sqref>I173</xm:sqref>
        </x14:conditionalFormatting>
        <x14:conditionalFormatting xmlns:xm="http://schemas.microsoft.com/office/excel/2006/main">
          <x14:cfRule type="containsText" priority="5442" operator="containsText" id="{FD6C99B6-2228-4ABF-A6A6-333C400EE8DC}">
            <xm:f>NOT(ISERROR(SEARCH('Tabla probabilidad'!$B$5,I48)))</xm:f>
            <xm:f>'Tabla probabilidad'!$B$5</xm:f>
            <x14:dxf>
              <font>
                <color rgb="FF006100"/>
              </font>
              <fill>
                <patternFill>
                  <bgColor rgb="FFC6EFCE"/>
                </patternFill>
              </fill>
            </x14:dxf>
          </x14:cfRule>
          <x14:cfRule type="containsText" priority="5443" operator="containsText" id="{AF8ED96F-91A6-4F22-BB78-E4E5AE309236}">
            <xm:f>NOT(ISERROR(SEARCH('Tabla probabilidad'!$B$5,I48)))</xm:f>
            <xm:f>'Tabla probabilidad'!$B$5</xm:f>
            <x14:dxf>
              <font>
                <color rgb="FF9C0006"/>
              </font>
              <fill>
                <patternFill>
                  <bgColor rgb="FFFFC7CE"/>
                </patternFill>
              </fill>
            </x14:dxf>
          </x14:cfRule>
          <xm:sqref>I48</xm:sqref>
        </x14:conditionalFormatting>
        <x14:conditionalFormatting xmlns:xm="http://schemas.microsoft.com/office/excel/2006/main">
          <x14:cfRule type="containsText" priority="5371" operator="containsText" id="{2C20BF2F-F211-4D69-B7D1-C60BDB8B8790}">
            <xm:f>NOT(ISERROR(SEARCH('Tabla probabilidad'!$B$5,I50)))</xm:f>
            <xm:f>'Tabla probabilidad'!$B$5</xm:f>
            <x14:dxf>
              <font>
                <color rgb="FF006100"/>
              </font>
              <fill>
                <patternFill>
                  <bgColor rgb="FFC6EFCE"/>
                </patternFill>
              </fill>
            </x14:dxf>
          </x14:cfRule>
          <x14:cfRule type="containsText" priority="5372" operator="containsText" id="{0C65F3BA-A680-4993-81D3-7C969942CA27}">
            <xm:f>NOT(ISERROR(SEARCH('Tabla probabilidad'!$B$5,I50)))</xm:f>
            <xm:f>'Tabla probabilidad'!$B$5</xm:f>
            <x14:dxf>
              <font>
                <color rgb="FF9C0006"/>
              </font>
              <fill>
                <patternFill>
                  <bgColor rgb="FFFFC7CE"/>
                </patternFill>
              </fill>
            </x14:dxf>
          </x14:cfRule>
          <xm:sqref>I50</xm:sqref>
        </x14:conditionalFormatting>
        <x14:conditionalFormatting xmlns:xm="http://schemas.microsoft.com/office/excel/2006/main">
          <x14:cfRule type="containsText" priority="5300" operator="containsText" id="{CF9F3522-17E2-4C2A-9F3C-5B71EDCFDEE3}">
            <xm:f>NOT(ISERROR(SEARCH('Tabla probabilidad'!$B$5,I53)))</xm:f>
            <xm:f>'Tabla probabilidad'!$B$5</xm:f>
            <x14:dxf>
              <font>
                <color rgb="FF006100"/>
              </font>
              <fill>
                <patternFill>
                  <bgColor rgb="FFC6EFCE"/>
                </patternFill>
              </fill>
            </x14:dxf>
          </x14:cfRule>
          <x14:cfRule type="containsText" priority="5301" operator="containsText" id="{3A1EE7B5-A9FC-407B-9EF6-56C3EBCA0049}">
            <xm:f>NOT(ISERROR(SEARCH('Tabla probabilidad'!$B$5,I53)))</xm:f>
            <xm:f>'Tabla probabilidad'!$B$5</xm:f>
            <x14:dxf>
              <font>
                <color rgb="FF9C0006"/>
              </font>
              <fill>
                <patternFill>
                  <bgColor rgb="FFFFC7CE"/>
                </patternFill>
              </fill>
            </x14:dxf>
          </x14:cfRule>
          <xm:sqref>I53</xm:sqref>
        </x14:conditionalFormatting>
        <x14:conditionalFormatting xmlns:xm="http://schemas.microsoft.com/office/excel/2006/main">
          <x14:cfRule type="containsText" priority="5229" operator="containsText" id="{F886FF15-9D65-4161-B598-68D80F19495E}">
            <xm:f>NOT(ISERROR(SEARCH('Tabla probabilidad'!$B$5,I176)))</xm:f>
            <xm:f>'Tabla probabilidad'!$B$5</xm:f>
            <x14:dxf>
              <font>
                <color rgb="FF006100"/>
              </font>
              <fill>
                <patternFill>
                  <bgColor rgb="FFC6EFCE"/>
                </patternFill>
              </fill>
            </x14:dxf>
          </x14:cfRule>
          <x14:cfRule type="containsText" priority="5230" operator="containsText" id="{D7A793CF-42A1-41E3-B7A2-9AE1D0C64482}">
            <xm:f>NOT(ISERROR(SEARCH('Tabla probabilidad'!$B$5,I176)))</xm:f>
            <xm:f>'Tabla probabilidad'!$B$5</xm:f>
            <x14:dxf>
              <font>
                <color rgb="FF9C0006"/>
              </font>
              <fill>
                <patternFill>
                  <bgColor rgb="FFFFC7CE"/>
                </patternFill>
              </fill>
            </x14:dxf>
          </x14:cfRule>
          <xm:sqref>I176</xm:sqref>
        </x14:conditionalFormatting>
        <x14:conditionalFormatting xmlns:xm="http://schemas.microsoft.com/office/excel/2006/main">
          <x14:cfRule type="containsText" priority="5158" operator="containsText" id="{23627573-5A83-431D-BCC6-E236E17DCA37}">
            <xm:f>NOT(ISERROR(SEARCH('Tabla probabilidad'!$B$5,I17)))</xm:f>
            <xm:f>'Tabla probabilidad'!$B$5</xm:f>
            <x14:dxf>
              <font>
                <color rgb="FF006100"/>
              </font>
              <fill>
                <patternFill>
                  <bgColor rgb="FFC6EFCE"/>
                </patternFill>
              </fill>
            </x14:dxf>
          </x14:cfRule>
          <x14:cfRule type="containsText" priority="5159" operator="containsText" id="{8E2E3FA4-ADF5-4F52-94A4-B3EFB7421003}">
            <xm:f>NOT(ISERROR(SEARCH('Tabla probabilidad'!$B$5,I17)))</xm:f>
            <xm:f>'Tabla probabilidad'!$B$5</xm:f>
            <x14:dxf>
              <font>
                <color rgb="FF9C0006"/>
              </font>
              <fill>
                <patternFill>
                  <bgColor rgb="FFFFC7CE"/>
                </patternFill>
              </fill>
            </x14:dxf>
          </x14:cfRule>
          <xm:sqref>I17</xm:sqref>
        </x14:conditionalFormatting>
        <x14:conditionalFormatting xmlns:xm="http://schemas.microsoft.com/office/excel/2006/main">
          <x14:cfRule type="containsText" priority="5087" operator="containsText" id="{F8B399BB-6747-4CDF-9D29-B645A8010167}">
            <xm:f>NOT(ISERROR(SEARCH('Tabla probabilidad'!$B$5,I56)))</xm:f>
            <xm:f>'Tabla probabilidad'!$B$5</xm:f>
            <x14:dxf>
              <font>
                <color rgb="FF006100"/>
              </font>
              <fill>
                <patternFill>
                  <bgColor rgb="FFC6EFCE"/>
                </patternFill>
              </fill>
            </x14:dxf>
          </x14:cfRule>
          <x14:cfRule type="containsText" priority="5088" operator="containsText" id="{8D6916B7-6665-4DD6-A8F1-FB7DF944FA28}">
            <xm:f>NOT(ISERROR(SEARCH('Tabla probabilidad'!$B$5,I56)))</xm:f>
            <xm:f>'Tabla probabilidad'!$B$5</xm:f>
            <x14:dxf>
              <font>
                <color rgb="FF9C0006"/>
              </font>
              <fill>
                <patternFill>
                  <bgColor rgb="FFFFC7CE"/>
                </patternFill>
              </fill>
            </x14:dxf>
          </x14:cfRule>
          <xm:sqref>I56</xm:sqref>
        </x14:conditionalFormatting>
        <x14:conditionalFormatting xmlns:xm="http://schemas.microsoft.com/office/excel/2006/main">
          <x14:cfRule type="containsText" priority="5016" operator="containsText" id="{CBFE074C-B9C7-4176-BB1D-466B948A3A0C}">
            <xm:f>NOT(ISERROR(SEARCH('Tabla probabilidad'!$B$5,I33)))</xm:f>
            <xm:f>'Tabla probabilidad'!$B$5</xm:f>
            <x14:dxf>
              <font>
                <color rgb="FF006100"/>
              </font>
              <fill>
                <patternFill>
                  <bgColor rgb="FFC6EFCE"/>
                </patternFill>
              </fill>
            </x14:dxf>
          </x14:cfRule>
          <x14:cfRule type="containsText" priority="5017" operator="containsText" id="{624752E1-6632-4837-9D39-D2BAAA5A2EF4}">
            <xm:f>NOT(ISERROR(SEARCH('Tabla probabilidad'!$B$5,I33)))</xm:f>
            <xm:f>'Tabla probabilidad'!$B$5</xm:f>
            <x14:dxf>
              <font>
                <color rgb="FF9C0006"/>
              </font>
              <fill>
                <patternFill>
                  <bgColor rgb="FFFFC7CE"/>
                </patternFill>
              </fill>
            </x14:dxf>
          </x14:cfRule>
          <xm:sqref>I33</xm:sqref>
        </x14:conditionalFormatting>
        <x14:conditionalFormatting xmlns:xm="http://schemas.microsoft.com/office/excel/2006/main">
          <x14:cfRule type="containsText" priority="4945" operator="containsText" id="{97099A76-EE2C-46D0-90EE-5BA558E82980}">
            <xm:f>NOT(ISERROR(SEARCH('Tabla probabilidad'!$B$5,I59)))</xm:f>
            <xm:f>'Tabla probabilidad'!$B$5</xm:f>
            <x14:dxf>
              <font>
                <color rgb="FF006100"/>
              </font>
              <fill>
                <patternFill>
                  <bgColor rgb="FFC6EFCE"/>
                </patternFill>
              </fill>
            </x14:dxf>
          </x14:cfRule>
          <x14:cfRule type="containsText" priority="4946" operator="containsText" id="{29ACB618-D7D5-4CF6-AEFF-F98009B2DFB4}">
            <xm:f>NOT(ISERROR(SEARCH('Tabla probabilidad'!$B$5,I59)))</xm:f>
            <xm:f>'Tabla probabilidad'!$B$5</xm:f>
            <x14:dxf>
              <font>
                <color rgb="FF9C0006"/>
              </font>
              <fill>
                <patternFill>
                  <bgColor rgb="FFFFC7CE"/>
                </patternFill>
              </fill>
            </x14:dxf>
          </x14:cfRule>
          <xm:sqref>I59</xm:sqref>
        </x14:conditionalFormatting>
        <x14:conditionalFormatting xmlns:xm="http://schemas.microsoft.com/office/excel/2006/main">
          <x14:cfRule type="containsText" priority="4874" operator="containsText" id="{4477E8D0-F85B-4497-8F5F-E2DD4D016443}">
            <xm:f>NOT(ISERROR(SEARCH('Tabla probabilidad'!$B$5,I179)))</xm:f>
            <xm:f>'Tabla probabilidad'!$B$5</xm:f>
            <x14:dxf>
              <font>
                <color rgb="FF006100"/>
              </font>
              <fill>
                <patternFill>
                  <bgColor rgb="FFC6EFCE"/>
                </patternFill>
              </fill>
            </x14:dxf>
          </x14:cfRule>
          <x14:cfRule type="containsText" priority="4875" operator="containsText" id="{26ED8D5C-1910-449F-B2B1-BA6284077D06}">
            <xm:f>NOT(ISERROR(SEARCH('Tabla probabilidad'!$B$5,I179)))</xm:f>
            <xm:f>'Tabla probabilidad'!$B$5</xm:f>
            <x14:dxf>
              <font>
                <color rgb="FF9C0006"/>
              </font>
              <fill>
                <patternFill>
                  <bgColor rgb="FFFFC7CE"/>
                </patternFill>
              </fill>
            </x14:dxf>
          </x14:cfRule>
          <xm:sqref>I179</xm:sqref>
        </x14:conditionalFormatting>
        <x14:conditionalFormatting xmlns:xm="http://schemas.microsoft.com/office/excel/2006/main">
          <x14:cfRule type="containsText" priority="4732" operator="containsText" id="{1E896058-18BF-413B-86B6-F07561AC8CCF}">
            <xm:f>NOT(ISERROR(SEARCH('Tabla probabilidad'!$B$5,I181)))</xm:f>
            <xm:f>'Tabla probabilidad'!$B$5</xm:f>
            <x14:dxf>
              <font>
                <color rgb="FF006100"/>
              </font>
              <fill>
                <patternFill>
                  <bgColor rgb="FFC6EFCE"/>
                </patternFill>
              </fill>
            </x14:dxf>
          </x14:cfRule>
          <x14:cfRule type="containsText" priority="4733" operator="containsText" id="{0A0EE580-1A42-4CDD-8790-00613DC82A24}">
            <xm:f>NOT(ISERROR(SEARCH('Tabla probabilidad'!$B$5,I181)))</xm:f>
            <xm:f>'Tabla probabilidad'!$B$5</xm:f>
            <x14:dxf>
              <font>
                <color rgb="FF9C0006"/>
              </font>
              <fill>
                <patternFill>
                  <bgColor rgb="FFFFC7CE"/>
                </patternFill>
              </fill>
            </x14:dxf>
          </x14:cfRule>
          <xm:sqref>I181</xm:sqref>
        </x14:conditionalFormatting>
        <x14:conditionalFormatting xmlns:xm="http://schemas.microsoft.com/office/excel/2006/main">
          <x14:cfRule type="containsText" priority="4661" operator="containsText" id="{21E6CB15-091C-43F2-972F-E19D0203D5BA}">
            <xm:f>NOT(ISERROR(SEARCH('Tabla probabilidad'!$B$5,I62)))</xm:f>
            <xm:f>'Tabla probabilidad'!$B$5</xm:f>
            <x14:dxf>
              <font>
                <color rgb="FF006100"/>
              </font>
              <fill>
                <patternFill>
                  <bgColor rgb="FFC6EFCE"/>
                </patternFill>
              </fill>
            </x14:dxf>
          </x14:cfRule>
          <x14:cfRule type="containsText" priority="4662" operator="containsText" id="{D2CF5289-ABA2-4C3E-A44B-594C43AA7E7F}">
            <xm:f>NOT(ISERROR(SEARCH('Tabla probabilidad'!$B$5,I62)))</xm:f>
            <xm:f>'Tabla probabilidad'!$B$5</xm:f>
            <x14:dxf>
              <font>
                <color rgb="FF9C0006"/>
              </font>
              <fill>
                <patternFill>
                  <bgColor rgb="FFFFC7CE"/>
                </patternFill>
              </fill>
            </x14:dxf>
          </x14:cfRule>
          <xm:sqref>I62</xm:sqref>
        </x14:conditionalFormatting>
        <x14:conditionalFormatting xmlns:xm="http://schemas.microsoft.com/office/excel/2006/main">
          <x14:cfRule type="containsText" priority="4590" operator="containsText" id="{59F603EA-814D-4871-B8F0-CCA9213C5AD1}">
            <xm:f>NOT(ISERROR(SEARCH('Tabla probabilidad'!$B$5,I66)))</xm:f>
            <xm:f>'Tabla probabilidad'!$B$5</xm:f>
            <x14:dxf>
              <font>
                <color rgb="FF006100"/>
              </font>
              <fill>
                <patternFill>
                  <bgColor rgb="FFC6EFCE"/>
                </patternFill>
              </fill>
            </x14:dxf>
          </x14:cfRule>
          <x14:cfRule type="containsText" priority="4591" operator="containsText" id="{5AE433F0-6566-48E2-930E-43085075E417}">
            <xm:f>NOT(ISERROR(SEARCH('Tabla probabilidad'!$B$5,I66)))</xm:f>
            <xm:f>'Tabla probabilidad'!$B$5</xm:f>
            <x14:dxf>
              <font>
                <color rgb="FF9C0006"/>
              </font>
              <fill>
                <patternFill>
                  <bgColor rgb="FFFFC7CE"/>
                </patternFill>
              </fill>
            </x14:dxf>
          </x14:cfRule>
          <xm:sqref>I66</xm:sqref>
        </x14:conditionalFormatting>
        <x14:conditionalFormatting xmlns:xm="http://schemas.microsoft.com/office/excel/2006/main">
          <x14:cfRule type="containsText" priority="4519" operator="containsText" id="{5AE34135-5998-4996-8D2C-94EEC9C47E89}">
            <xm:f>NOT(ISERROR(SEARCH('Tabla probabilidad'!$B$5,I183)))</xm:f>
            <xm:f>'Tabla probabilidad'!$B$5</xm:f>
            <x14:dxf>
              <font>
                <color rgb="FF006100"/>
              </font>
              <fill>
                <patternFill>
                  <bgColor rgb="FFC6EFCE"/>
                </patternFill>
              </fill>
            </x14:dxf>
          </x14:cfRule>
          <x14:cfRule type="containsText" priority="4520" operator="containsText" id="{1E497D42-DA8B-4AB6-B22C-509238562CD8}">
            <xm:f>NOT(ISERROR(SEARCH('Tabla probabilidad'!$B$5,I183)))</xm:f>
            <xm:f>'Tabla probabilidad'!$B$5</xm:f>
            <x14:dxf>
              <font>
                <color rgb="FF9C0006"/>
              </font>
              <fill>
                <patternFill>
                  <bgColor rgb="FFFFC7CE"/>
                </patternFill>
              </fill>
            </x14:dxf>
          </x14:cfRule>
          <xm:sqref>I183</xm:sqref>
        </x14:conditionalFormatting>
        <x14:conditionalFormatting xmlns:xm="http://schemas.microsoft.com/office/excel/2006/main">
          <x14:cfRule type="containsText" priority="4448" operator="containsText" id="{0D34ABD8-B362-4184-8289-1F86451219E0}">
            <xm:f>NOT(ISERROR(SEARCH('Tabla probabilidad'!$B$5,I70)))</xm:f>
            <xm:f>'Tabla probabilidad'!$B$5</xm:f>
            <x14:dxf>
              <font>
                <color rgb="FF006100"/>
              </font>
              <fill>
                <patternFill>
                  <bgColor rgb="FFC6EFCE"/>
                </patternFill>
              </fill>
            </x14:dxf>
          </x14:cfRule>
          <x14:cfRule type="containsText" priority="4449" operator="containsText" id="{3B38F7CA-1CE7-4057-885E-E5364CCA7FEE}">
            <xm:f>NOT(ISERROR(SEARCH('Tabla probabilidad'!$B$5,I70)))</xm:f>
            <xm:f>'Tabla probabilidad'!$B$5</xm:f>
            <x14:dxf>
              <font>
                <color rgb="FF9C0006"/>
              </font>
              <fill>
                <patternFill>
                  <bgColor rgb="FFFFC7CE"/>
                </patternFill>
              </fill>
            </x14:dxf>
          </x14:cfRule>
          <xm:sqref>I70</xm:sqref>
        </x14:conditionalFormatting>
        <x14:conditionalFormatting xmlns:xm="http://schemas.microsoft.com/office/excel/2006/main">
          <x14:cfRule type="containsText" priority="4377" operator="containsText" id="{C3C6932D-28CE-4AD9-B369-F9D212CE162F}">
            <xm:f>NOT(ISERROR(SEARCH('Tabla probabilidad'!$B$5,I72)))</xm:f>
            <xm:f>'Tabla probabilidad'!$B$5</xm:f>
            <x14:dxf>
              <font>
                <color rgb="FF006100"/>
              </font>
              <fill>
                <patternFill>
                  <bgColor rgb="FFC6EFCE"/>
                </patternFill>
              </fill>
            </x14:dxf>
          </x14:cfRule>
          <x14:cfRule type="containsText" priority="4378" operator="containsText" id="{A230FF34-5E4C-466F-B732-5B752C7CDE63}">
            <xm:f>NOT(ISERROR(SEARCH('Tabla probabilidad'!$B$5,I72)))</xm:f>
            <xm:f>'Tabla probabilidad'!$B$5</xm:f>
            <x14:dxf>
              <font>
                <color rgb="FF9C0006"/>
              </font>
              <fill>
                <patternFill>
                  <bgColor rgb="FFFFC7CE"/>
                </patternFill>
              </fill>
            </x14:dxf>
          </x14:cfRule>
          <xm:sqref>I72</xm:sqref>
        </x14:conditionalFormatting>
        <x14:conditionalFormatting xmlns:xm="http://schemas.microsoft.com/office/excel/2006/main">
          <x14:cfRule type="containsText" priority="4306" operator="containsText" id="{1BC8B4C2-FC6F-4C04-8B3B-F3F86631B1B9}">
            <xm:f>NOT(ISERROR(SEARCH('Tabla probabilidad'!$B$5,I74)))</xm:f>
            <xm:f>'Tabla probabilidad'!$B$5</xm:f>
            <x14:dxf>
              <font>
                <color rgb="FF006100"/>
              </font>
              <fill>
                <patternFill>
                  <bgColor rgb="FFC6EFCE"/>
                </patternFill>
              </fill>
            </x14:dxf>
          </x14:cfRule>
          <x14:cfRule type="containsText" priority="4307" operator="containsText" id="{01B5DE40-752D-4DE4-98D1-7002CEEF2CE6}">
            <xm:f>NOT(ISERROR(SEARCH('Tabla probabilidad'!$B$5,I74)))</xm:f>
            <xm:f>'Tabla probabilidad'!$B$5</xm:f>
            <x14:dxf>
              <font>
                <color rgb="FF9C0006"/>
              </font>
              <fill>
                <patternFill>
                  <bgColor rgb="FFFFC7CE"/>
                </patternFill>
              </fill>
            </x14:dxf>
          </x14:cfRule>
          <xm:sqref>I74</xm:sqref>
        </x14:conditionalFormatting>
        <x14:conditionalFormatting xmlns:xm="http://schemas.microsoft.com/office/excel/2006/main">
          <x14:cfRule type="containsText" priority="4235" operator="containsText" id="{1CBA17A6-2B45-449E-8354-02A5AC2DDBBE}">
            <xm:f>NOT(ISERROR(SEARCH('Tabla probabilidad'!$B$5,I76)))</xm:f>
            <xm:f>'Tabla probabilidad'!$B$5</xm:f>
            <x14:dxf>
              <font>
                <color rgb="FF006100"/>
              </font>
              <fill>
                <patternFill>
                  <bgColor rgb="FFC6EFCE"/>
                </patternFill>
              </fill>
            </x14:dxf>
          </x14:cfRule>
          <x14:cfRule type="containsText" priority="4236" operator="containsText" id="{C72712A9-9F6F-4C2B-8882-9AF3A9E2E8D1}">
            <xm:f>NOT(ISERROR(SEARCH('Tabla probabilidad'!$B$5,I76)))</xm:f>
            <xm:f>'Tabla probabilidad'!$B$5</xm:f>
            <x14:dxf>
              <font>
                <color rgb="FF9C0006"/>
              </font>
              <fill>
                <patternFill>
                  <bgColor rgb="FFFFC7CE"/>
                </patternFill>
              </fill>
            </x14:dxf>
          </x14:cfRule>
          <xm:sqref>I76</xm:sqref>
        </x14:conditionalFormatting>
        <x14:conditionalFormatting xmlns:xm="http://schemas.microsoft.com/office/excel/2006/main">
          <x14:cfRule type="containsText" priority="4164" operator="containsText" id="{002ADEE0-0E74-4DD3-885C-DACD6E3B0835}">
            <xm:f>NOT(ISERROR(SEARCH('Tabla probabilidad'!$B$5,I78)))</xm:f>
            <xm:f>'Tabla probabilidad'!$B$5</xm:f>
            <x14:dxf>
              <font>
                <color rgb="FF006100"/>
              </font>
              <fill>
                <patternFill>
                  <bgColor rgb="FFC6EFCE"/>
                </patternFill>
              </fill>
            </x14:dxf>
          </x14:cfRule>
          <x14:cfRule type="containsText" priority="4165" operator="containsText" id="{9CB3DB71-724D-4ECA-B51E-A8990559A531}">
            <xm:f>NOT(ISERROR(SEARCH('Tabla probabilidad'!$B$5,I78)))</xm:f>
            <xm:f>'Tabla probabilidad'!$B$5</xm:f>
            <x14:dxf>
              <font>
                <color rgb="FF9C0006"/>
              </font>
              <fill>
                <patternFill>
                  <bgColor rgb="FFFFC7CE"/>
                </patternFill>
              </fill>
            </x14:dxf>
          </x14:cfRule>
          <xm:sqref>I78</xm:sqref>
        </x14:conditionalFormatting>
        <x14:conditionalFormatting xmlns:xm="http://schemas.microsoft.com/office/excel/2006/main">
          <x14:cfRule type="containsText" priority="4093" operator="containsText" id="{13F50737-4F16-43D5-A0EA-E09FF56EE22B}">
            <xm:f>NOT(ISERROR(SEARCH('Tabla probabilidad'!$B$5,I81)))</xm:f>
            <xm:f>'Tabla probabilidad'!$B$5</xm:f>
            <x14:dxf>
              <font>
                <color rgb="FF006100"/>
              </font>
              <fill>
                <patternFill>
                  <bgColor rgb="FFC6EFCE"/>
                </patternFill>
              </fill>
            </x14:dxf>
          </x14:cfRule>
          <x14:cfRule type="containsText" priority="4094" operator="containsText" id="{15FCE022-3958-4201-9033-F84EE26F3298}">
            <xm:f>NOT(ISERROR(SEARCH('Tabla probabilidad'!$B$5,I81)))</xm:f>
            <xm:f>'Tabla probabilidad'!$B$5</xm:f>
            <x14:dxf>
              <font>
                <color rgb="FF9C0006"/>
              </font>
              <fill>
                <patternFill>
                  <bgColor rgb="FFFFC7CE"/>
                </patternFill>
              </fill>
            </x14:dxf>
          </x14:cfRule>
          <xm:sqref>I81</xm:sqref>
        </x14:conditionalFormatting>
        <x14:conditionalFormatting xmlns:xm="http://schemas.microsoft.com/office/excel/2006/main">
          <x14:cfRule type="containsText" priority="3951" operator="containsText" id="{0DC6D645-B234-4868-BDE1-2A29330F8BFC}">
            <xm:f>NOT(ISERROR(SEARCH('Tabla probabilidad'!$B$5,I84)))</xm:f>
            <xm:f>'Tabla probabilidad'!$B$5</xm:f>
            <x14:dxf>
              <font>
                <color rgb="FF006100"/>
              </font>
              <fill>
                <patternFill>
                  <bgColor rgb="FFC6EFCE"/>
                </patternFill>
              </fill>
            </x14:dxf>
          </x14:cfRule>
          <x14:cfRule type="containsText" priority="3952" operator="containsText" id="{07965ACB-BA9D-4D8A-958B-9F84A0F02497}">
            <xm:f>NOT(ISERROR(SEARCH('Tabla probabilidad'!$B$5,I84)))</xm:f>
            <xm:f>'Tabla probabilidad'!$B$5</xm:f>
            <x14:dxf>
              <font>
                <color rgb="FF9C0006"/>
              </font>
              <fill>
                <patternFill>
                  <bgColor rgb="FFFFC7CE"/>
                </patternFill>
              </fill>
            </x14:dxf>
          </x14:cfRule>
          <xm:sqref>I84</xm:sqref>
        </x14:conditionalFormatting>
        <x14:conditionalFormatting xmlns:xm="http://schemas.microsoft.com/office/excel/2006/main">
          <x14:cfRule type="containsText" priority="3880" operator="containsText" id="{7398EC76-3B6F-4B6F-846B-9088459E0760}">
            <xm:f>NOT(ISERROR(SEARCH('Tabla probabilidad'!$B$5,I190)))</xm:f>
            <xm:f>'Tabla probabilidad'!$B$5</xm:f>
            <x14:dxf>
              <font>
                <color rgb="FF006100"/>
              </font>
              <fill>
                <patternFill>
                  <bgColor rgb="FFC6EFCE"/>
                </patternFill>
              </fill>
            </x14:dxf>
          </x14:cfRule>
          <x14:cfRule type="containsText" priority="3881" operator="containsText" id="{3533B4FA-5B47-4B6D-9507-6421EE70ED6C}">
            <xm:f>NOT(ISERROR(SEARCH('Tabla probabilidad'!$B$5,I190)))</xm:f>
            <xm:f>'Tabla probabilidad'!$B$5</xm:f>
            <x14:dxf>
              <font>
                <color rgb="FF9C0006"/>
              </font>
              <fill>
                <patternFill>
                  <bgColor rgb="FFFFC7CE"/>
                </patternFill>
              </fill>
            </x14:dxf>
          </x14:cfRule>
          <xm:sqref>I190</xm:sqref>
        </x14:conditionalFormatting>
        <x14:conditionalFormatting xmlns:xm="http://schemas.microsoft.com/office/excel/2006/main">
          <x14:cfRule type="containsText" priority="3809" operator="containsText" id="{5BCB83BE-784D-46AD-8B37-77B7B716E8CA}">
            <xm:f>NOT(ISERROR(SEARCH('Tabla probabilidad'!$B$5,I87)))</xm:f>
            <xm:f>'Tabla probabilidad'!$B$5</xm:f>
            <x14:dxf>
              <font>
                <color rgb="FF006100"/>
              </font>
              <fill>
                <patternFill>
                  <bgColor rgb="FFC6EFCE"/>
                </patternFill>
              </fill>
            </x14:dxf>
          </x14:cfRule>
          <x14:cfRule type="containsText" priority="3810" operator="containsText" id="{FDB6D60E-EF2A-4C75-A24D-361DD16F7856}">
            <xm:f>NOT(ISERROR(SEARCH('Tabla probabilidad'!$B$5,I87)))</xm:f>
            <xm:f>'Tabla probabilidad'!$B$5</xm:f>
            <x14:dxf>
              <font>
                <color rgb="FF9C0006"/>
              </font>
              <fill>
                <patternFill>
                  <bgColor rgb="FFFFC7CE"/>
                </patternFill>
              </fill>
            </x14:dxf>
          </x14:cfRule>
          <xm:sqref>I87</xm:sqref>
        </x14:conditionalFormatting>
        <x14:conditionalFormatting xmlns:xm="http://schemas.microsoft.com/office/excel/2006/main">
          <x14:cfRule type="containsText" priority="3738" operator="containsText" id="{DE9746D5-3419-45D6-B380-2FA064F56A21}">
            <xm:f>NOT(ISERROR(SEARCH('Tabla probabilidad'!$B$5,I90)))</xm:f>
            <xm:f>'Tabla probabilidad'!$B$5</xm:f>
            <x14:dxf>
              <font>
                <color rgb="FF006100"/>
              </font>
              <fill>
                <patternFill>
                  <bgColor rgb="FFC6EFCE"/>
                </patternFill>
              </fill>
            </x14:dxf>
          </x14:cfRule>
          <x14:cfRule type="containsText" priority="3739" operator="containsText" id="{FFA0E74F-1832-4A4F-8608-F5DCB39D8D78}">
            <xm:f>NOT(ISERROR(SEARCH('Tabla probabilidad'!$B$5,I90)))</xm:f>
            <xm:f>'Tabla probabilidad'!$B$5</xm:f>
            <x14:dxf>
              <font>
                <color rgb="FF9C0006"/>
              </font>
              <fill>
                <patternFill>
                  <bgColor rgb="FFFFC7CE"/>
                </patternFill>
              </fill>
            </x14:dxf>
          </x14:cfRule>
          <xm:sqref>I90</xm:sqref>
        </x14:conditionalFormatting>
        <x14:conditionalFormatting xmlns:xm="http://schemas.microsoft.com/office/excel/2006/main">
          <x14:cfRule type="containsText" priority="3667" operator="containsText" id="{748DC806-4391-4C0D-BF22-641EA2A2167E}">
            <xm:f>NOT(ISERROR(SEARCH('Tabla probabilidad'!$B$5,I93)))</xm:f>
            <xm:f>'Tabla probabilidad'!$B$5</xm:f>
            <x14:dxf>
              <font>
                <color rgb="FF006100"/>
              </font>
              <fill>
                <patternFill>
                  <bgColor rgb="FFC6EFCE"/>
                </patternFill>
              </fill>
            </x14:dxf>
          </x14:cfRule>
          <x14:cfRule type="containsText" priority="3668" operator="containsText" id="{1F6D62D0-225E-4003-A807-B863778C1D04}">
            <xm:f>NOT(ISERROR(SEARCH('Tabla probabilidad'!$B$5,I93)))</xm:f>
            <xm:f>'Tabla probabilidad'!$B$5</xm:f>
            <x14:dxf>
              <font>
                <color rgb="FF9C0006"/>
              </font>
              <fill>
                <patternFill>
                  <bgColor rgb="FFFFC7CE"/>
                </patternFill>
              </fill>
            </x14:dxf>
          </x14:cfRule>
          <xm:sqref>I93</xm:sqref>
        </x14:conditionalFormatting>
        <x14:conditionalFormatting xmlns:xm="http://schemas.microsoft.com/office/excel/2006/main">
          <x14:cfRule type="containsText" priority="3596" operator="containsText" id="{148A016F-DEBA-4273-85EF-4785705E07F7}">
            <xm:f>NOT(ISERROR(SEARCH('Tabla probabilidad'!$B$5,I95)))</xm:f>
            <xm:f>'Tabla probabilidad'!$B$5</xm:f>
            <x14:dxf>
              <font>
                <color rgb="FF006100"/>
              </font>
              <fill>
                <patternFill>
                  <bgColor rgb="FFC6EFCE"/>
                </patternFill>
              </fill>
            </x14:dxf>
          </x14:cfRule>
          <x14:cfRule type="containsText" priority="3597" operator="containsText" id="{5E0732D1-FFC7-45E2-BBE5-15A72ED593ED}">
            <xm:f>NOT(ISERROR(SEARCH('Tabla probabilidad'!$B$5,I95)))</xm:f>
            <xm:f>'Tabla probabilidad'!$B$5</xm:f>
            <x14:dxf>
              <font>
                <color rgb="FF9C0006"/>
              </font>
              <fill>
                <patternFill>
                  <bgColor rgb="FFFFC7CE"/>
                </patternFill>
              </fill>
            </x14:dxf>
          </x14:cfRule>
          <xm:sqref>I95</xm:sqref>
        </x14:conditionalFormatting>
        <x14:conditionalFormatting xmlns:xm="http://schemas.microsoft.com/office/excel/2006/main">
          <x14:cfRule type="containsText" priority="3525" operator="containsText" id="{2F450544-F184-4B13-AA6F-7AFB2B7D0122}">
            <xm:f>NOT(ISERROR(SEARCH('Tabla probabilidad'!$B$5,I186)))</xm:f>
            <xm:f>'Tabla probabilidad'!$B$5</xm:f>
            <x14:dxf>
              <font>
                <color rgb="FF006100"/>
              </font>
              <fill>
                <patternFill>
                  <bgColor rgb="FFC6EFCE"/>
                </patternFill>
              </fill>
            </x14:dxf>
          </x14:cfRule>
          <x14:cfRule type="containsText" priority="3526" operator="containsText" id="{C0E17E37-2E07-4157-91AB-64B322B6996E}">
            <xm:f>NOT(ISERROR(SEARCH('Tabla probabilidad'!$B$5,I186)))</xm:f>
            <xm:f>'Tabla probabilidad'!$B$5</xm:f>
            <x14:dxf>
              <font>
                <color rgb="FF9C0006"/>
              </font>
              <fill>
                <patternFill>
                  <bgColor rgb="FFFFC7CE"/>
                </patternFill>
              </fill>
            </x14:dxf>
          </x14:cfRule>
          <xm:sqref>I186</xm:sqref>
        </x14:conditionalFormatting>
        <x14:conditionalFormatting xmlns:xm="http://schemas.microsoft.com/office/excel/2006/main">
          <x14:cfRule type="containsText" priority="3454" operator="containsText" id="{A7D7DD7E-4D2C-4279-BCA8-EB53E000289B}">
            <xm:f>NOT(ISERROR(SEARCH('Tabla probabilidad'!$B$5,I188)))</xm:f>
            <xm:f>'Tabla probabilidad'!$B$5</xm:f>
            <x14:dxf>
              <font>
                <color rgb="FF006100"/>
              </font>
              <fill>
                <patternFill>
                  <bgColor rgb="FFC6EFCE"/>
                </patternFill>
              </fill>
            </x14:dxf>
          </x14:cfRule>
          <x14:cfRule type="containsText" priority="3455" operator="containsText" id="{3CD26082-BFAB-4431-A46F-FCE43EDA7BC7}">
            <xm:f>NOT(ISERROR(SEARCH('Tabla probabilidad'!$B$5,I188)))</xm:f>
            <xm:f>'Tabla probabilidad'!$B$5</xm:f>
            <x14:dxf>
              <font>
                <color rgb="FF9C0006"/>
              </font>
              <fill>
                <patternFill>
                  <bgColor rgb="FFFFC7CE"/>
                </patternFill>
              </fill>
            </x14:dxf>
          </x14:cfRule>
          <xm:sqref>I188</xm:sqref>
        </x14:conditionalFormatting>
        <x14:conditionalFormatting xmlns:xm="http://schemas.microsoft.com/office/excel/2006/main">
          <x14:cfRule type="containsText" priority="3383" operator="containsText" id="{3075D56D-7B6E-4C33-86C9-4A792ACE2689}">
            <xm:f>NOT(ISERROR(SEARCH('Tabla probabilidad'!$B$5,I97)))</xm:f>
            <xm:f>'Tabla probabilidad'!$B$5</xm:f>
            <x14:dxf>
              <font>
                <color rgb="FF006100"/>
              </font>
              <fill>
                <patternFill>
                  <bgColor rgb="FFC6EFCE"/>
                </patternFill>
              </fill>
            </x14:dxf>
          </x14:cfRule>
          <x14:cfRule type="containsText" priority="3384" operator="containsText" id="{6A6D15E7-A4DA-4F59-91A2-A335D235655B}">
            <xm:f>NOT(ISERROR(SEARCH('Tabla probabilidad'!$B$5,I97)))</xm:f>
            <xm:f>'Tabla probabilidad'!$B$5</xm:f>
            <x14:dxf>
              <font>
                <color rgb="FF9C0006"/>
              </font>
              <fill>
                <patternFill>
                  <bgColor rgb="FFFFC7CE"/>
                </patternFill>
              </fill>
            </x14:dxf>
          </x14:cfRule>
          <xm:sqref>I97</xm:sqref>
        </x14:conditionalFormatting>
        <x14:conditionalFormatting xmlns:xm="http://schemas.microsoft.com/office/excel/2006/main">
          <x14:cfRule type="containsText" priority="3312" operator="containsText" id="{DFA11855-2E95-4B7E-BAAA-856AF12CDD0E}">
            <xm:f>NOT(ISERROR(SEARCH('Tabla probabilidad'!$B$5,I100)))</xm:f>
            <xm:f>'Tabla probabilidad'!$B$5</xm:f>
            <x14:dxf>
              <font>
                <color rgb="FF006100"/>
              </font>
              <fill>
                <patternFill>
                  <bgColor rgb="FFC6EFCE"/>
                </patternFill>
              </fill>
            </x14:dxf>
          </x14:cfRule>
          <x14:cfRule type="containsText" priority="3313" operator="containsText" id="{CC3891DF-2A00-4C8C-8329-64C4889075A0}">
            <xm:f>NOT(ISERROR(SEARCH('Tabla probabilidad'!$B$5,I100)))</xm:f>
            <xm:f>'Tabla probabilidad'!$B$5</xm:f>
            <x14:dxf>
              <font>
                <color rgb="FF9C0006"/>
              </font>
              <fill>
                <patternFill>
                  <bgColor rgb="FFFFC7CE"/>
                </patternFill>
              </fill>
            </x14:dxf>
          </x14:cfRule>
          <xm:sqref>I100</xm:sqref>
        </x14:conditionalFormatting>
        <x14:conditionalFormatting xmlns:xm="http://schemas.microsoft.com/office/excel/2006/main">
          <x14:cfRule type="containsText" priority="3241" operator="containsText" id="{A0584D80-FEDE-4B64-B2AC-71B6A979A7D5}">
            <xm:f>NOT(ISERROR(SEARCH('Tabla probabilidad'!$B$5,I102)))</xm:f>
            <xm:f>'Tabla probabilidad'!$B$5</xm:f>
            <x14:dxf>
              <font>
                <color rgb="FF006100"/>
              </font>
              <fill>
                <patternFill>
                  <bgColor rgb="FFC6EFCE"/>
                </patternFill>
              </fill>
            </x14:dxf>
          </x14:cfRule>
          <x14:cfRule type="containsText" priority="3242" operator="containsText" id="{1AE645A2-0CBF-48EC-A822-91CAD534E7C5}">
            <xm:f>NOT(ISERROR(SEARCH('Tabla probabilidad'!$B$5,I102)))</xm:f>
            <xm:f>'Tabla probabilidad'!$B$5</xm:f>
            <x14:dxf>
              <font>
                <color rgb="FF9C0006"/>
              </font>
              <fill>
                <patternFill>
                  <bgColor rgb="FFFFC7CE"/>
                </patternFill>
              </fill>
            </x14:dxf>
          </x14:cfRule>
          <xm:sqref>I102</xm:sqref>
        </x14:conditionalFormatting>
        <x14:conditionalFormatting xmlns:xm="http://schemas.microsoft.com/office/excel/2006/main">
          <x14:cfRule type="containsText" priority="3170" operator="containsText" id="{D7CDC67B-B358-414D-93CA-9D3C401F7DC8}">
            <xm:f>NOT(ISERROR(SEARCH('Tabla probabilidad'!$B$5,I105)))</xm:f>
            <xm:f>'Tabla probabilidad'!$B$5</xm:f>
            <x14:dxf>
              <font>
                <color rgb="FF006100"/>
              </font>
              <fill>
                <patternFill>
                  <bgColor rgb="FFC6EFCE"/>
                </patternFill>
              </fill>
            </x14:dxf>
          </x14:cfRule>
          <x14:cfRule type="containsText" priority="3171" operator="containsText" id="{DE3FE83A-F74F-411F-AB3B-81D52EC257CB}">
            <xm:f>NOT(ISERROR(SEARCH('Tabla probabilidad'!$B$5,I105)))</xm:f>
            <xm:f>'Tabla probabilidad'!$B$5</xm:f>
            <x14:dxf>
              <font>
                <color rgb="FF9C0006"/>
              </font>
              <fill>
                <patternFill>
                  <bgColor rgb="FFFFC7CE"/>
                </patternFill>
              </fill>
            </x14:dxf>
          </x14:cfRule>
          <xm:sqref>I105</xm:sqref>
        </x14:conditionalFormatting>
        <x14:conditionalFormatting xmlns:xm="http://schemas.microsoft.com/office/excel/2006/main">
          <x14:cfRule type="containsText" priority="3099" operator="containsText" id="{A7D8E690-D597-4030-91CE-4629CCC43A57}">
            <xm:f>NOT(ISERROR(SEARCH('Tabla probabilidad'!$B$5,I107)))</xm:f>
            <xm:f>'Tabla probabilidad'!$B$5</xm:f>
            <x14:dxf>
              <font>
                <color rgb="FF006100"/>
              </font>
              <fill>
                <patternFill>
                  <bgColor rgb="FFC6EFCE"/>
                </patternFill>
              </fill>
            </x14:dxf>
          </x14:cfRule>
          <x14:cfRule type="containsText" priority="3100" operator="containsText" id="{02BB0BA0-1EDA-41B7-9588-AC7FF9199913}">
            <xm:f>NOT(ISERROR(SEARCH('Tabla probabilidad'!$B$5,I107)))</xm:f>
            <xm:f>'Tabla probabilidad'!$B$5</xm:f>
            <x14:dxf>
              <font>
                <color rgb="FF9C0006"/>
              </font>
              <fill>
                <patternFill>
                  <bgColor rgb="FFFFC7CE"/>
                </patternFill>
              </fill>
            </x14:dxf>
          </x14:cfRule>
          <xm:sqref>I107</xm:sqref>
        </x14:conditionalFormatting>
        <x14:conditionalFormatting xmlns:xm="http://schemas.microsoft.com/office/excel/2006/main">
          <x14:cfRule type="containsText" priority="3028" operator="containsText" id="{8CF4F692-9F48-48ED-92A0-363490BA9143}">
            <xm:f>NOT(ISERROR(SEARCH('Tabla probabilidad'!$B$5,I109)))</xm:f>
            <xm:f>'Tabla probabilidad'!$B$5</xm:f>
            <x14:dxf>
              <font>
                <color rgb="FF006100"/>
              </font>
              <fill>
                <patternFill>
                  <bgColor rgb="FFC6EFCE"/>
                </patternFill>
              </fill>
            </x14:dxf>
          </x14:cfRule>
          <x14:cfRule type="containsText" priority="3029" operator="containsText" id="{EB832481-FAEC-451C-A82F-5FFC541A7F8F}">
            <xm:f>NOT(ISERROR(SEARCH('Tabla probabilidad'!$B$5,I109)))</xm:f>
            <xm:f>'Tabla probabilidad'!$B$5</xm:f>
            <x14:dxf>
              <font>
                <color rgb="FF9C0006"/>
              </font>
              <fill>
                <patternFill>
                  <bgColor rgb="FFFFC7CE"/>
                </patternFill>
              </fill>
            </x14:dxf>
          </x14:cfRule>
          <xm:sqref>I109</xm:sqref>
        </x14:conditionalFormatting>
        <x14:conditionalFormatting xmlns:xm="http://schemas.microsoft.com/office/excel/2006/main">
          <x14:cfRule type="containsText" priority="2957" operator="containsText" id="{7DEF8DB0-1846-49D1-9D18-6DEBCCD399F1}">
            <xm:f>NOT(ISERROR(SEARCH('Tabla probabilidad'!$B$5,I111)))</xm:f>
            <xm:f>'Tabla probabilidad'!$B$5</xm:f>
            <x14:dxf>
              <font>
                <color rgb="FF006100"/>
              </font>
              <fill>
                <patternFill>
                  <bgColor rgb="FFC6EFCE"/>
                </patternFill>
              </fill>
            </x14:dxf>
          </x14:cfRule>
          <x14:cfRule type="containsText" priority="2958" operator="containsText" id="{5F1D5CFB-16CD-4F06-9F36-4F1A833910CC}">
            <xm:f>NOT(ISERROR(SEARCH('Tabla probabilidad'!$B$5,I111)))</xm:f>
            <xm:f>'Tabla probabilidad'!$B$5</xm:f>
            <x14:dxf>
              <font>
                <color rgb="FF9C0006"/>
              </font>
              <fill>
                <patternFill>
                  <bgColor rgb="FFFFC7CE"/>
                </patternFill>
              </fill>
            </x14:dxf>
          </x14:cfRule>
          <xm:sqref>I111</xm:sqref>
        </x14:conditionalFormatting>
        <x14:conditionalFormatting xmlns:xm="http://schemas.microsoft.com/office/excel/2006/main">
          <x14:cfRule type="containsText" priority="2886" operator="containsText" id="{4B25350F-FD95-4ADB-98EC-F7FC496966ED}">
            <xm:f>NOT(ISERROR(SEARCH('Tabla probabilidad'!$B$5,I115)))</xm:f>
            <xm:f>'Tabla probabilidad'!$B$5</xm:f>
            <x14:dxf>
              <font>
                <color rgb="FF006100"/>
              </font>
              <fill>
                <patternFill>
                  <bgColor rgb="FFC6EFCE"/>
                </patternFill>
              </fill>
            </x14:dxf>
          </x14:cfRule>
          <x14:cfRule type="containsText" priority="2887" operator="containsText" id="{CE9AA886-5CC0-429F-99D3-E112821A219B}">
            <xm:f>NOT(ISERROR(SEARCH('Tabla probabilidad'!$B$5,I115)))</xm:f>
            <xm:f>'Tabla probabilidad'!$B$5</xm:f>
            <x14:dxf>
              <font>
                <color rgb="FF9C0006"/>
              </font>
              <fill>
                <patternFill>
                  <bgColor rgb="FFFFC7CE"/>
                </patternFill>
              </fill>
            </x14:dxf>
          </x14:cfRule>
          <xm:sqref>I115</xm:sqref>
        </x14:conditionalFormatting>
        <x14:conditionalFormatting xmlns:xm="http://schemas.microsoft.com/office/excel/2006/main">
          <x14:cfRule type="containsText" priority="2815" operator="containsText" id="{F8078429-DBF8-46C4-8387-B76FA8A010BB}">
            <xm:f>NOT(ISERROR(SEARCH('Tabla probabilidad'!$B$5,I120)))</xm:f>
            <xm:f>'Tabla probabilidad'!$B$5</xm:f>
            <x14:dxf>
              <font>
                <color rgb="FF006100"/>
              </font>
              <fill>
                <patternFill>
                  <bgColor rgb="FFC6EFCE"/>
                </patternFill>
              </fill>
            </x14:dxf>
          </x14:cfRule>
          <x14:cfRule type="containsText" priority="2816" operator="containsText" id="{D3B0E661-A291-4BFF-8002-FD22E3FEFFB9}">
            <xm:f>NOT(ISERROR(SEARCH('Tabla probabilidad'!$B$5,I120)))</xm:f>
            <xm:f>'Tabla probabilidad'!$B$5</xm:f>
            <x14:dxf>
              <font>
                <color rgb="FF9C0006"/>
              </font>
              <fill>
                <patternFill>
                  <bgColor rgb="FFFFC7CE"/>
                </patternFill>
              </fill>
            </x14:dxf>
          </x14:cfRule>
          <xm:sqref>I120</xm:sqref>
        </x14:conditionalFormatting>
        <x14:conditionalFormatting xmlns:xm="http://schemas.microsoft.com/office/excel/2006/main">
          <x14:cfRule type="containsText" priority="2744" operator="containsText" id="{74A4DB2F-4163-4FBE-8C99-D6828AD0D478}">
            <xm:f>NOT(ISERROR(SEARCH('Tabla probabilidad'!$B$5,I124)))</xm:f>
            <xm:f>'Tabla probabilidad'!$B$5</xm:f>
            <x14:dxf>
              <font>
                <color rgb="FF006100"/>
              </font>
              <fill>
                <patternFill>
                  <bgColor rgb="FFC6EFCE"/>
                </patternFill>
              </fill>
            </x14:dxf>
          </x14:cfRule>
          <x14:cfRule type="containsText" priority="2745" operator="containsText" id="{FD0A6FCD-CA4C-4B8D-A5E7-C897259E8778}">
            <xm:f>NOT(ISERROR(SEARCH('Tabla probabilidad'!$B$5,I124)))</xm:f>
            <xm:f>'Tabla probabilidad'!$B$5</xm:f>
            <x14:dxf>
              <font>
                <color rgb="FF9C0006"/>
              </font>
              <fill>
                <patternFill>
                  <bgColor rgb="FFFFC7CE"/>
                </patternFill>
              </fill>
            </x14:dxf>
          </x14:cfRule>
          <xm:sqref>I124</xm:sqref>
        </x14:conditionalFormatting>
        <x14:conditionalFormatting xmlns:xm="http://schemas.microsoft.com/office/excel/2006/main">
          <x14:cfRule type="containsText" priority="2673" operator="containsText" id="{BBA751FC-3FE5-4B1D-900F-A4A922A4D4E8}">
            <xm:f>NOT(ISERROR(SEARCH('Tabla probabilidad'!$B$5,I126)))</xm:f>
            <xm:f>'Tabla probabilidad'!$B$5</xm:f>
            <x14:dxf>
              <font>
                <color rgb="FF006100"/>
              </font>
              <fill>
                <patternFill>
                  <bgColor rgb="FFC6EFCE"/>
                </patternFill>
              </fill>
            </x14:dxf>
          </x14:cfRule>
          <x14:cfRule type="containsText" priority="2674" operator="containsText" id="{895B1BFB-0FFE-4901-BFB7-06937EDCE9C2}">
            <xm:f>NOT(ISERROR(SEARCH('Tabla probabilidad'!$B$5,I126)))</xm:f>
            <xm:f>'Tabla probabilidad'!$B$5</xm:f>
            <x14:dxf>
              <font>
                <color rgb="FF9C0006"/>
              </font>
              <fill>
                <patternFill>
                  <bgColor rgb="FFFFC7CE"/>
                </patternFill>
              </fill>
            </x14:dxf>
          </x14:cfRule>
          <xm:sqref>I126</xm:sqref>
        </x14:conditionalFormatting>
        <x14:conditionalFormatting xmlns:xm="http://schemas.microsoft.com/office/excel/2006/main">
          <x14:cfRule type="containsText" priority="2602" operator="containsText" id="{18FEE9C3-7F03-4FA0-A69C-18AF05AF7EB1}">
            <xm:f>NOT(ISERROR(SEARCH('Tabla probabilidad'!$B$5,I130)))</xm:f>
            <xm:f>'Tabla probabilidad'!$B$5</xm:f>
            <x14:dxf>
              <font>
                <color rgb="FF006100"/>
              </font>
              <fill>
                <patternFill>
                  <bgColor rgb="FFC6EFCE"/>
                </patternFill>
              </fill>
            </x14:dxf>
          </x14:cfRule>
          <x14:cfRule type="containsText" priority="2603" operator="containsText" id="{E6E8C159-5C2D-4DC1-ACA5-DE29B7F7C829}">
            <xm:f>NOT(ISERROR(SEARCH('Tabla probabilidad'!$B$5,I130)))</xm:f>
            <xm:f>'Tabla probabilidad'!$B$5</xm:f>
            <x14:dxf>
              <font>
                <color rgb="FF9C0006"/>
              </font>
              <fill>
                <patternFill>
                  <bgColor rgb="FFFFC7CE"/>
                </patternFill>
              </fill>
            </x14:dxf>
          </x14:cfRule>
          <xm:sqref>I130:I131</xm:sqref>
        </x14:conditionalFormatting>
        <x14:conditionalFormatting xmlns:xm="http://schemas.microsoft.com/office/excel/2006/main">
          <x14:cfRule type="containsText" priority="2531" operator="containsText" id="{6D6FBF21-A0C3-4F7A-AABE-0C0A354BA593}">
            <xm:f>NOT(ISERROR(SEARCH('Tabla probabilidad'!$B$5,I133)))</xm:f>
            <xm:f>'Tabla probabilidad'!$B$5</xm:f>
            <x14:dxf>
              <font>
                <color rgb="FF006100"/>
              </font>
              <fill>
                <patternFill>
                  <bgColor rgb="FFC6EFCE"/>
                </patternFill>
              </fill>
            </x14:dxf>
          </x14:cfRule>
          <x14:cfRule type="containsText" priority="2532" operator="containsText" id="{7EA84796-5C54-4DFB-ADE7-EB0B277846C7}">
            <xm:f>NOT(ISERROR(SEARCH('Tabla probabilidad'!$B$5,I133)))</xm:f>
            <xm:f>'Tabla probabilidad'!$B$5</xm:f>
            <x14:dxf>
              <font>
                <color rgb="FF9C0006"/>
              </font>
              <fill>
                <patternFill>
                  <bgColor rgb="FFFFC7CE"/>
                </patternFill>
              </fill>
            </x14:dxf>
          </x14:cfRule>
          <xm:sqref>I133</xm:sqref>
        </x14:conditionalFormatting>
        <x14:conditionalFormatting xmlns:xm="http://schemas.microsoft.com/office/excel/2006/main">
          <x14:cfRule type="containsText" priority="2460" operator="containsText" id="{03194477-217A-4859-A571-0A18F7144513}">
            <xm:f>NOT(ISERROR(SEARCH('Tabla probabilidad'!$B$5,I146)))</xm:f>
            <xm:f>'Tabla probabilidad'!$B$5</xm:f>
            <x14:dxf>
              <font>
                <color rgb="FF006100"/>
              </font>
              <fill>
                <patternFill>
                  <bgColor rgb="FFC6EFCE"/>
                </patternFill>
              </fill>
            </x14:dxf>
          </x14:cfRule>
          <x14:cfRule type="containsText" priority="2461" operator="containsText" id="{19A5DCE7-FF3C-4E78-A0F5-4F60E7F65D65}">
            <xm:f>NOT(ISERROR(SEARCH('Tabla probabilidad'!$B$5,I146)))</xm:f>
            <xm:f>'Tabla probabilidad'!$B$5</xm:f>
            <x14:dxf>
              <font>
                <color rgb="FF9C0006"/>
              </font>
              <fill>
                <patternFill>
                  <bgColor rgb="FFFFC7CE"/>
                </patternFill>
              </fill>
            </x14:dxf>
          </x14:cfRule>
          <xm:sqref>I146</xm:sqref>
        </x14:conditionalFormatting>
        <x14:conditionalFormatting xmlns:xm="http://schemas.microsoft.com/office/excel/2006/main">
          <x14:cfRule type="containsText" priority="2389" operator="containsText" id="{0B6402C6-C84D-471A-8BD2-A95182DA0E15}">
            <xm:f>NOT(ISERROR(SEARCH('Tabla probabilidad'!$B$5,I151)))</xm:f>
            <xm:f>'Tabla probabilidad'!$B$5</xm:f>
            <x14:dxf>
              <font>
                <color rgb="FF006100"/>
              </font>
              <fill>
                <patternFill>
                  <bgColor rgb="FFC6EFCE"/>
                </patternFill>
              </fill>
            </x14:dxf>
          </x14:cfRule>
          <x14:cfRule type="containsText" priority="2390" operator="containsText" id="{05E979D8-B349-4E96-9337-4B0BF8258B79}">
            <xm:f>NOT(ISERROR(SEARCH('Tabla probabilidad'!$B$5,I151)))</xm:f>
            <xm:f>'Tabla probabilidad'!$B$5</xm:f>
            <x14:dxf>
              <font>
                <color rgb="FF9C0006"/>
              </font>
              <fill>
                <patternFill>
                  <bgColor rgb="FFFFC7CE"/>
                </patternFill>
              </fill>
            </x14:dxf>
          </x14:cfRule>
          <xm:sqref>I151</xm:sqref>
        </x14:conditionalFormatting>
        <x14:conditionalFormatting xmlns:xm="http://schemas.microsoft.com/office/excel/2006/main">
          <x14:cfRule type="containsText" priority="2318" operator="containsText" id="{2A3D42AB-5841-43D6-8B30-4747A3706B7E}">
            <xm:f>NOT(ISERROR(SEARCH('Tabla probabilidad'!$B$5,I154)))</xm:f>
            <xm:f>'Tabla probabilidad'!$B$5</xm:f>
            <x14:dxf>
              <font>
                <color rgb="FF006100"/>
              </font>
              <fill>
                <patternFill>
                  <bgColor rgb="FFC6EFCE"/>
                </patternFill>
              </fill>
            </x14:dxf>
          </x14:cfRule>
          <x14:cfRule type="containsText" priority="2319" operator="containsText" id="{81B96273-3AE4-4BE0-B02A-46E89F262186}">
            <xm:f>NOT(ISERROR(SEARCH('Tabla probabilidad'!$B$5,I154)))</xm:f>
            <xm:f>'Tabla probabilidad'!$B$5</xm:f>
            <x14:dxf>
              <font>
                <color rgb="FF9C0006"/>
              </font>
              <fill>
                <patternFill>
                  <bgColor rgb="FFFFC7CE"/>
                </patternFill>
              </fill>
            </x14:dxf>
          </x14:cfRule>
          <xm:sqref>I154</xm:sqref>
        </x14:conditionalFormatting>
        <x14:conditionalFormatting xmlns:xm="http://schemas.microsoft.com/office/excel/2006/main">
          <x14:cfRule type="containsText" priority="2247" operator="containsText" id="{1820DC43-8B9E-43AC-89ED-E61E1E6CD0AE}">
            <xm:f>NOT(ISERROR(SEARCH('Tabla probabilidad'!$B$5,I159)))</xm:f>
            <xm:f>'Tabla probabilidad'!$B$5</xm:f>
            <x14:dxf>
              <font>
                <color rgb="FF006100"/>
              </font>
              <fill>
                <patternFill>
                  <bgColor rgb="FFC6EFCE"/>
                </patternFill>
              </fill>
            </x14:dxf>
          </x14:cfRule>
          <x14:cfRule type="containsText" priority="2248" operator="containsText" id="{1CF1C087-D934-437D-BEF2-249BD688A509}">
            <xm:f>NOT(ISERROR(SEARCH('Tabla probabilidad'!$B$5,I159)))</xm:f>
            <xm:f>'Tabla probabilidad'!$B$5</xm:f>
            <x14:dxf>
              <font>
                <color rgb="FF9C0006"/>
              </font>
              <fill>
                <patternFill>
                  <bgColor rgb="FFFFC7CE"/>
                </patternFill>
              </fill>
            </x14:dxf>
          </x14:cfRule>
          <xm:sqref>I159</xm:sqref>
        </x14:conditionalFormatting>
        <x14:conditionalFormatting xmlns:xm="http://schemas.microsoft.com/office/excel/2006/main">
          <x14:cfRule type="containsText" priority="2176" operator="containsText" id="{61D7F88D-BA05-41C0-B628-D5CB1C446D6D}">
            <xm:f>NOT(ISERROR(SEARCH('Tabla probabilidad'!$B$5,I138)))</xm:f>
            <xm:f>'Tabla probabilidad'!$B$5</xm:f>
            <x14:dxf>
              <font>
                <color rgb="FF006100"/>
              </font>
              <fill>
                <patternFill>
                  <bgColor rgb="FFC6EFCE"/>
                </patternFill>
              </fill>
            </x14:dxf>
          </x14:cfRule>
          <x14:cfRule type="containsText" priority="2177" operator="containsText" id="{FA92983A-34E3-4F27-A5A1-03BF2DDDE43A}">
            <xm:f>NOT(ISERROR(SEARCH('Tabla probabilidad'!$B$5,I138)))</xm:f>
            <xm:f>'Tabla probabilidad'!$B$5</xm:f>
            <x14:dxf>
              <font>
                <color rgb="FF9C0006"/>
              </font>
              <fill>
                <patternFill>
                  <bgColor rgb="FFFFC7CE"/>
                </patternFill>
              </fill>
            </x14:dxf>
          </x14:cfRule>
          <xm:sqref>I138</xm:sqref>
        </x14:conditionalFormatting>
        <x14:conditionalFormatting xmlns:xm="http://schemas.microsoft.com/office/excel/2006/main">
          <x14:cfRule type="containsText" priority="2105" operator="containsText" id="{614175B9-9636-4D13-9FBD-807DBC2A8684}">
            <xm:f>NOT(ISERROR(SEARCH('Tabla probabilidad'!$B$5,I142)))</xm:f>
            <xm:f>'Tabla probabilidad'!$B$5</xm:f>
            <x14:dxf>
              <font>
                <color rgb="FF006100"/>
              </font>
              <fill>
                <patternFill>
                  <bgColor rgb="FFC6EFCE"/>
                </patternFill>
              </fill>
            </x14:dxf>
          </x14:cfRule>
          <x14:cfRule type="containsText" priority="2106" operator="containsText" id="{90EDAF6D-E52E-4B5E-B4B5-8298CF1422F6}">
            <xm:f>NOT(ISERROR(SEARCH('Tabla probabilidad'!$B$5,I142)))</xm:f>
            <xm:f>'Tabla probabilidad'!$B$5</xm:f>
            <x14:dxf>
              <font>
                <color rgb="FF9C0006"/>
              </font>
              <fill>
                <patternFill>
                  <bgColor rgb="FFFFC7CE"/>
                </patternFill>
              </fill>
            </x14:dxf>
          </x14:cfRule>
          <xm:sqref>I142</xm:sqref>
        </x14:conditionalFormatting>
        <x14:conditionalFormatting xmlns:xm="http://schemas.microsoft.com/office/excel/2006/main">
          <x14:cfRule type="containsText" priority="46" operator="containsText" id="{1809D3EF-E35C-43EB-95C5-AF1BD3A0BEAF}">
            <xm:f>NOT(ISERROR(SEARCH('Tabla probabilidad'!$B$5,I194)))</xm:f>
            <xm:f>'Tabla probabilidad'!$B$5</xm:f>
            <x14:dxf>
              <font>
                <color rgb="FF006100"/>
              </font>
              <fill>
                <patternFill>
                  <bgColor rgb="FFC6EFCE"/>
                </patternFill>
              </fill>
            </x14:dxf>
          </x14:cfRule>
          <x14:cfRule type="containsText" priority="47" operator="containsText" id="{6715CB38-026D-47E2-8BBA-3A0077AFF83F}">
            <xm:f>NOT(ISERROR(SEARCH('Tabla probabilidad'!$B$5,I194)))</xm:f>
            <xm:f>'Tabla probabilidad'!$B$5</xm:f>
            <x14:dxf>
              <font>
                <color rgb="FF9C0006"/>
              </font>
              <fill>
                <patternFill>
                  <bgColor rgb="FFFFC7CE"/>
                </patternFill>
              </fill>
            </x14:dxf>
          </x14:cfRule>
          <xm:sqref>I194</xm:sqref>
        </x14:conditionalFormatting>
      </x14:conditionalFormattings>
    </ext>
    <ext xmlns:x14="http://schemas.microsoft.com/office/spreadsheetml/2009/9/main" uri="{CCE6A557-97BC-4b89-ADB6-D9C93CAAB3DF}">
      <x14:dataValidations xmlns:xm="http://schemas.microsoft.com/office/excel/2006/main" count="10">
        <x14:dataValidation type="list" allowBlank="1" showInputMessage="1" showErrorMessage="1" xr:uid="{00000000-0002-0000-0300-000001000000}">
          <x14:formula1>
            <xm:f>LISTA!$J$3:$J$4</xm:f>
          </x14:formula1>
          <xm:sqref>AN10 AN20 AN44:AN45 AN163 AN167 AN23 AN26:AN28 AN171 AN36 AN40 AN14 AN173 AN48 AN50 AN53 AN176 AN17 AN56 AN33 AN59 AN179 AN181 AN62 AN66 AN183 AN70 AN72 AN74 AN76 AN78 AN81 AN84 AN190 AN87 AN90 AN93 AN95 AN186 AN188 AN97 AN100 AN102 AN105 AN107 AN109 AN111 AN115 AN120 AN124 AN126 AN130:AN131 AN133 AN146 AN151 AN154 AN159 AN138 AN142</xm:sqref>
        </x14:dataValidation>
        <x14:dataValidation type="list" allowBlank="1" showInputMessage="1" showErrorMessage="1" xr:uid="{00000000-0002-0000-0300-000002000000}">
          <x14:formula1>
            <xm:f>LISTA!$K$3:$K$6</xm:f>
          </x14:formula1>
          <xm:sqref>AH10 AH20 AH44:AH45 AH163 AH167 AH23 AH26:AH28 AH171 AH36 AH40 AH14 AH173 AH48 AH50 AH53 AH176 AH17 AH56 AH33 AH59 AH179 AH181 AH62 AH66 AH183 AH70 AH72 AH74 AH76 AH78 AH81 AH84 AH190 AH87 AH90 AH93 AH95 AH186 AH188 AH97 AH100 AH102 AH105 AH107 AH109 AH111 AH115 AH120 AH124 AH126 AH130:AH131 AH133 AH146 AH151 AH154 AH159 AH138 AH142</xm:sqref>
        </x14:dataValidation>
        <x14:dataValidation type="list" allowBlank="1" showInputMessage="1" showErrorMessage="1" xr:uid="{00000000-0002-0000-0300-00000A000000}">
          <x14:formula1>
            <xm:f>LISTA!$B$3:$B$9</xm:f>
          </x14:formula1>
          <xm:sqref>C10 C36:C44 C20:C26 C146 C163:C183 C190:C193</xm:sqref>
        </x14:dataValidation>
        <x14:dataValidation type="list" allowBlank="1" showInputMessage="1" showErrorMessage="1" xr:uid="{00000000-0002-0000-0300-000003000000}">
          <x14:formula1>
            <xm:f>LISTA!$E$3:$E$5</xm:f>
          </x14:formula1>
          <xm:sqref>R10:R193</xm:sqref>
        </x14:dataValidation>
        <x14:dataValidation type="list" allowBlank="1" showInputMessage="1" showErrorMessage="1" xr:uid="{00000000-0002-0000-0300-000004000000}">
          <x14:formula1>
            <xm:f>LISTA!$F$3:$F$4</xm:f>
          </x14:formula1>
          <xm:sqref>S10:S193</xm:sqref>
        </x14:dataValidation>
        <x14:dataValidation type="list" allowBlank="1" showInputMessage="1" showErrorMessage="1" xr:uid="{00000000-0002-0000-0300-000005000000}">
          <x14:formula1>
            <xm:f>LISTA!$G$3:$G$4</xm:f>
          </x14:formula1>
          <xm:sqref>U10:U193</xm:sqref>
        </x14:dataValidation>
        <x14:dataValidation type="list" allowBlank="1" showInputMessage="1" showErrorMessage="1" xr:uid="{00000000-0002-0000-0300-000006000000}">
          <x14:formula1>
            <xm:f>LISTA!$H$3:$H$4</xm:f>
          </x14:formula1>
          <xm:sqref>V10:V193</xm:sqref>
        </x14:dataValidation>
        <x14:dataValidation type="list" allowBlank="1" showInputMessage="1" showErrorMessage="1" xr:uid="{00000000-0002-0000-0300-000007000000}">
          <x14:formula1>
            <xm:f>LISTA!$I$3:$I$4</xm:f>
          </x14:formula1>
          <xm:sqref>W10:W193</xm:sqref>
        </x14:dataValidation>
        <x14:dataValidation type="list" allowBlank="1" showInputMessage="1" showErrorMessage="1" xr:uid="{00000000-0002-0000-0300-000009000000}">
          <x14:formula1>
            <xm:f>LISTA!$D$3:$D$31</xm:f>
          </x14:formula1>
          <xm:sqref>K10:K193</xm:sqref>
        </x14:dataValidation>
        <x14:dataValidation type="list" allowBlank="1" showInputMessage="1" showErrorMessage="1" xr:uid="{00000000-0002-0000-0300-000008000000}">
          <x14:formula1>
            <xm:f>LISTA!$C$3:$C$10</xm:f>
          </x14:formula1>
          <xm:sqref>G10:G194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39997558519241921"/>
  </sheetPr>
  <dimension ref="B1:H41"/>
  <sheetViews>
    <sheetView topLeftCell="B17" zoomScale="112" zoomScaleNormal="112" workbookViewId="0">
      <selection activeCell="E19" sqref="E19:F19"/>
    </sheetView>
  </sheetViews>
  <sheetFormatPr baseColWidth="10" defaultColWidth="11.44140625" defaultRowHeight="14.4" x14ac:dyDescent="0.3"/>
  <cols>
    <col min="1" max="1" width="2.88671875" style="6" customWidth="1"/>
    <col min="2" max="3" width="24.6640625" style="6" customWidth="1"/>
    <col min="4" max="4" width="16" style="6" customWidth="1"/>
    <col min="5" max="5" width="24.6640625" style="6" customWidth="1"/>
    <col min="6" max="6" width="27.6640625" style="6" customWidth="1"/>
    <col min="7" max="8" width="24.6640625" style="6" customWidth="1"/>
    <col min="9" max="16384" width="11.44140625" style="6"/>
  </cols>
  <sheetData>
    <row r="1" spans="2:8" ht="15" thickBot="1" x14ac:dyDescent="0.35"/>
    <row r="2" spans="2:8" ht="18" x14ac:dyDescent="0.3">
      <c r="B2" s="410" t="s">
        <v>642</v>
      </c>
      <c r="C2" s="411"/>
      <c r="D2" s="411"/>
      <c r="E2" s="411"/>
      <c r="F2" s="411"/>
      <c r="G2" s="411"/>
      <c r="H2" s="412"/>
    </row>
    <row r="3" spans="2:8" x14ac:dyDescent="0.3">
      <c r="B3" s="413" t="s">
        <v>643</v>
      </c>
      <c r="C3" s="414"/>
      <c r="D3" s="414"/>
      <c r="E3" s="414"/>
      <c r="F3" s="414"/>
      <c r="G3" s="414"/>
      <c r="H3" s="415"/>
    </row>
    <row r="4" spans="2:8" ht="88.5" customHeight="1" x14ac:dyDescent="0.3">
      <c r="B4" s="416" t="s">
        <v>644</v>
      </c>
      <c r="C4" s="417"/>
      <c r="D4" s="417"/>
      <c r="E4" s="417"/>
      <c r="F4" s="417"/>
      <c r="G4" s="417"/>
      <c r="H4" s="418"/>
    </row>
    <row r="5" spans="2:8" x14ac:dyDescent="0.3">
      <c r="B5" s="7"/>
      <c r="C5" s="8"/>
      <c r="D5" s="8"/>
      <c r="E5" s="8"/>
      <c r="F5" s="8"/>
      <c r="G5" s="8"/>
      <c r="H5" s="9"/>
    </row>
    <row r="6" spans="2:8" ht="16.5" customHeight="1" x14ac:dyDescent="0.3">
      <c r="B6" s="419" t="s">
        <v>645</v>
      </c>
      <c r="C6" s="420"/>
      <c r="D6" s="420"/>
      <c r="E6" s="420"/>
      <c r="F6" s="420"/>
      <c r="G6" s="420"/>
      <c r="H6" s="421"/>
    </row>
    <row r="7" spans="2:8" ht="44.25" customHeight="1" x14ac:dyDescent="0.3">
      <c r="B7" s="419"/>
      <c r="C7" s="420"/>
      <c r="D7" s="420"/>
      <c r="E7" s="420"/>
      <c r="F7" s="420"/>
      <c r="G7" s="420"/>
      <c r="H7" s="421"/>
    </row>
    <row r="8" spans="2:8" ht="15" thickBot="1" x14ac:dyDescent="0.35">
      <c r="B8" s="10"/>
      <c r="C8" s="11"/>
      <c r="D8" s="12"/>
      <c r="E8" s="13"/>
      <c r="F8" s="13"/>
      <c r="G8" s="14"/>
      <c r="H8" s="15"/>
    </row>
    <row r="9" spans="2:8" x14ac:dyDescent="0.3">
      <c r="B9" s="10"/>
      <c r="C9" s="406" t="s">
        <v>646</v>
      </c>
      <c r="D9" s="407"/>
      <c r="E9" s="408" t="s">
        <v>647</v>
      </c>
      <c r="F9" s="409"/>
      <c r="G9" s="11"/>
      <c r="H9" s="15"/>
    </row>
    <row r="10" spans="2:8" ht="35.25" customHeight="1" x14ac:dyDescent="0.3">
      <c r="B10" s="10"/>
      <c r="C10" s="402" t="s">
        <v>648</v>
      </c>
      <c r="D10" s="403"/>
      <c r="E10" s="404" t="s">
        <v>649</v>
      </c>
      <c r="F10" s="405"/>
      <c r="G10" s="11"/>
      <c r="H10" s="15"/>
    </row>
    <row r="11" spans="2:8" ht="17.25" customHeight="1" x14ac:dyDescent="0.3">
      <c r="B11" s="10"/>
      <c r="C11" s="402" t="s">
        <v>650</v>
      </c>
      <c r="D11" s="403"/>
      <c r="E11" s="404" t="s">
        <v>651</v>
      </c>
      <c r="F11" s="405"/>
      <c r="G11" s="11"/>
      <c r="H11" s="15"/>
    </row>
    <row r="12" spans="2:8" ht="19.5" customHeight="1" x14ac:dyDescent="0.3">
      <c r="B12" s="10"/>
      <c r="C12" s="402" t="s">
        <v>652</v>
      </c>
      <c r="D12" s="403"/>
      <c r="E12" s="404" t="s">
        <v>653</v>
      </c>
      <c r="F12" s="405"/>
      <c r="G12" s="11"/>
      <c r="H12" s="15"/>
    </row>
    <row r="13" spans="2:8" ht="27" customHeight="1" x14ac:dyDescent="0.3">
      <c r="B13" s="10"/>
      <c r="C13" s="402" t="s">
        <v>654</v>
      </c>
      <c r="D13" s="403"/>
      <c r="E13" s="404" t="s">
        <v>655</v>
      </c>
      <c r="F13" s="405"/>
      <c r="G13" s="11"/>
      <c r="H13" s="15"/>
    </row>
    <row r="14" spans="2:8" ht="34.5" customHeight="1" x14ac:dyDescent="0.3">
      <c r="B14" s="10"/>
      <c r="C14" s="400" t="s">
        <v>164</v>
      </c>
      <c r="D14" s="401"/>
      <c r="E14" s="394" t="s">
        <v>656</v>
      </c>
      <c r="F14" s="395"/>
      <c r="G14" s="11"/>
      <c r="H14" s="15"/>
    </row>
    <row r="15" spans="2:8" ht="27.75" customHeight="1" x14ac:dyDescent="0.3">
      <c r="B15" s="10"/>
      <c r="C15" s="400" t="s">
        <v>657</v>
      </c>
      <c r="D15" s="401"/>
      <c r="E15" s="394" t="s">
        <v>658</v>
      </c>
      <c r="F15" s="395"/>
      <c r="G15" s="11"/>
      <c r="H15" s="15"/>
    </row>
    <row r="16" spans="2:8" ht="28.5" customHeight="1" x14ac:dyDescent="0.3">
      <c r="B16" s="10"/>
      <c r="C16" s="400" t="s">
        <v>166</v>
      </c>
      <c r="D16" s="401"/>
      <c r="E16" s="394" t="s">
        <v>659</v>
      </c>
      <c r="F16" s="395"/>
      <c r="G16" s="11"/>
      <c r="H16" s="15"/>
    </row>
    <row r="17" spans="2:8" ht="72.75" customHeight="1" x14ac:dyDescent="0.3">
      <c r="B17" s="10"/>
      <c r="C17" s="400" t="s">
        <v>167</v>
      </c>
      <c r="D17" s="401"/>
      <c r="E17" s="394" t="s">
        <v>660</v>
      </c>
      <c r="F17" s="395"/>
      <c r="G17" s="11"/>
      <c r="H17" s="15"/>
    </row>
    <row r="18" spans="2:8" ht="64.5" customHeight="1" x14ac:dyDescent="0.3">
      <c r="B18" s="10"/>
      <c r="C18" s="400" t="s">
        <v>168</v>
      </c>
      <c r="D18" s="401"/>
      <c r="E18" s="394" t="s">
        <v>661</v>
      </c>
      <c r="F18" s="395"/>
      <c r="G18" s="11"/>
      <c r="H18" s="15"/>
    </row>
    <row r="19" spans="2:8" ht="71.25" customHeight="1" x14ac:dyDescent="0.3">
      <c r="B19" s="10"/>
      <c r="C19" s="400" t="s">
        <v>662</v>
      </c>
      <c r="D19" s="401"/>
      <c r="E19" s="394" t="s">
        <v>663</v>
      </c>
      <c r="F19" s="395"/>
      <c r="G19" s="11"/>
      <c r="H19" s="15"/>
    </row>
    <row r="20" spans="2:8" ht="55.5" customHeight="1" x14ac:dyDescent="0.3">
      <c r="B20" s="10"/>
      <c r="C20" s="392" t="s">
        <v>664</v>
      </c>
      <c r="D20" s="393"/>
      <c r="E20" s="394" t="s">
        <v>665</v>
      </c>
      <c r="F20" s="395"/>
      <c r="G20" s="11"/>
      <c r="H20" s="15"/>
    </row>
    <row r="21" spans="2:8" ht="42" customHeight="1" x14ac:dyDescent="0.3">
      <c r="B21" s="10"/>
      <c r="C21" s="392" t="s">
        <v>174</v>
      </c>
      <c r="D21" s="393"/>
      <c r="E21" s="394" t="s">
        <v>666</v>
      </c>
      <c r="F21" s="395"/>
      <c r="G21" s="11"/>
      <c r="H21" s="15"/>
    </row>
    <row r="22" spans="2:8" ht="59.25" customHeight="1" x14ac:dyDescent="0.3">
      <c r="B22" s="10"/>
      <c r="C22" s="392" t="s">
        <v>176</v>
      </c>
      <c r="D22" s="393"/>
      <c r="E22" s="394" t="s">
        <v>667</v>
      </c>
      <c r="F22" s="395"/>
      <c r="G22" s="11"/>
      <c r="H22" s="15"/>
    </row>
    <row r="23" spans="2:8" ht="23.25" customHeight="1" x14ac:dyDescent="0.3">
      <c r="B23" s="10"/>
      <c r="C23" s="392" t="s">
        <v>177</v>
      </c>
      <c r="D23" s="393"/>
      <c r="E23" s="394" t="s">
        <v>668</v>
      </c>
      <c r="F23" s="395"/>
      <c r="G23" s="11"/>
      <c r="H23" s="15"/>
    </row>
    <row r="24" spans="2:8" ht="30.75" customHeight="1" x14ac:dyDescent="0.3">
      <c r="B24" s="10"/>
      <c r="C24" s="392" t="s">
        <v>669</v>
      </c>
      <c r="D24" s="393"/>
      <c r="E24" s="394" t="s">
        <v>670</v>
      </c>
      <c r="F24" s="395"/>
      <c r="G24" s="11"/>
      <c r="H24" s="15"/>
    </row>
    <row r="25" spans="2:8" ht="33" customHeight="1" x14ac:dyDescent="0.3">
      <c r="B25" s="10"/>
      <c r="C25" s="392" t="s">
        <v>671</v>
      </c>
      <c r="D25" s="393"/>
      <c r="E25" s="394" t="s">
        <v>672</v>
      </c>
      <c r="F25" s="395"/>
      <c r="G25" s="11"/>
      <c r="H25" s="15"/>
    </row>
    <row r="26" spans="2:8" ht="30" customHeight="1" x14ac:dyDescent="0.3">
      <c r="B26" s="10"/>
      <c r="C26" s="392" t="s">
        <v>673</v>
      </c>
      <c r="D26" s="393"/>
      <c r="E26" s="394" t="s">
        <v>674</v>
      </c>
      <c r="F26" s="395"/>
      <c r="G26" s="11"/>
      <c r="H26" s="15"/>
    </row>
    <row r="27" spans="2:8" ht="35.25" customHeight="1" x14ac:dyDescent="0.3">
      <c r="B27" s="10"/>
      <c r="C27" s="392" t="s">
        <v>675</v>
      </c>
      <c r="D27" s="393"/>
      <c r="E27" s="394" t="s">
        <v>676</v>
      </c>
      <c r="F27" s="395"/>
      <c r="G27" s="11"/>
      <c r="H27" s="15"/>
    </row>
    <row r="28" spans="2:8" ht="31.5" customHeight="1" x14ac:dyDescent="0.3">
      <c r="B28" s="10"/>
      <c r="C28" s="392" t="s">
        <v>677</v>
      </c>
      <c r="D28" s="393"/>
      <c r="E28" s="394" t="s">
        <v>678</v>
      </c>
      <c r="F28" s="395"/>
      <c r="G28" s="11"/>
      <c r="H28" s="15"/>
    </row>
    <row r="29" spans="2:8" ht="35.25" customHeight="1" x14ac:dyDescent="0.3">
      <c r="B29" s="10"/>
      <c r="C29" s="392" t="s">
        <v>679</v>
      </c>
      <c r="D29" s="393"/>
      <c r="E29" s="394" t="s">
        <v>680</v>
      </c>
      <c r="F29" s="395"/>
      <c r="G29" s="11"/>
      <c r="H29" s="15"/>
    </row>
    <row r="30" spans="2:8" ht="59.25" customHeight="1" x14ac:dyDescent="0.3">
      <c r="B30" s="10"/>
      <c r="C30" s="392" t="s">
        <v>681</v>
      </c>
      <c r="D30" s="393"/>
      <c r="E30" s="394" t="s">
        <v>682</v>
      </c>
      <c r="F30" s="395"/>
      <c r="G30" s="11"/>
      <c r="H30" s="15"/>
    </row>
    <row r="31" spans="2:8" ht="57" customHeight="1" x14ac:dyDescent="0.3">
      <c r="B31" s="10"/>
      <c r="C31" s="392" t="s">
        <v>183</v>
      </c>
      <c r="D31" s="393"/>
      <c r="E31" s="394" t="s">
        <v>683</v>
      </c>
      <c r="F31" s="395"/>
      <c r="G31" s="11"/>
      <c r="H31" s="15"/>
    </row>
    <row r="32" spans="2:8" ht="82.5" customHeight="1" x14ac:dyDescent="0.3">
      <c r="B32" s="10"/>
      <c r="C32" s="392" t="s">
        <v>684</v>
      </c>
      <c r="D32" s="393"/>
      <c r="E32" s="394" t="s">
        <v>685</v>
      </c>
      <c r="F32" s="395"/>
      <c r="G32" s="11"/>
      <c r="H32" s="15"/>
    </row>
    <row r="33" spans="2:8" ht="46.5" customHeight="1" x14ac:dyDescent="0.3">
      <c r="B33" s="10"/>
      <c r="C33" s="392" t="s">
        <v>188</v>
      </c>
      <c r="D33" s="393"/>
      <c r="E33" s="394" t="s">
        <v>686</v>
      </c>
      <c r="F33" s="395"/>
      <c r="G33" s="11"/>
      <c r="H33" s="15"/>
    </row>
    <row r="34" spans="2:8" ht="6.75" customHeight="1" thickBot="1" x14ac:dyDescent="0.35">
      <c r="B34" s="10"/>
      <c r="C34" s="396"/>
      <c r="D34" s="397"/>
      <c r="E34" s="398"/>
      <c r="F34" s="399"/>
      <c r="G34" s="11"/>
      <c r="H34" s="15"/>
    </row>
    <row r="35" spans="2:8" ht="15" thickTop="1" x14ac:dyDescent="0.3">
      <c r="B35" s="10"/>
      <c r="C35" s="16"/>
      <c r="D35" s="16"/>
      <c r="E35" s="17"/>
      <c r="F35" s="17"/>
      <c r="G35" s="11"/>
      <c r="H35" s="15"/>
    </row>
    <row r="36" spans="2:8" ht="21" customHeight="1" x14ac:dyDescent="0.3">
      <c r="B36" s="389" t="s">
        <v>687</v>
      </c>
      <c r="C36" s="390"/>
      <c r="D36" s="390"/>
      <c r="E36" s="390"/>
      <c r="F36" s="390"/>
      <c r="G36" s="390"/>
      <c r="H36" s="391"/>
    </row>
    <row r="37" spans="2:8" ht="20.25" customHeight="1" x14ac:dyDescent="0.3">
      <c r="B37" s="389" t="s">
        <v>688</v>
      </c>
      <c r="C37" s="390"/>
      <c r="D37" s="390"/>
      <c r="E37" s="390"/>
      <c r="F37" s="390"/>
      <c r="G37" s="390"/>
      <c r="H37" s="391"/>
    </row>
    <row r="38" spans="2:8" ht="20.25" customHeight="1" x14ac:dyDescent="0.3">
      <c r="B38" s="389" t="s">
        <v>689</v>
      </c>
      <c r="C38" s="390"/>
      <c r="D38" s="390"/>
      <c r="E38" s="390"/>
      <c r="F38" s="390"/>
      <c r="G38" s="390"/>
      <c r="H38" s="391"/>
    </row>
    <row r="39" spans="2:8" ht="21.75" customHeight="1" x14ac:dyDescent="0.3">
      <c r="B39" s="389" t="s">
        <v>690</v>
      </c>
      <c r="C39" s="390"/>
      <c r="D39" s="390"/>
      <c r="E39" s="390"/>
      <c r="F39" s="390"/>
      <c r="G39" s="390"/>
      <c r="H39" s="391"/>
    </row>
    <row r="40" spans="2:8" ht="22.5" customHeight="1" x14ac:dyDescent="0.3">
      <c r="B40" s="389" t="s">
        <v>691</v>
      </c>
      <c r="C40" s="390"/>
      <c r="D40" s="390"/>
      <c r="E40" s="390"/>
      <c r="F40" s="390"/>
      <c r="G40" s="390"/>
      <c r="H40" s="391"/>
    </row>
    <row r="41" spans="2:8" ht="32.25" customHeight="1" thickBot="1" x14ac:dyDescent="0.35">
      <c r="B41" s="386" t="s">
        <v>692</v>
      </c>
      <c r="C41" s="387"/>
      <c r="D41" s="387"/>
      <c r="E41" s="387"/>
      <c r="F41" s="387"/>
      <c r="G41" s="387"/>
      <c r="H41" s="388"/>
    </row>
  </sheetData>
  <mergeCells count="62">
    <mergeCell ref="C9:D9"/>
    <mergeCell ref="E9:F9"/>
    <mergeCell ref="B2:H2"/>
    <mergeCell ref="B3:H3"/>
    <mergeCell ref="B4:H4"/>
    <mergeCell ref="B6:H7"/>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B37:H37"/>
    <mergeCell ref="B41:H41"/>
    <mergeCell ref="B40:H40"/>
    <mergeCell ref="B38:H38"/>
    <mergeCell ref="B39:H39"/>
    <mergeCell ref="C33:D33"/>
    <mergeCell ref="E33:F33"/>
    <mergeCell ref="C34:D34"/>
    <mergeCell ref="E34:F34"/>
    <mergeCell ref="B36:H3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A3:I7"/>
  <sheetViews>
    <sheetView zoomScale="69" zoomScaleNormal="69" workbookViewId="0">
      <selection activeCell="C6" sqref="C6"/>
    </sheetView>
  </sheetViews>
  <sheetFormatPr baseColWidth="10" defaultColWidth="11.44140625" defaultRowHeight="14.4" x14ac:dyDescent="0.3"/>
  <cols>
    <col min="1" max="1" width="27.44140625" style="6" customWidth="1"/>
    <col min="2" max="2" width="33.33203125" style="6" customWidth="1"/>
    <col min="3" max="3" width="70.5546875" style="6" customWidth="1"/>
    <col min="4" max="4" width="46.5546875" style="6" customWidth="1"/>
    <col min="5" max="5" width="40.44140625" style="6" customWidth="1"/>
    <col min="6" max="6" width="41.33203125" style="6" customWidth="1"/>
    <col min="7" max="7" width="47.6640625" style="6" customWidth="1"/>
    <col min="8" max="8" width="42.88671875" style="6" customWidth="1"/>
    <col min="9" max="9" width="34" style="6" customWidth="1"/>
    <col min="10" max="16384" width="11.44140625" style="6"/>
  </cols>
  <sheetData>
    <row r="3" spans="1:9" x14ac:dyDescent="0.3">
      <c r="A3" s="422" t="s">
        <v>168</v>
      </c>
      <c r="B3" s="422"/>
      <c r="C3" s="422"/>
      <c r="D3" s="422"/>
      <c r="E3" s="422"/>
      <c r="F3" s="422"/>
      <c r="G3" s="422"/>
      <c r="H3" s="422"/>
    </row>
    <row r="4" spans="1:9" x14ac:dyDescent="0.3">
      <c r="A4" s="422"/>
      <c r="B4" s="422"/>
      <c r="C4" s="422"/>
      <c r="D4" s="422"/>
      <c r="E4" s="422"/>
      <c r="F4" s="422"/>
      <c r="G4" s="422"/>
      <c r="H4" s="422"/>
    </row>
    <row r="5" spans="1:9" ht="33" thickBot="1" x14ac:dyDescent="0.35">
      <c r="A5" s="18"/>
      <c r="B5" s="18"/>
      <c r="C5" s="18"/>
      <c r="D5" s="18"/>
      <c r="E5" s="18"/>
      <c r="F5" s="18"/>
      <c r="G5" s="18"/>
      <c r="H5" s="18"/>
    </row>
    <row r="6" spans="1:9" ht="71.25" customHeight="1" thickBot="1" x14ac:dyDescent="0.35">
      <c r="A6" s="423" t="s">
        <v>168</v>
      </c>
      <c r="B6" s="79" t="s">
        <v>693</v>
      </c>
      <c r="C6" s="80" t="s">
        <v>694</v>
      </c>
      <c r="D6" s="80" t="s">
        <v>695</v>
      </c>
      <c r="E6" s="80" t="s">
        <v>696</v>
      </c>
      <c r="F6" s="80" t="s">
        <v>697</v>
      </c>
      <c r="G6" s="138" t="s">
        <v>698</v>
      </c>
      <c r="H6" s="79" t="s">
        <v>699</v>
      </c>
      <c r="I6" s="79" t="s">
        <v>700</v>
      </c>
    </row>
    <row r="7" spans="1:9" ht="265.5" customHeight="1" thickBot="1" x14ac:dyDescent="0.35">
      <c r="A7" s="424"/>
      <c r="B7" s="19" t="s">
        <v>701</v>
      </c>
      <c r="C7" s="19" t="s">
        <v>702</v>
      </c>
      <c r="D7" s="19" t="s">
        <v>703</v>
      </c>
      <c r="E7" s="19" t="s">
        <v>704</v>
      </c>
      <c r="F7" s="19" t="s">
        <v>705</v>
      </c>
      <c r="G7" s="20" t="s">
        <v>706</v>
      </c>
      <c r="H7" s="145" t="s">
        <v>707</v>
      </c>
      <c r="I7" s="145" t="s">
        <v>708</v>
      </c>
    </row>
  </sheetData>
  <mergeCells count="2">
    <mergeCell ref="A3:H4"/>
    <mergeCell ref="A6:A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1:EG735"/>
  <sheetViews>
    <sheetView topLeftCell="A2" zoomScale="90" zoomScaleNormal="90" workbookViewId="0">
      <selection activeCell="C6" sqref="C6"/>
    </sheetView>
  </sheetViews>
  <sheetFormatPr baseColWidth="10" defaultColWidth="11.44140625" defaultRowHeight="14.4" x14ac:dyDescent="0.3"/>
  <cols>
    <col min="2" max="2" width="24.109375" customWidth="1"/>
    <col min="3" max="3" width="75.6640625" customWidth="1"/>
    <col min="4" max="4" width="29.88671875" customWidth="1"/>
    <col min="32" max="137" width="11.44140625" style="6"/>
  </cols>
  <sheetData>
    <row r="1" spans="1:31" s="6" customFormat="1" x14ac:dyDescent="0.3"/>
    <row r="2" spans="1:31" ht="22.8" x14ac:dyDescent="0.3">
      <c r="A2" s="6"/>
      <c r="B2" s="425" t="s">
        <v>709</v>
      </c>
      <c r="C2" s="425"/>
      <c r="D2" s="425"/>
      <c r="E2" s="6"/>
      <c r="F2" s="6"/>
      <c r="G2" s="6"/>
      <c r="H2" s="6"/>
      <c r="I2" s="6"/>
      <c r="J2" s="6"/>
      <c r="K2" s="6"/>
      <c r="L2" s="6"/>
      <c r="M2" s="6"/>
      <c r="N2" s="6"/>
      <c r="O2" s="6"/>
      <c r="P2" s="6"/>
      <c r="Q2" s="6"/>
      <c r="R2" s="6"/>
      <c r="S2" s="6"/>
      <c r="T2" s="6"/>
      <c r="U2" s="6"/>
      <c r="V2" s="6"/>
      <c r="W2" s="6"/>
      <c r="X2" s="6"/>
      <c r="Y2" s="6"/>
      <c r="Z2" s="6"/>
      <c r="AA2" s="6"/>
      <c r="AB2" s="6"/>
      <c r="AC2" s="6"/>
      <c r="AD2" s="6"/>
      <c r="AE2" s="6"/>
    </row>
    <row r="3" spans="1:31" x14ac:dyDescent="0.3">
      <c r="A3" s="6"/>
      <c r="B3" s="97"/>
      <c r="C3" s="97"/>
      <c r="D3" s="97"/>
      <c r="E3" s="6"/>
      <c r="F3" s="6"/>
      <c r="G3" s="6"/>
      <c r="H3" s="6"/>
      <c r="I3" s="6"/>
      <c r="J3" s="6"/>
      <c r="K3" s="6"/>
      <c r="L3" s="6"/>
      <c r="M3" s="6"/>
      <c r="N3" s="6"/>
      <c r="O3" s="6"/>
      <c r="P3" s="6"/>
      <c r="Q3" s="6"/>
      <c r="R3" s="6"/>
      <c r="S3" s="6"/>
      <c r="T3" s="6"/>
      <c r="U3" s="6"/>
      <c r="V3" s="6"/>
      <c r="W3" s="6"/>
      <c r="X3" s="6"/>
      <c r="Y3" s="6"/>
      <c r="Z3" s="6"/>
      <c r="AA3" s="6"/>
      <c r="AB3" s="6"/>
      <c r="AC3" s="6"/>
      <c r="AD3" s="6"/>
      <c r="AE3" s="6"/>
    </row>
    <row r="4" spans="1:31" ht="22.8" x14ac:dyDescent="0.3">
      <c r="A4" s="6"/>
      <c r="B4" s="21"/>
      <c r="C4" s="108" t="s">
        <v>710</v>
      </c>
      <c r="D4" s="108" t="s">
        <v>216</v>
      </c>
      <c r="E4" s="6"/>
      <c r="F4" s="6"/>
      <c r="G4" s="6"/>
      <c r="H4" s="6"/>
      <c r="I4" s="6"/>
      <c r="J4" s="6"/>
      <c r="K4" s="6"/>
      <c r="L4" s="6"/>
      <c r="M4" s="6"/>
      <c r="N4" s="6"/>
      <c r="O4" s="6"/>
      <c r="P4" s="6"/>
      <c r="Q4" s="6"/>
      <c r="R4" s="6"/>
      <c r="S4" s="6"/>
      <c r="T4" s="6"/>
      <c r="U4" s="6"/>
      <c r="V4" s="6"/>
      <c r="W4" s="6"/>
      <c r="X4" s="6"/>
      <c r="Y4" s="6"/>
      <c r="Z4" s="6"/>
      <c r="AA4" s="6"/>
      <c r="AB4" s="6"/>
      <c r="AC4" s="6"/>
      <c r="AD4" s="6"/>
      <c r="AE4" s="6"/>
    </row>
    <row r="5" spans="1:31" ht="45.6" x14ac:dyDescent="0.3">
      <c r="A5" s="6"/>
      <c r="B5" s="109" t="s">
        <v>711</v>
      </c>
      <c r="C5" s="110" t="s">
        <v>712</v>
      </c>
      <c r="D5" s="111">
        <v>0.2</v>
      </c>
      <c r="E5" s="6"/>
      <c r="F5" s="6"/>
      <c r="G5" s="6"/>
      <c r="H5" s="6"/>
      <c r="I5" s="6"/>
      <c r="J5" s="6"/>
      <c r="K5" s="6"/>
      <c r="L5" s="6"/>
      <c r="M5" s="6"/>
      <c r="N5" s="6"/>
      <c r="O5" s="6"/>
      <c r="P5" s="6"/>
      <c r="Q5" s="6"/>
      <c r="R5" s="6"/>
      <c r="S5" s="6"/>
      <c r="T5" s="6"/>
      <c r="U5" s="6"/>
      <c r="V5" s="6"/>
      <c r="W5" s="6"/>
      <c r="X5" s="6"/>
      <c r="Y5" s="6"/>
      <c r="Z5" s="6"/>
      <c r="AA5" s="6"/>
      <c r="AB5" s="6"/>
      <c r="AC5" s="6"/>
      <c r="AD5" s="6"/>
      <c r="AE5" s="6"/>
    </row>
    <row r="6" spans="1:31" ht="45.6" x14ac:dyDescent="0.3">
      <c r="A6" s="6"/>
      <c r="B6" s="112" t="s">
        <v>713</v>
      </c>
      <c r="C6" s="113" t="s">
        <v>714</v>
      </c>
      <c r="D6" s="114">
        <v>0.4</v>
      </c>
      <c r="E6" s="6"/>
      <c r="F6" s="6"/>
      <c r="G6" s="6"/>
      <c r="H6" s="6"/>
      <c r="I6" s="6"/>
      <c r="J6" s="6"/>
      <c r="K6" s="6"/>
      <c r="L6" s="6"/>
      <c r="M6" s="6"/>
      <c r="N6" s="6"/>
      <c r="O6" s="6"/>
      <c r="P6" s="6"/>
      <c r="Q6" s="6"/>
      <c r="R6" s="6"/>
      <c r="S6" s="6"/>
      <c r="T6" s="6"/>
      <c r="U6" s="6"/>
      <c r="V6" s="6"/>
      <c r="W6" s="6"/>
      <c r="X6" s="6"/>
      <c r="Y6" s="6"/>
      <c r="Z6" s="6"/>
      <c r="AA6" s="6"/>
      <c r="AB6" s="6"/>
      <c r="AC6" s="6"/>
      <c r="AD6" s="6"/>
      <c r="AE6" s="6"/>
    </row>
    <row r="7" spans="1:31" ht="45.6" x14ac:dyDescent="0.3">
      <c r="A7" s="6"/>
      <c r="B7" s="115" t="s">
        <v>715</v>
      </c>
      <c r="C7" s="113" t="s">
        <v>716</v>
      </c>
      <c r="D7" s="114">
        <v>0.6</v>
      </c>
      <c r="E7" s="6"/>
      <c r="F7" s="6"/>
      <c r="G7" s="6"/>
      <c r="H7" s="6"/>
      <c r="I7" s="6"/>
      <c r="J7" s="6"/>
      <c r="K7" s="6"/>
      <c r="L7" s="6"/>
      <c r="M7" s="6"/>
      <c r="N7" s="6"/>
      <c r="O7" s="6"/>
      <c r="P7" s="6"/>
      <c r="Q7" s="6"/>
      <c r="R7" s="6"/>
      <c r="S7" s="6"/>
      <c r="T7" s="6"/>
      <c r="U7" s="6"/>
      <c r="V7" s="6"/>
      <c r="W7" s="6"/>
      <c r="X7" s="6"/>
      <c r="Y7" s="6"/>
      <c r="Z7" s="6"/>
      <c r="AA7" s="6"/>
      <c r="AB7" s="6"/>
      <c r="AC7" s="6"/>
      <c r="AD7" s="6"/>
      <c r="AE7" s="6"/>
    </row>
    <row r="8" spans="1:31" ht="68.400000000000006" x14ac:dyDescent="0.3">
      <c r="A8" s="6"/>
      <c r="B8" s="116" t="s">
        <v>717</v>
      </c>
      <c r="C8" s="113" t="s">
        <v>718</v>
      </c>
      <c r="D8" s="114">
        <v>0.8</v>
      </c>
      <c r="E8" s="6"/>
      <c r="F8" s="6"/>
      <c r="G8" s="6"/>
      <c r="H8" s="6"/>
      <c r="I8" s="6"/>
      <c r="J8" s="6"/>
      <c r="K8" s="6"/>
      <c r="L8" s="6"/>
      <c r="M8" s="6"/>
      <c r="N8" s="6"/>
      <c r="O8" s="6"/>
      <c r="P8" s="6"/>
      <c r="Q8" s="6"/>
      <c r="R8" s="6"/>
      <c r="S8" s="6"/>
      <c r="T8" s="6"/>
      <c r="U8" s="6"/>
      <c r="V8" s="6"/>
      <c r="W8" s="6"/>
      <c r="X8" s="6"/>
      <c r="Y8" s="6"/>
      <c r="Z8" s="6"/>
      <c r="AA8" s="6"/>
      <c r="AB8" s="6"/>
      <c r="AC8" s="6"/>
      <c r="AD8" s="6"/>
      <c r="AE8" s="6"/>
    </row>
    <row r="9" spans="1:31" ht="45.6" x14ac:dyDescent="0.3">
      <c r="A9" s="6"/>
      <c r="B9" s="117" t="s">
        <v>719</v>
      </c>
      <c r="C9" s="113" t="s">
        <v>720</v>
      </c>
      <c r="D9" s="114">
        <v>1</v>
      </c>
      <c r="E9" s="6"/>
      <c r="F9" s="6"/>
      <c r="G9" s="6"/>
      <c r="H9" s="6"/>
      <c r="I9" s="6"/>
      <c r="J9" s="6"/>
      <c r="K9" s="6"/>
      <c r="L9" s="6"/>
      <c r="M9" s="6"/>
      <c r="N9" s="6"/>
      <c r="O9" s="6"/>
      <c r="P9" s="6"/>
      <c r="Q9" s="6"/>
      <c r="R9" s="6"/>
      <c r="S9" s="6"/>
      <c r="T9" s="6"/>
      <c r="U9" s="6"/>
      <c r="V9" s="6"/>
      <c r="W9" s="6"/>
      <c r="X9" s="6"/>
      <c r="Y9" s="6"/>
      <c r="Z9" s="6"/>
      <c r="AA9" s="6"/>
      <c r="AB9" s="6"/>
      <c r="AC9" s="6"/>
      <c r="AD9" s="6"/>
      <c r="AE9" s="6"/>
    </row>
    <row r="10" spans="1:31" x14ac:dyDescent="0.3">
      <c r="A10" s="6"/>
      <c r="B10" s="22"/>
      <c r="C10" s="22"/>
      <c r="D10" s="22"/>
      <c r="E10" s="6"/>
      <c r="F10" s="6"/>
      <c r="G10" s="6"/>
      <c r="H10" s="6"/>
      <c r="I10" s="6"/>
      <c r="J10" s="6"/>
      <c r="K10" s="6"/>
      <c r="L10" s="6"/>
      <c r="M10" s="6"/>
      <c r="N10" s="6"/>
      <c r="O10" s="6"/>
      <c r="P10" s="6"/>
      <c r="Q10" s="6"/>
      <c r="R10" s="6"/>
      <c r="S10" s="6"/>
      <c r="T10" s="6"/>
      <c r="U10" s="6"/>
      <c r="V10" s="6"/>
      <c r="W10" s="6"/>
      <c r="X10" s="6"/>
      <c r="Y10" s="6"/>
      <c r="Z10" s="6"/>
      <c r="AA10" s="6"/>
      <c r="AB10" s="6"/>
      <c r="AC10" s="6"/>
      <c r="AD10" s="6"/>
      <c r="AE10" s="6"/>
    </row>
    <row r="11" spans="1:31" x14ac:dyDescent="0.3">
      <c r="A11" s="6"/>
      <c r="B11" s="23"/>
      <c r="C11" s="22"/>
      <c r="D11" s="22"/>
      <c r="E11" s="6"/>
      <c r="F11" s="6"/>
      <c r="G11" s="6"/>
      <c r="H11" s="6"/>
      <c r="I11" s="6"/>
      <c r="J11" s="6"/>
      <c r="K11" s="6"/>
      <c r="L11" s="6"/>
      <c r="M11" s="6"/>
      <c r="N11" s="6"/>
      <c r="O11" s="6"/>
      <c r="P11" s="6"/>
      <c r="Q11" s="6"/>
      <c r="R11" s="6"/>
      <c r="S11" s="6"/>
      <c r="T11" s="6"/>
      <c r="U11" s="6"/>
      <c r="V11" s="6"/>
      <c r="W11" s="6"/>
      <c r="X11" s="6"/>
      <c r="Y11" s="6"/>
      <c r="Z11" s="6"/>
      <c r="AA11" s="6"/>
      <c r="AB11" s="6"/>
      <c r="AC11" s="6"/>
      <c r="AD11" s="6"/>
      <c r="AE11" s="6"/>
    </row>
    <row r="12" spans="1:31" x14ac:dyDescent="0.3">
      <c r="A12" s="6"/>
      <c r="B12" s="22"/>
      <c r="C12" s="22"/>
      <c r="D12" s="22"/>
      <c r="E12" s="6"/>
      <c r="F12" s="6"/>
      <c r="G12" s="6"/>
      <c r="H12" s="6"/>
      <c r="I12" s="6"/>
      <c r="J12" s="6"/>
      <c r="K12" s="6"/>
      <c r="L12" s="6"/>
      <c r="M12" s="6"/>
      <c r="N12" s="6"/>
      <c r="O12" s="6"/>
      <c r="P12" s="6"/>
      <c r="Q12" s="6"/>
      <c r="R12" s="6"/>
      <c r="S12" s="6"/>
      <c r="T12" s="6"/>
      <c r="U12" s="6"/>
      <c r="V12" s="6"/>
      <c r="W12" s="6"/>
      <c r="X12" s="6"/>
      <c r="Y12" s="6"/>
      <c r="Z12" s="6"/>
      <c r="AA12" s="6"/>
      <c r="AB12" s="6"/>
      <c r="AC12" s="6"/>
      <c r="AD12" s="6"/>
      <c r="AE12" s="6"/>
    </row>
    <row r="13" spans="1:31" x14ac:dyDescent="0.3">
      <c r="A13" s="6"/>
      <c r="B13" s="22"/>
      <c r="C13" s="22"/>
      <c r="D13" s="22"/>
      <c r="E13" s="6"/>
      <c r="F13" s="6"/>
      <c r="G13" s="6"/>
      <c r="H13" s="6"/>
      <c r="I13" s="6"/>
      <c r="J13" s="6"/>
      <c r="K13" s="6"/>
      <c r="L13" s="6"/>
      <c r="M13" s="6"/>
      <c r="N13" s="6"/>
      <c r="O13" s="6"/>
      <c r="P13" s="6"/>
      <c r="Q13" s="6"/>
      <c r="R13" s="6"/>
      <c r="S13" s="6"/>
      <c r="T13" s="6"/>
      <c r="U13" s="6"/>
      <c r="V13" s="6"/>
      <c r="W13" s="6"/>
      <c r="X13" s="6"/>
      <c r="Y13" s="6"/>
      <c r="Z13" s="6"/>
      <c r="AA13" s="6"/>
      <c r="AB13" s="6"/>
      <c r="AC13" s="6"/>
      <c r="AD13" s="6"/>
      <c r="AE13" s="6"/>
    </row>
    <row r="14" spans="1:31" x14ac:dyDescent="0.3">
      <c r="A14" s="6"/>
      <c r="B14" s="22"/>
      <c r="C14" s="22"/>
      <c r="D14" s="22"/>
      <c r="E14" s="6"/>
      <c r="F14" s="6"/>
      <c r="G14" s="6"/>
      <c r="H14" s="6"/>
      <c r="I14" s="6"/>
      <c r="J14" s="6"/>
      <c r="K14" s="6"/>
      <c r="L14" s="6"/>
      <c r="M14" s="6"/>
      <c r="N14" s="6"/>
      <c r="O14" s="6"/>
      <c r="P14" s="6"/>
      <c r="Q14" s="6"/>
      <c r="R14" s="6"/>
      <c r="S14" s="6"/>
      <c r="T14" s="6"/>
      <c r="U14" s="6"/>
      <c r="V14" s="6"/>
      <c r="W14" s="6"/>
      <c r="X14" s="6"/>
      <c r="Y14" s="6"/>
      <c r="Z14" s="6"/>
      <c r="AA14" s="6"/>
      <c r="AB14" s="6"/>
      <c r="AC14" s="6"/>
      <c r="AD14" s="6"/>
      <c r="AE14" s="6"/>
    </row>
    <row r="15" spans="1:31" x14ac:dyDescent="0.3">
      <c r="A15" s="6"/>
      <c r="B15" s="22"/>
      <c r="C15" s="22"/>
      <c r="D15" s="22"/>
      <c r="E15" s="6"/>
      <c r="F15" s="6"/>
      <c r="G15" s="6"/>
      <c r="H15" s="6"/>
      <c r="I15" s="6"/>
      <c r="J15" s="6"/>
      <c r="K15" s="6"/>
      <c r="L15" s="6"/>
      <c r="M15" s="6"/>
      <c r="N15" s="6"/>
      <c r="O15" s="6"/>
      <c r="P15" s="6"/>
      <c r="Q15" s="6"/>
      <c r="R15" s="6"/>
      <c r="S15" s="6"/>
      <c r="T15" s="6"/>
      <c r="U15" s="6"/>
      <c r="V15" s="6"/>
      <c r="W15" s="6"/>
      <c r="X15" s="6"/>
      <c r="Y15" s="6"/>
      <c r="Z15" s="6"/>
      <c r="AA15" s="6"/>
      <c r="AB15" s="6"/>
      <c r="AC15" s="6"/>
      <c r="AD15" s="6"/>
      <c r="AE15" s="6"/>
    </row>
    <row r="16" spans="1:31" x14ac:dyDescent="0.3">
      <c r="A16" s="6"/>
      <c r="B16" s="22"/>
      <c r="C16" s="22"/>
      <c r="D16" s="22"/>
      <c r="E16" s="6"/>
      <c r="F16" s="6"/>
      <c r="G16" s="6"/>
      <c r="H16" s="6"/>
      <c r="I16" s="6"/>
      <c r="J16" s="6"/>
      <c r="K16" s="6"/>
      <c r="L16" s="6"/>
      <c r="M16" s="6"/>
      <c r="N16" s="6"/>
      <c r="O16" s="6"/>
      <c r="P16" s="6"/>
      <c r="Q16" s="6"/>
      <c r="R16" s="6"/>
      <c r="S16" s="6"/>
      <c r="T16" s="6"/>
      <c r="U16" s="6"/>
      <c r="V16" s="6"/>
      <c r="W16" s="6"/>
      <c r="X16" s="6"/>
      <c r="Y16" s="6"/>
      <c r="Z16" s="6"/>
      <c r="AA16" s="6"/>
      <c r="AB16" s="6"/>
      <c r="AC16" s="6"/>
      <c r="AD16" s="6"/>
      <c r="AE16" s="6"/>
    </row>
    <row r="17" spans="1:31" x14ac:dyDescent="0.3">
      <c r="A17" s="6"/>
      <c r="B17" s="22"/>
      <c r="C17" s="22"/>
      <c r="D17" s="22"/>
      <c r="E17" s="6"/>
      <c r="F17" s="6"/>
      <c r="G17" s="6"/>
      <c r="H17" s="6"/>
      <c r="I17" s="6"/>
      <c r="J17" s="6"/>
      <c r="K17" s="6"/>
      <c r="L17" s="6"/>
      <c r="M17" s="6"/>
      <c r="N17" s="6"/>
      <c r="O17" s="6"/>
      <c r="P17" s="6"/>
      <c r="Q17" s="6"/>
      <c r="R17" s="6"/>
      <c r="S17" s="6"/>
      <c r="T17" s="6"/>
      <c r="U17" s="6"/>
      <c r="V17" s="6"/>
      <c r="W17" s="6"/>
      <c r="X17" s="6"/>
      <c r="Y17" s="6"/>
      <c r="Z17" s="6"/>
      <c r="AA17" s="6"/>
      <c r="AB17" s="6"/>
      <c r="AC17" s="6"/>
      <c r="AD17" s="6"/>
      <c r="AE17" s="6"/>
    </row>
    <row r="18" spans="1:31" x14ac:dyDescent="0.3">
      <c r="A18" s="6"/>
      <c r="B18" s="22"/>
      <c r="C18" s="22"/>
      <c r="D18" s="22"/>
      <c r="E18" s="6"/>
      <c r="F18" s="6"/>
      <c r="G18" s="6"/>
      <c r="H18" s="6"/>
      <c r="I18" s="6"/>
      <c r="J18" s="6"/>
      <c r="K18" s="6"/>
      <c r="L18" s="6"/>
      <c r="M18" s="6"/>
      <c r="N18" s="6"/>
      <c r="O18" s="6"/>
      <c r="P18" s="6"/>
      <c r="Q18" s="6"/>
      <c r="R18" s="6"/>
      <c r="S18" s="6"/>
      <c r="T18" s="6"/>
      <c r="U18" s="6"/>
      <c r="V18" s="6"/>
      <c r="W18" s="6"/>
      <c r="X18" s="6"/>
      <c r="Y18" s="6"/>
      <c r="Z18" s="6"/>
      <c r="AA18" s="6"/>
      <c r="AB18" s="6"/>
      <c r="AC18" s="6"/>
      <c r="AD18" s="6"/>
      <c r="AE18" s="6"/>
    </row>
    <row r="19" spans="1:31" x14ac:dyDescent="0.3">
      <c r="A19" s="6"/>
      <c r="B19" s="22"/>
      <c r="C19" s="22"/>
      <c r="D19" s="22"/>
      <c r="E19" s="6"/>
      <c r="F19" s="6"/>
      <c r="G19" s="6"/>
      <c r="H19" s="6"/>
      <c r="I19" s="6"/>
      <c r="J19" s="6"/>
      <c r="K19" s="6"/>
      <c r="L19" s="6"/>
      <c r="M19" s="6"/>
      <c r="N19" s="6"/>
      <c r="O19" s="6"/>
      <c r="P19" s="6"/>
      <c r="Q19" s="6"/>
      <c r="R19" s="6"/>
      <c r="S19" s="6"/>
      <c r="T19" s="6"/>
      <c r="U19" s="6"/>
      <c r="V19" s="6"/>
      <c r="W19" s="6"/>
      <c r="X19" s="6"/>
      <c r="Y19" s="6"/>
      <c r="Z19" s="6"/>
      <c r="AA19" s="6"/>
      <c r="AB19" s="6"/>
      <c r="AC19" s="6"/>
      <c r="AD19" s="6"/>
      <c r="AE19" s="6"/>
    </row>
    <row r="20" spans="1:31" x14ac:dyDescent="0.3">
      <c r="A20" s="6"/>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row>
    <row r="21" spans="1:31" x14ac:dyDescent="0.3">
      <c r="A21" s="6"/>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row>
    <row r="22" spans="1:31" x14ac:dyDescent="0.3">
      <c r="A22" s="6"/>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row>
    <row r="23" spans="1:31" x14ac:dyDescent="0.3">
      <c r="A23" s="6"/>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row>
    <row r="24" spans="1:31" x14ac:dyDescent="0.3">
      <c r="A24" s="6"/>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row>
    <row r="25" spans="1:31" x14ac:dyDescent="0.3">
      <c r="A25" s="6"/>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row>
    <row r="26" spans="1:31" x14ac:dyDescent="0.3">
      <c r="A26" s="6"/>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row>
    <row r="27" spans="1:31" x14ac:dyDescent="0.3">
      <c r="A27" s="6"/>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row>
    <row r="28" spans="1:31" x14ac:dyDescent="0.3">
      <c r="A28" s="6"/>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row>
    <row r="29" spans="1:31" x14ac:dyDescent="0.3">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row>
    <row r="30" spans="1:31" x14ac:dyDescent="0.3">
      <c r="A30" s="6"/>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row>
    <row r="31" spans="1:31" x14ac:dyDescent="0.3">
      <c r="A31" s="6"/>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row>
    <row r="32" spans="1:31" x14ac:dyDescent="0.3">
      <c r="A32" s="6"/>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row>
    <row r="33" spans="1:31" x14ac:dyDescent="0.3">
      <c r="A33" s="6"/>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row>
    <row r="34" spans="1:31" s="6" customFormat="1" x14ac:dyDescent="0.3"/>
    <row r="35" spans="1:31" s="6" customFormat="1" x14ac:dyDescent="0.3"/>
    <row r="36" spans="1:31" s="6" customFormat="1" x14ac:dyDescent="0.3"/>
    <row r="37" spans="1:31" s="6" customFormat="1" x14ac:dyDescent="0.3"/>
    <row r="38" spans="1:31" s="6" customFormat="1" x14ac:dyDescent="0.3"/>
    <row r="39" spans="1:31" s="6" customFormat="1" x14ac:dyDescent="0.3"/>
    <row r="40" spans="1:31" s="6" customFormat="1" x14ac:dyDescent="0.3"/>
    <row r="41" spans="1:31" s="6" customFormat="1" x14ac:dyDescent="0.3"/>
    <row r="42" spans="1:31" s="6" customFormat="1" x14ac:dyDescent="0.3"/>
    <row r="43" spans="1:31" s="6" customFormat="1" x14ac:dyDescent="0.3"/>
    <row r="44" spans="1:31" s="6" customFormat="1" x14ac:dyDescent="0.3"/>
    <row r="45" spans="1:31" s="6" customFormat="1" x14ac:dyDescent="0.3"/>
    <row r="46" spans="1:31" s="6" customFormat="1" x14ac:dyDescent="0.3"/>
    <row r="47" spans="1:31" s="6" customFormat="1" x14ac:dyDescent="0.3"/>
    <row r="48" spans="1:31" s="6" customFormat="1" x14ac:dyDescent="0.3"/>
    <row r="49" s="6" customFormat="1" x14ac:dyDescent="0.3"/>
    <row r="50" s="6" customFormat="1" x14ac:dyDescent="0.3"/>
    <row r="51" s="6" customFormat="1" x14ac:dyDescent="0.3"/>
    <row r="52" s="6" customFormat="1" x14ac:dyDescent="0.3"/>
    <row r="53" s="6" customFormat="1" x14ac:dyDescent="0.3"/>
    <row r="54" s="6" customFormat="1" x14ac:dyDescent="0.3"/>
    <row r="55" s="6" customFormat="1" x14ac:dyDescent="0.3"/>
    <row r="56" s="6" customFormat="1" x14ac:dyDescent="0.3"/>
    <row r="57" s="6" customFormat="1" x14ac:dyDescent="0.3"/>
    <row r="58" s="6" customFormat="1" x14ac:dyDescent="0.3"/>
    <row r="59" s="6" customFormat="1" x14ac:dyDescent="0.3"/>
    <row r="60" s="6" customFormat="1" x14ac:dyDescent="0.3"/>
    <row r="61" s="6" customFormat="1" x14ac:dyDescent="0.3"/>
    <row r="62" s="6" customFormat="1" x14ac:dyDescent="0.3"/>
    <row r="63" s="6" customFormat="1" x14ac:dyDescent="0.3"/>
    <row r="64" s="6" customFormat="1" x14ac:dyDescent="0.3"/>
    <row r="65" s="6" customFormat="1" x14ac:dyDescent="0.3"/>
    <row r="66" s="6" customFormat="1" x14ac:dyDescent="0.3"/>
    <row r="67" s="6" customFormat="1" x14ac:dyDescent="0.3"/>
    <row r="68" s="6" customFormat="1" x14ac:dyDescent="0.3"/>
    <row r="69" s="6" customFormat="1" x14ac:dyDescent="0.3"/>
    <row r="70" s="6" customFormat="1" x14ac:dyDescent="0.3"/>
    <row r="71" s="6" customFormat="1" x14ac:dyDescent="0.3"/>
    <row r="72" s="6" customFormat="1" x14ac:dyDescent="0.3"/>
    <row r="73" s="6" customFormat="1" x14ac:dyDescent="0.3"/>
    <row r="74" s="6" customFormat="1" x14ac:dyDescent="0.3"/>
    <row r="75" s="6" customFormat="1" x14ac:dyDescent="0.3"/>
    <row r="76" s="6" customFormat="1" x14ac:dyDescent="0.3"/>
    <row r="77" s="6" customFormat="1" x14ac:dyDescent="0.3"/>
    <row r="78" s="6" customFormat="1" x14ac:dyDescent="0.3"/>
    <row r="79" s="6" customFormat="1" x14ac:dyDescent="0.3"/>
    <row r="80" s="6" customFormat="1" x14ac:dyDescent="0.3"/>
    <row r="81" s="6" customFormat="1" x14ac:dyDescent="0.3"/>
    <row r="82" s="6" customFormat="1" x14ac:dyDescent="0.3"/>
    <row r="83" s="6" customFormat="1" x14ac:dyDescent="0.3"/>
    <row r="84" s="6" customFormat="1" x14ac:dyDescent="0.3"/>
    <row r="85" s="6" customFormat="1" x14ac:dyDescent="0.3"/>
    <row r="86" s="6" customFormat="1" x14ac:dyDescent="0.3"/>
    <row r="87" s="6" customFormat="1" x14ac:dyDescent="0.3"/>
    <row r="88" s="6" customFormat="1" x14ac:dyDescent="0.3"/>
    <row r="89" s="6" customFormat="1" x14ac:dyDescent="0.3"/>
    <row r="90" s="6" customFormat="1" x14ac:dyDescent="0.3"/>
    <row r="91" s="6" customFormat="1" x14ac:dyDescent="0.3"/>
    <row r="92" s="6" customFormat="1" x14ac:dyDescent="0.3"/>
    <row r="93" s="6" customFormat="1" x14ac:dyDescent="0.3"/>
    <row r="94" s="6" customFormat="1" x14ac:dyDescent="0.3"/>
    <row r="95" s="6" customFormat="1" x14ac:dyDescent="0.3"/>
    <row r="96" s="6" customFormat="1" x14ac:dyDescent="0.3"/>
    <row r="97" s="6" customFormat="1" x14ac:dyDescent="0.3"/>
    <row r="98" s="6" customFormat="1" x14ac:dyDescent="0.3"/>
    <row r="99" s="6" customFormat="1" x14ac:dyDescent="0.3"/>
    <row r="100" s="6" customFormat="1" x14ac:dyDescent="0.3"/>
    <row r="101" s="6" customFormat="1" x14ac:dyDescent="0.3"/>
    <row r="102" s="6" customFormat="1" x14ac:dyDescent="0.3"/>
    <row r="103" s="6" customFormat="1" x14ac:dyDescent="0.3"/>
    <row r="104" s="6" customFormat="1" x14ac:dyDescent="0.3"/>
    <row r="105" s="6" customFormat="1" x14ac:dyDescent="0.3"/>
    <row r="106" s="6" customFormat="1" x14ac:dyDescent="0.3"/>
    <row r="107" s="6" customFormat="1" x14ac:dyDescent="0.3"/>
    <row r="108" s="6" customFormat="1" x14ac:dyDescent="0.3"/>
    <row r="109" s="6" customFormat="1" x14ac:dyDescent="0.3"/>
    <row r="110" s="6" customFormat="1" x14ac:dyDescent="0.3"/>
    <row r="111" s="6" customFormat="1" x14ac:dyDescent="0.3"/>
    <row r="112" s="6" customFormat="1" x14ac:dyDescent="0.3"/>
    <row r="113" s="6" customFormat="1" x14ac:dyDescent="0.3"/>
    <row r="114" s="6" customFormat="1" x14ac:dyDescent="0.3"/>
    <row r="115" s="6" customFormat="1" x14ac:dyDescent="0.3"/>
    <row r="116" s="6" customFormat="1" x14ac:dyDescent="0.3"/>
    <row r="117" s="6" customFormat="1" x14ac:dyDescent="0.3"/>
    <row r="118" s="6" customFormat="1" x14ac:dyDescent="0.3"/>
    <row r="119" s="6" customFormat="1" x14ac:dyDescent="0.3"/>
    <row r="120" s="6" customFormat="1" x14ac:dyDescent="0.3"/>
    <row r="121" s="6" customFormat="1" x14ac:dyDescent="0.3"/>
    <row r="122" s="6" customFormat="1" x14ac:dyDescent="0.3"/>
    <row r="123" s="6" customFormat="1" x14ac:dyDescent="0.3"/>
    <row r="124" s="6" customFormat="1" x14ac:dyDescent="0.3"/>
    <row r="125" s="6" customFormat="1" x14ac:dyDescent="0.3"/>
    <row r="126" s="6" customFormat="1" x14ac:dyDescent="0.3"/>
    <row r="127" s="6" customFormat="1" x14ac:dyDescent="0.3"/>
    <row r="128" s="6" customFormat="1" x14ac:dyDescent="0.3"/>
    <row r="129" s="6" customFormat="1" x14ac:dyDescent="0.3"/>
    <row r="130" s="6" customFormat="1" x14ac:dyDescent="0.3"/>
    <row r="131" s="6" customFormat="1" x14ac:dyDescent="0.3"/>
    <row r="132" s="6" customFormat="1" x14ac:dyDescent="0.3"/>
    <row r="133" s="6" customFormat="1" x14ac:dyDescent="0.3"/>
    <row r="134" s="6" customFormat="1" x14ac:dyDescent="0.3"/>
    <row r="135" s="6" customFormat="1" x14ac:dyDescent="0.3"/>
    <row r="136" s="6" customFormat="1" x14ac:dyDescent="0.3"/>
    <row r="137" s="6" customFormat="1" x14ac:dyDescent="0.3"/>
    <row r="138" s="6" customFormat="1" x14ac:dyDescent="0.3"/>
    <row r="139" s="6" customFormat="1" x14ac:dyDescent="0.3"/>
    <row r="140" s="6" customFormat="1" x14ac:dyDescent="0.3"/>
    <row r="141" s="6" customFormat="1" x14ac:dyDescent="0.3"/>
    <row r="142" s="6" customFormat="1" x14ac:dyDescent="0.3"/>
    <row r="143" s="6" customFormat="1" x14ac:dyDescent="0.3"/>
    <row r="144" s="6" customFormat="1" x14ac:dyDescent="0.3"/>
    <row r="145" s="6" customFormat="1" x14ac:dyDescent="0.3"/>
    <row r="146" s="6" customFormat="1" x14ac:dyDescent="0.3"/>
    <row r="147" s="6" customFormat="1" x14ac:dyDescent="0.3"/>
    <row r="148" s="6" customFormat="1" x14ac:dyDescent="0.3"/>
    <row r="149" s="6" customFormat="1" x14ac:dyDescent="0.3"/>
    <row r="150" s="6" customFormat="1" x14ac:dyDescent="0.3"/>
    <row r="151" s="6" customFormat="1" x14ac:dyDescent="0.3"/>
    <row r="152" s="6" customFormat="1" x14ac:dyDescent="0.3"/>
    <row r="153" s="6" customFormat="1" x14ac:dyDescent="0.3"/>
    <row r="154" s="6" customFormat="1" x14ac:dyDescent="0.3"/>
    <row r="155" s="6" customFormat="1" x14ac:dyDescent="0.3"/>
    <row r="156" s="6" customFormat="1" x14ac:dyDescent="0.3"/>
    <row r="157" s="6" customFormat="1" x14ac:dyDescent="0.3"/>
    <row r="158" s="6" customFormat="1" x14ac:dyDescent="0.3"/>
    <row r="159" s="6" customFormat="1" x14ac:dyDescent="0.3"/>
    <row r="160" s="6" customFormat="1" x14ac:dyDescent="0.3"/>
    <row r="161" s="6" customFormat="1" x14ac:dyDescent="0.3"/>
    <row r="162" s="6" customFormat="1" x14ac:dyDescent="0.3"/>
    <row r="163" s="6" customFormat="1" x14ac:dyDescent="0.3"/>
    <row r="164" s="6" customFormat="1" x14ac:dyDescent="0.3"/>
    <row r="165" s="6" customFormat="1" x14ac:dyDescent="0.3"/>
    <row r="166" s="6" customFormat="1" x14ac:dyDescent="0.3"/>
    <row r="167" s="6" customFormat="1" x14ac:dyDescent="0.3"/>
    <row r="168" s="6" customFormat="1" x14ac:dyDescent="0.3"/>
    <row r="169" s="6" customFormat="1" x14ac:dyDescent="0.3"/>
    <row r="170" s="6" customFormat="1" x14ac:dyDescent="0.3"/>
    <row r="171" s="6" customFormat="1" x14ac:dyDescent="0.3"/>
    <row r="172" s="6" customFormat="1" x14ac:dyDescent="0.3"/>
    <row r="173" s="6" customFormat="1" x14ac:dyDescent="0.3"/>
    <row r="174" s="6" customFormat="1" x14ac:dyDescent="0.3"/>
    <row r="175" s="6" customFormat="1" x14ac:dyDescent="0.3"/>
    <row r="176" s="6" customFormat="1" x14ac:dyDescent="0.3"/>
    <row r="177" s="6" customFormat="1" x14ac:dyDescent="0.3"/>
    <row r="178" s="6" customFormat="1" x14ac:dyDescent="0.3"/>
    <row r="179" s="6" customFormat="1" x14ac:dyDescent="0.3"/>
    <row r="180" s="6" customFormat="1" x14ac:dyDescent="0.3"/>
    <row r="181" s="6" customFormat="1" x14ac:dyDescent="0.3"/>
    <row r="182" s="6" customFormat="1" x14ac:dyDescent="0.3"/>
    <row r="183" s="6" customFormat="1" x14ac:dyDescent="0.3"/>
    <row r="184" s="6" customFormat="1" x14ac:dyDescent="0.3"/>
    <row r="185" s="6" customFormat="1" x14ac:dyDescent="0.3"/>
    <row r="186" s="6" customFormat="1" x14ac:dyDescent="0.3"/>
    <row r="187" s="6" customFormat="1" x14ac:dyDescent="0.3"/>
    <row r="188" s="6" customFormat="1" x14ac:dyDescent="0.3"/>
    <row r="189" s="6" customFormat="1" x14ac:dyDescent="0.3"/>
    <row r="190" s="6" customFormat="1" x14ac:dyDescent="0.3"/>
    <row r="191" s="6" customFormat="1" x14ac:dyDescent="0.3"/>
    <row r="192" s="6" customFormat="1" x14ac:dyDescent="0.3"/>
    <row r="193" s="6" customFormat="1" x14ac:dyDescent="0.3"/>
    <row r="194" s="6" customFormat="1" x14ac:dyDescent="0.3"/>
    <row r="195" s="6" customFormat="1" x14ac:dyDescent="0.3"/>
    <row r="196" s="6" customFormat="1" x14ac:dyDescent="0.3"/>
    <row r="197" s="6" customFormat="1" x14ac:dyDescent="0.3"/>
    <row r="198" s="6" customFormat="1" x14ac:dyDescent="0.3"/>
    <row r="199" s="6" customFormat="1" x14ac:dyDescent="0.3"/>
    <row r="200" s="6" customFormat="1" x14ac:dyDescent="0.3"/>
    <row r="201" s="6" customFormat="1" x14ac:dyDescent="0.3"/>
    <row r="202" s="6" customFormat="1" x14ac:dyDescent="0.3"/>
    <row r="203" s="6" customFormat="1" x14ac:dyDescent="0.3"/>
    <row r="204" s="6" customFormat="1" x14ac:dyDescent="0.3"/>
    <row r="205" s="6" customFormat="1" x14ac:dyDescent="0.3"/>
    <row r="206" s="6" customFormat="1" x14ac:dyDescent="0.3"/>
    <row r="207" s="6" customFormat="1" x14ac:dyDescent="0.3"/>
    <row r="208" s="6" customFormat="1" x14ac:dyDescent="0.3"/>
    <row r="209" s="6" customFormat="1" x14ac:dyDescent="0.3"/>
    <row r="210" s="6" customFormat="1" x14ac:dyDescent="0.3"/>
    <row r="211" s="6" customFormat="1" x14ac:dyDescent="0.3"/>
    <row r="212" s="6" customFormat="1" x14ac:dyDescent="0.3"/>
    <row r="213" s="6" customFormat="1" x14ac:dyDescent="0.3"/>
    <row r="214" s="6" customFormat="1" x14ac:dyDescent="0.3"/>
    <row r="215" s="6" customFormat="1" x14ac:dyDescent="0.3"/>
    <row r="216" s="6" customFormat="1" x14ac:dyDescent="0.3"/>
    <row r="217" s="6" customFormat="1" x14ac:dyDescent="0.3"/>
    <row r="218" s="6" customFormat="1" x14ac:dyDescent="0.3"/>
    <row r="219" s="6" customFormat="1" x14ac:dyDescent="0.3"/>
    <row r="220" s="6" customFormat="1" x14ac:dyDescent="0.3"/>
    <row r="221" s="6" customFormat="1" x14ac:dyDescent="0.3"/>
    <row r="222" s="6" customFormat="1" x14ac:dyDescent="0.3"/>
    <row r="223" s="6" customFormat="1" x14ac:dyDescent="0.3"/>
    <row r="224" s="6" customFormat="1" x14ac:dyDescent="0.3"/>
    <row r="225" s="6" customFormat="1" x14ac:dyDescent="0.3"/>
    <row r="226" s="6" customFormat="1" x14ac:dyDescent="0.3"/>
    <row r="227" s="6" customFormat="1" x14ac:dyDescent="0.3"/>
    <row r="228" s="6" customFormat="1" x14ac:dyDescent="0.3"/>
    <row r="229" s="6" customFormat="1" x14ac:dyDescent="0.3"/>
    <row r="230" s="6" customFormat="1" x14ac:dyDescent="0.3"/>
    <row r="231" s="6" customFormat="1" x14ac:dyDescent="0.3"/>
    <row r="232" s="6" customFormat="1" x14ac:dyDescent="0.3"/>
    <row r="233" s="6" customFormat="1" x14ac:dyDescent="0.3"/>
    <row r="234" s="6" customFormat="1" x14ac:dyDescent="0.3"/>
    <row r="235" s="6" customFormat="1" x14ac:dyDescent="0.3"/>
    <row r="236" s="6" customFormat="1" x14ac:dyDescent="0.3"/>
    <row r="237" s="6" customFormat="1" x14ac:dyDescent="0.3"/>
    <row r="238" s="6" customFormat="1" x14ac:dyDescent="0.3"/>
    <row r="239" s="6" customFormat="1" x14ac:dyDescent="0.3"/>
    <row r="240" s="6" customFormat="1" x14ac:dyDescent="0.3"/>
    <row r="241" s="6" customFormat="1" x14ac:dyDescent="0.3"/>
    <row r="242" s="6" customFormat="1" x14ac:dyDescent="0.3"/>
    <row r="243" s="6" customFormat="1" x14ac:dyDescent="0.3"/>
    <row r="244" s="6" customFormat="1" x14ac:dyDescent="0.3"/>
    <row r="245" s="6" customFormat="1" x14ac:dyDescent="0.3"/>
    <row r="246" s="6" customFormat="1" x14ac:dyDescent="0.3"/>
    <row r="247" s="6" customFormat="1" x14ac:dyDescent="0.3"/>
    <row r="248" s="6" customFormat="1" x14ac:dyDescent="0.3"/>
    <row r="249" s="6" customFormat="1" x14ac:dyDescent="0.3"/>
    <row r="250" s="6" customFormat="1" x14ac:dyDescent="0.3"/>
    <row r="251" s="6" customFormat="1" x14ac:dyDescent="0.3"/>
    <row r="252" s="6" customFormat="1" x14ac:dyDescent="0.3"/>
    <row r="253" s="6" customFormat="1" x14ac:dyDescent="0.3"/>
    <row r="254" s="6" customFormat="1" x14ac:dyDescent="0.3"/>
    <row r="255" s="6" customFormat="1" x14ac:dyDescent="0.3"/>
    <row r="256" s="6" customFormat="1" x14ac:dyDescent="0.3"/>
    <row r="257" s="6" customFormat="1" x14ac:dyDescent="0.3"/>
    <row r="258" s="6" customFormat="1" x14ac:dyDescent="0.3"/>
    <row r="259" s="6" customFormat="1" x14ac:dyDescent="0.3"/>
    <row r="260" s="6" customFormat="1" x14ac:dyDescent="0.3"/>
    <row r="261" s="6" customFormat="1" x14ac:dyDescent="0.3"/>
    <row r="262" s="6" customFormat="1" x14ac:dyDescent="0.3"/>
    <row r="263" s="6" customFormat="1" x14ac:dyDescent="0.3"/>
    <row r="264" s="6" customFormat="1" x14ac:dyDescent="0.3"/>
    <row r="265" s="6" customFormat="1" x14ac:dyDescent="0.3"/>
    <row r="266" s="6" customFormat="1" x14ac:dyDescent="0.3"/>
    <row r="267" s="6" customFormat="1" x14ac:dyDescent="0.3"/>
    <row r="268" s="6" customFormat="1" x14ac:dyDescent="0.3"/>
    <row r="269" s="6" customFormat="1" x14ac:dyDescent="0.3"/>
    <row r="270" s="6" customFormat="1" x14ac:dyDescent="0.3"/>
    <row r="271" s="6" customFormat="1" x14ac:dyDescent="0.3"/>
    <row r="272" s="6" customFormat="1" x14ac:dyDescent="0.3"/>
    <row r="273" s="6" customFormat="1" x14ac:dyDescent="0.3"/>
    <row r="274" s="6" customFormat="1" x14ac:dyDescent="0.3"/>
    <row r="275" s="6" customFormat="1" x14ac:dyDescent="0.3"/>
    <row r="276" s="6" customFormat="1" x14ac:dyDescent="0.3"/>
    <row r="277" s="6" customFormat="1" x14ac:dyDescent="0.3"/>
    <row r="278" s="6" customFormat="1" x14ac:dyDescent="0.3"/>
    <row r="279" s="6" customFormat="1" x14ac:dyDescent="0.3"/>
    <row r="280" s="6" customFormat="1" x14ac:dyDescent="0.3"/>
    <row r="281" s="6" customFormat="1" x14ac:dyDescent="0.3"/>
    <row r="282" s="6" customFormat="1" x14ac:dyDescent="0.3"/>
    <row r="283" s="6" customFormat="1" x14ac:dyDescent="0.3"/>
    <row r="284" s="6" customFormat="1" x14ac:dyDescent="0.3"/>
    <row r="285" s="6" customFormat="1" x14ac:dyDescent="0.3"/>
    <row r="286" s="6" customFormat="1" x14ac:dyDescent="0.3"/>
    <row r="287" s="6" customFormat="1" x14ac:dyDescent="0.3"/>
    <row r="288" s="6" customFormat="1" x14ac:dyDescent="0.3"/>
    <row r="289" s="6" customFormat="1" x14ac:dyDescent="0.3"/>
    <row r="290" s="6" customFormat="1" x14ac:dyDescent="0.3"/>
    <row r="291" s="6" customFormat="1" x14ac:dyDescent="0.3"/>
    <row r="292" s="6" customFormat="1" x14ac:dyDescent="0.3"/>
    <row r="293" s="6" customFormat="1" x14ac:dyDescent="0.3"/>
    <row r="294" s="6" customFormat="1" x14ac:dyDescent="0.3"/>
    <row r="295" s="6" customFormat="1" x14ac:dyDescent="0.3"/>
    <row r="296" s="6" customFormat="1" x14ac:dyDescent="0.3"/>
    <row r="297" s="6" customFormat="1" x14ac:dyDescent="0.3"/>
    <row r="298" s="6" customFormat="1" x14ac:dyDescent="0.3"/>
    <row r="299" s="6" customFormat="1" x14ac:dyDescent="0.3"/>
    <row r="300" s="6" customFormat="1" x14ac:dyDescent="0.3"/>
    <row r="301" s="6" customFormat="1" x14ac:dyDescent="0.3"/>
    <row r="302" s="6" customFormat="1" x14ac:dyDescent="0.3"/>
    <row r="303" s="6" customFormat="1" x14ac:dyDescent="0.3"/>
    <row r="304" s="6" customFormat="1" x14ac:dyDescent="0.3"/>
    <row r="305" s="6" customFormat="1" x14ac:dyDescent="0.3"/>
    <row r="306" s="6" customFormat="1" x14ac:dyDescent="0.3"/>
    <row r="307" s="6" customFormat="1" x14ac:dyDescent="0.3"/>
    <row r="308" s="6" customFormat="1" x14ac:dyDescent="0.3"/>
    <row r="309" s="6" customFormat="1" x14ac:dyDescent="0.3"/>
    <row r="310" s="6" customFormat="1" x14ac:dyDescent="0.3"/>
    <row r="311" s="6" customFormat="1" x14ac:dyDescent="0.3"/>
    <row r="312" s="6" customFormat="1" x14ac:dyDescent="0.3"/>
    <row r="313" s="6" customFormat="1" x14ac:dyDescent="0.3"/>
    <row r="314" s="6" customFormat="1" x14ac:dyDescent="0.3"/>
    <row r="315" s="6" customFormat="1" x14ac:dyDescent="0.3"/>
    <row r="316" s="6" customFormat="1" x14ac:dyDescent="0.3"/>
    <row r="317" s="6" customFormat="1" x14ac:dyDescent="0.3"/>
    <row r="318" s="6" customFormat="1" x14ac:dyDescent="0.3"/>
    <row r="319" s="6" customFormat="1" x14ac:dyDescent="0.3"/>
    <row r="320" s="6" customFormat="1" x14ac:dyDescent="0.3"/>
    <row r="321" s="6" customFormat="1" x14ac:dyDescent="0.3"/>
    <row r="322" s="6" customFormat="1" x14ac:dyDescent="0.3"/>
    <row r="323" s="6" customFormat="1" x14ac:dyDescent="0.3"/>
    <row r="324" s="6" customFormat="1" x14ac:dyDescent="0.3"/>
    <row r="325" s="6" customFormat="1" x14ac:dyDescent="0.3"/>
    <row r="326" s="6" customFormat="1" x14ac:dyDescent="0.3"/>
    <row r="327" s="6" customFormat="1" x14ac:dyDescent="0.3"/>
    <row r="328" s="6" customFormat="1" x14ac:dyDescent="0.3"/>
    <row r="329" s="6" customFormat="1" x14ac:dyDescent="0.3"/>
    <row r="330" s="6" customFormat="1" x14ac:dyDescent="0.3"/>
    <row r="331" s="6" customFormat="1" x14ac:dyDescent="0.3"/>
    <row r="332" s="6" customFormat="1" x14ac:dyDescent="0.3"/>
    <row r="333" s="6" customFormat="1" x14ac:dyDescent="0.3"/>
    <row r="334" s="6" customFormat="1" x14ac:dyDescent="0.3"/>
    <row r="335" s="6" customFormat="1" x14ac:dyDescent="0.3"/>
    <row r="336" s="6" customFormat="1" x14ac:dyDescent="0.3"/>
    <row r="337" s="6" customFormat="1" x14ac:dyDescent="0.3"/>
    <row r="338" s="6" customFormat="1" x14ac:dyDescent="0.3"/>
    <row r="339" s="6" customFormat="1" x14ac:dyDescent="0.3"/>
    <row r="340" s="6" customFormat="1" x14ac:dyDescent="0.3"/>
    <row r="341" s="6" customFormat="1" x14ac:dyDescent="0.3"/>
    <row r="342" s="6" customFormat="1" x14ac:dyDescent="0.3"/>
    <row r="343" s="6" customFormat="1" x14ac:dyDescent="0.3"/>
    <row r="344" s="6" customFormat="1" x14ac:dyDescent="0.3"/>
    <row r="345" s="6" customFormat="1" x14ac:dyDescent="0.3"/>
    <row r="346" s="6" customFormat="1" x14ac:dyDescent="0.3"/>
    <row r="347" s="6" customFormat="1" x14ac:dyDescent="0.3"/>
    <row r="348" s="6" customFormat="1" x14ac:dyDescent="0.3"/>
    <row r="349" s="6" customFormat="1" x14ac:dyDescent="0.3"/>
    <row r="350" s="6" customFormat="1" x14ac:dyDescent="0.3"/>
    <row r="351" s="6" customFormat="1" x14ac:dyDescent="0.3"/>
    <row r="352" s="6" customFormat="1" x14ac:dyDescent="0.3"/>
    <row r="353" s="6" customFormat="1" x14ac:dyDescent="0.3"/>
    <row r="354" s="6" customFormat="1" x14ac:dyDescent="0.3"/>
    <row r="355" s="6" customFormat="1" x14ac:dyDescent="0.3"/>
    <row r="356" s="6" customFormat="1" x14ac:dyDescent="0.3"/>
    <row r="357" s="6" customFormat="1" x14ac:dyDescent="0.3"/>
    <row r="358" s="6" customFormat="1" x14ac:dyDescent="0.3"/>
    <row r="359" s="6" customFormat="1" x14ac:dyDescent="0.3"/>
    <row r="360" s="6" customFormat="1" x14ac:dyDescent="0.3"/>
    <row r="361" s="6" customFormat="1" x14ac:dyDescent="0.3"/>
    <row r="362" s="6" customFormat="1" x14ac:dyDescent="0.3"/>
    <row r="363" s="6" customFormat="1" x14ac:dyDescent="0.3"/>
    <row r="364" s="6" customFormat="1" x14ac:dyDescent="0.3"/>
    <row r="365" s="6" customFormat="1" x14ac:dyDescent="0.3"/>
    <row r="366" s="6" customFormat="1" x14ac:dyDescent="0.3"/>
    <row r="367" s="6" customFormat="1" x14ac:dyDescent="0.3"/>
    <row r="368" s="6" customFormat="1" x14ac:dyDescent="0.3"/>
    <row r="369" s="6" customFormat="1" x14ac:dyDescent="0.3"/>
    <row r="370" s="6" customFormat="1" x14ac:dyDescent="0.3"/>
    <row r="371" s="6" customFormat="1" x14ac:dyDescent="0.3"/>
    <row r="372" s="6" customFormat="1" x14ac:dyDescent="0.3"/>
    <row r="373" s="6" customFormat="1" x14ac:dyDescent="0.3"/>
    <row r="374" s="6" customFormat="1" x14ac:dyDescent="0.3"/>
    <row r="375" s="6" customFormat="1" x14ac:dyDescent="0.3"/>
    <row r="376" s="6" customFormat="1" x14ac:dyDescent="0.3"/>
    <row r="377" s="6" customFormat="1" x14ac:dyDescent="0.3"/>
    <row r="378" s="6" customFormat="1" x14ac:dyDescent="0.3"/>
    <row r="379" s="6" customFormat="1" x14ac:dyDescent="0.3"/>
    <row r="380" s="6" customFormat="1" x14ac:dyDescent="0.3"/>
    <row r="381" s="6" customFormat="1" x14ac:dyDescent="0.3"/>
    <row r="382" s="6" customFormat="1" x14ac:dyDescent="0.3"/>
    <row r="383" s="6" customFormat="1" x14ac:dyDescent="0.3"/>
    <row r="384" s="6" customFormat="1" x14ac:dyDescent="0.3"/>
    <row r="385" s="6" customFormat="1" x14ac:dyDescent="0.3"/>
    <row r="386" s="6" customFormat="1" x14ac:dyDescent="0.3"/>
    <row r="387" s="6" customFormat="1" x14ac:dyDescent="0.3"/>
    <row r="388" s="6" customFormat="1" x14ac:dyDescent="0.3"/>
    <row r="389" s="6" customFormat="1" x14ac:dyDescent="0.3"/>
    <row r="390" s="6" customFormat="1" x14ac:dyDescent="0.3"/>
    <row r="391" s="6" customFormat="1" x14ac:dyDescent="0.3"/>
    <row r="392" s="6" customFormat="1" x14ac:dyDescent="0.3"/>
    <row r="393" s="6" customFormat="1" x14ac:dyDescent="0.3"/>
    <row r="394" s="6" customFormat="1" x14ac:dyDescent="0.3"/>
    <row r="395" s="6" customFormat="1" x14ac:dyDescent="0.3"/>
    <row r="396" s="6" customFormat="1" x14ac:dyDescent="0.3"/>
    <row r="397" s="6" customFormat="1" x14ac:dyDescent="0.3"/>
    <row r="398" s="6" customFormat="1" x14ac:dyDescent="0.3"/>
    <row r="399" s="6" customFormat="1" x14ac:dyDescent="0.3"/>
    <row r="400" s="6" customFormat="1" x14ac:dyDescent="0.3"/>
    <row r="401" s="6" customFormat="1" x14ac:dyDescent="0.3"/>
    <row r="402" s="6" customFormat="1" x14ac:dyDescent="0.3"/>
    <row r="403" s="6" customFormat="1" x14ac:dyDescent="0.3"/>
    <row r="404" s="6" customFormat="1" x14ac:dyDescent="0.3"/>
    <row r="405" s="6" customFormat="1" x14ac:dyDescent="0.3"/>
    <row r="406" s="6" customFormat="1" x14ac:dyDescent="0.3"/>
    <row r="407" s="6" customFormat="1" x14ac:dyDescent="0.3"/>
    <row r="408" s="6" customFormat="1" x14ac:dyDescent="0.3"/>
    <row r="409" s="6" customFormat="1" x14ac:dyDescent="0.3"/>
    <row r="410" s="6" customFormat="1" x14ac:dyDescent="0.3"/>
    <row r="411" s="6" customFormat="1" x14ac:dyDescent="0.3"/>
    <row r="412" s="6" customFormat="1" x14ac:dyDescent="0.3"/>
    <row r="413" s="6" customFormat="1" x14ac:dyDescent="0.3"/>
    <row r="414" s="6" customFormat="1" x14ac:dyDescent="0.3"/>
    <row r="415" s="6" customFormat="1" x14ac:dyDescent="0.3"/>
    <row r="416" s="6" customFormat="1" x14ac:dyDescent="0.3"/>
    <row r="417" s="6" customFormat="1" x14ac:dyDescent="0.3"/>
    <row r="418" s="6" customFormat="1" x14ac:dyDescent="0.3"/>
    <row r="419" s="6" customFormat="1" x14ac:dyDescent="0.3"/>
    <row r="420" s="6" customFormat="1" x14ac:dyDescent="0.3"/>
    <row r="421" s="6" customFormat="1" x14ac:dyDescent="0.3"/>
    <row r="422" s="6" customFormat="1" x14ac:dyDescent="0.3"/>
    <row r="423" s="6" customFormat="1" x14ac:dyDescent="0.3"/>
    <row r="424" s="6" customFormat="1" x14ac:dyDescent="0.3"/>
    <row r="425" s="6" customFormat="1" x14ac:dyDescent="0.3"/>
    <row r="426" s="6" customFormat="1" x14ac:dyDescent="0.3"/>
    <row r="427" s="6" customFormat="1" x14ac:dyDescent="0.3"/>
    <row r="428" s="6" customFormat="1" x14ac:dyDescent="0.3"/>
    <row r="429" s="6" customFormat="1" x14ac:dyDescent="0.3"/>
    <row r="430" s="6" customFormat="1" x14ac:dyDescent="0.3"/>
    <row r="431" s="6" customFormat="1" x14ac:dyDescent="0.3"/>
    <row r="432" s="6" customFormat="1" x14ac:dyDescent="0.3"/>
    <row r="433" s="6" customFormat="1" x14ac:dyDescent="0.3"/>
    <row r="434" s="6" customFormat="1" x14ac:dyDescent="0.3"/>
    <row r="435" s="6" customFormat="1" x14ac:dyDescent="0.3"/>
    <row r="436" s="6" customFormat="1" x14ac:dyDescent="0.3"/>
    <row r="437" s="6" customFormat="1" x14ac:dyDescent="0.3"/>
    <row r="438" s="6" customFormat="1" x14ac:dyDescent="0.3"/>
    <row r="439" s="6" customFormat="1" x14ac:dyDescent="0.3"/>
    <row r="440" s="6" customFormat="1" x14ac:dyDescent="0.3"/>
    <row r="441" s="6" customFormat="1" x14ac:dyDescent="0.3"/>
    <row r="442" s="6" customFormat="1" x14ac:dyDescent="0.3"/>
    <row r="443" s="6" customFormat="1" x14ac:dyDescent="0.3"/>
    <row r="444" s="6" customFormat="1" x14ac:dyDescent="0.3"/>
    <row r="445" s="6" customFormat="1" x14ac:dyDescent="0.3"/>
    <row r="446" s="6" customFormat="1" x14ac:dyDescent="0.3"/>
    <row r="447" s="6" customFormat="1" x14ac:dyDescent="0.3"/>
    <row r="448" s="6" customFormat="1" x14ac:dyDescent="0.3"/>
    <row r="449" s="6" customFormat="1" x14ac:dyDescent="0.3"/>
    <row r="450" s="6" customFormat="1" x14ac:dyDescent="0.3"/>
    <row r="451" s="6" customFormat="1" x14ac:dyDescent="0.3"/>
    <row r="452" s="6" customFormat="1" x14ac:dyDescent="0.3"/>
    <row r="453" s="6" customFormat="1" x14ac:dyDescent="0.3"/>
    <row r="454" s="6" customFormat="1" x14ac:dyDescent="0.3"/>
    <row r="455" s="6" customFormat="1" x14ac:dyDescent="0.3"/>
    <row r="456" s="6" customFormat="1" x14ac:dyDescent="0.3"/>
    <row r="457" s="6" customFormat="1" x14ac:dyDescent="0.3"/>
    <row r="458" s="6" customFormat="1" x14ac:dyDescent="0.3"/>
    <row r="459" s="6" customFormat="1" x14ac:dyDescent="0.3"/>
    <row r="460" s="6" customFormat="1" x14ac:dyDescent="0.3"/>
    <row r="461" s="6" customFormat="1" x14ac:dyDescent="0.3"/>
    <row r="462" s="6" customFormat="1" x14ac:dyDescent="0.3"/>
    <row r="463" s="6" customFormat="1" x14ac:dyDescent="0.3"/>
    <row r="464" s="6" customFormat="1" x14ac:dyDescent="0.3"/>
    <row r="465" s="6" customFormat="1" x14ac:dyDescent="0.3"/>
    <row r="466" s="6" customFormat="1" x14ac:dyDescent="0.3"/>
    <row r="467" s="6" customFormat="1" x14ac:dyDescent="0.3"/>
    <row r="468" s="6" customFormat="1" x14ac:dyDescent="0.3"/>
    <row r="469" s="6" customFormat="1" x14ac:dyDescent="0.3"/>
    <row r="470" s="6" customFormat="1" x14ac:dyDescent="0.3"/>
    <row r="471" s="6" customFormat="1" x14ac:dyDescent="0.3"/>
    <row r="472" s="6" customFormat="1" x14ac:dyDescent="0.3"/>
    <row r="473" s="6" customFormat="1" x14ac:dyDescent="0.3"/>
    <row r="474" s="6" customFormat="1" x14ac:dyDescent="0.3"/>
    <row r="475" s="6" customFormat="1" x14ac:dyDescent="0.3"/>
    <row r="476" s="6" customFormat="1" x14ac:dyDescent="0.3"/>
    <row r="477" s="6" customFormat="1" x14ac:dyDescent="0.3"/>
    <row r="478" s="6" customFormat="1" x14ac:dyDescent="0.3"/>
    <row r="479" s="6" customFormat="1" x14ac:dyDescent="0.3"/>
    <row r="480" s="6" customFormat="1" x14ac:dyDescent="0.3"/>
    <row r="481" s="6" customFormat="1" x14ac:dyDescent="0.3"/>
    <row r="482" s="6" customFormat="1" x14ac:dyDescent="0.3"/>
    <row r="483" s="6" customFormat="1" x14ac:dyDescent="0.3"/>
    <row r="484" s="6" customFormat="1" x14ac:dyDescent="0.3"/>
    <row r="485" s="6" customFormat="1" x14ac:dyDescent="0.3"/>
    <row r="486" s="6" customFormat="1" x14ac:dyDescent="0.3"/>
    <row r="487" s="6" customFormat="1" x14ac:dyDescent="0.3"/>
    <row r="488" s="6" customFormat="1" x14ac:dyDescent="0.3"/>
    <row r="489" s="6" customFormat="1" x14ac:dyDescent="0.3"/>
    <row r="490" s="6" customFormat="1" x14ac:dyDescent="0.3"/>
    <row r="491" s="6" customFormat="1" x14ac:dyDescent="0.3"/>
    <row r="492" s="6" customFormat="1" x14ac:dyDescent="0.3"/>
    <row r="493" s="6" customFormat="1" x14ac:dyDescent="0.3"/>
    <row r="494" s="6" customFormat="1" x14ac:dyDescent="0.3"/>
    <row r="495" s="6" customFormat="1" x14ac:dyDescent="0.3"/>
    <row r="496" s="6" customFormat="1" x14ac:dyDescent="0.3"/>
    <row r="497" s="6" customFormat="1" x14ac:dyDescent="0.3"/>
    <row r="498" s="6" customFormat="1" x14ac:dyDescent="0.3"/>
    <row r="499" s="6" customFormat="1" x14ac:dyDescent="0.3"/>
    <row r="500" s="6" customFormat="1" x14ac:dyDescent="0.3"/>
    <row r="501" s="6" customFormat="1" x14ac:dyDescent="0.3"/>
    <row r="502" s="6" customFormat="1" x14ac:dyDescent="0.3"/>
    <row r="503" s="6" customFormat="1" x14ac:dyDescent="0.3"/>
    <row r="504" s="6" customFormat="1" x14ac:dyDescent="0.3"/>
    <row r="505" s="6" customFormat="1" x14ac:dyDescent="0.3"/>
    <row r="506" s="6" customFormat="1" x14ac:dyDescent="0.3"/>
    <row r="507" s="6" customFormat="1" x14ac:dyDescent="0.3"/>
    <row r="508" s="6" customFormat="1" x14ac:dyDescent="0.3"/>
    <row r="509" s="6" customFormat="1" x14ac:dyDescent="0.3"/>
    <row r="510" s="6" customFormat="1" x14ac:dyDescent="0.3"/>
    <row r="511" s="6" customFormat="1" x14ac:dyDescent="0.3"/>
    <row r="512" s="6" customFormat="1" x14ac:dyDescent="0.3"/>
    <row r="513" s="6" customFormat="1" x14ac:dyDescent="0.3"/>
    <row r="514" s="6" customFormat="1" x14ac:dyDescent="0.3"/>
    <row r="515" s="6" customFormat="1" x14ac:dyDescent="0.3"/>
    <row r="516" s="6" customFormat="1" x14ac:dyDescent="0.3"/>
    <row r="517" s="6" customFormat="1" x14ac:dyDescent="0.3"/>
    <row r="518" s="6" customFormat="1" x14ac:dyDescent="0.3"/>
    <row r="519" s="6" customFormat="1" x14ac:dyDescent="0.3"/>
    <row r="520" s="6" customFormat="1" x14ac:dyDescent="0.3"/>
    <row r="521" s="6" customFormat="1" x14ac:dyDescent="0.3"/>
    <row r="522" s="6" customFormat="1" x14ac:dyDescent="0.3"/>
    <row r="523" s="6" customFormat="1" x14ac:dyDescent="0.3"/>
    <row r="524" s="6" customFormat="1" x14ac:dyDescent="0.3"/>
    <row r="525" s="6" customFormat="1" x14ac:dyDescent="0.3"/>
    <row r="526" s="6" customFormat="1" x14ac:dyDescent="0.3"/>
    <row r="527" s="6" customFormat="1" x14ac:dyDescent="0.3"/>
    <row r="528" s="6" customFormat="1" x14ac:dyDescent="0.3"/>
    <row r="529" s="6" customFormat="1" x14ac:dyDescent="0.3"/>
    <row r="530" s="6" customFormat="1" x14ac:dyDescent="0.3"/>
    <row r="531" s="6" customFormat="1" x14ac:dyDescent="0.3"/>
    <row r="532" s="6" customFormat="1" x14ac:dyDescent="0.3"/>
    <row r="533" s="6" customFormat="1" x14ac:dyDescent="0.3"/>
    <row r="534" s="6" customFormat="1" x14ac:dyDescent="0.3"/>
    <row r="535" s="6" customFormat="1" x14ac:dyDescent="0.3"/>
    <row r="536" s="6" customFormat="1" x14ac:dyDescent="0.3"/>
    <row r="537" s="6" customFormat="1" x14ac:dyDescent="0.3"/>
    <row r="538" s="6" customFormat="1" x14ac:dyDescent="0.3"/>
    <row r="539" s="6" customFormat="1" x14ac:dyDescent="0.3"/>
    <row r="540" s="6" customFormat="1" x14ac:dyDescent="0.3"/>
    <row r="541" s="6" customFormat="1" x14ac:dyDescent="0.3"/>
    <row r="542" s="6" customFormat="1" x14ac:dyDescent="0.3"/>
    <row r="543" s="6" customFormat="1" x14ac:dyDescent="0.3"/>
    <row r="544" s="6" customFormat="1" x14ac:dyDescent="0.3"/>
    <row r="545" s="6" customFormat="1" x14ac:dyDescent="0.3"/>
    <row r="546" s="6" customFormat="1" x14ac:dyDescent="0.3"/>
    <row r="547" s="6" customFormat="1" x14ac:dyDescent="0.3"/>
    <row r="548" s="6" customFormat="1" x14ac:dyDescent="0.3"/>
    <row r="549" s="6" customFormat="1" x14ac:dyDescent="0.3"/>
    <row r="550" s="6" customFormat="1" x14ac:dyDescent="0.3"/>
    <row r="551" s="6" customFormat="1" x14ac:dyDescent="0.3"/>
    <row r="552" s="6" customFormat="1" x14ac:dyDescent="0.3"/>
    <row r="553" s="6" customFormat="1" x14ac:dyDescent="0.3"/>
    <row r="554" s="6" customFormat="1" x14ac:dyDescent="0.3"/>
    <row r="555" s="6" customFormat="1" x14ac:dyDescent="0.3"/>
    <row r="556" s="6" customFormat="1" x14ac:dyDescent="0.3"/>
    <row r="557" s="6" customFormat="1" x14ac:dyDescent="0.3"/>
    <row r="558" s="6" customFormat="1" x14ac:dyDescent="0.3"/>
    <row r="559" s="6" customFormat="1" x14ac:dyDescent="0.3"/>
    <row r="560" s="6" customFormat="1" x14ac:dyDescent="0.3"/>
    <row r="561" s="6" customFormat="1" x14ac:dyDescent="0.3"/>
    <row r="562" s="6" customFormat="1" x14ac:dyDescent="0.3"/>
    <row r="563" s="6" customFormat="1" x14ac:dyDescent="0.3"/>
    <row r="564" s="6" customFormat="1" x14ac:dyDescent="0.3"/>
    <row r="565" s="6" customFormat="1" x14ac:dyDescent="0.3"/>
    <row r="566" s="6" customFormat="1" x14ac:dyDescent="0.3"/>
    <row r="567" s="6" customFormat="1" x14ac:dyDescent="0.3"/>
    <row r="568" s="6" customFormat="1" x14ac:dyDescent="0.3"/>
    <row r="569" s="6" customFormat="1" x14ac:dyDescent="0.3"/>
    <row r="570" s="6" customFormat="1" x14ac:dyDescent="0.3"/>
    <row r="571" s="6" customFormat="1" x14ac:dyDescent="0.3"/>
    <row r="572" s="6" customFormat="1" x14ac:dyDescent="0.3"/>
    <row r="573" s="6" customFormat="1" x14ac:dyDescent="0.3"/>
    <row r="574" s="6" customFormat="1" x14ac:dyDescent="0.3"/>
    <row r="575" s="6" customFormat="1" x14ac:dyDescent="0.3"/>
    <row r="576" s="6" customFormat="1" x14ac:dyDescent="0.3"/>
    <row r="577" s="6" customFormat="1" x14ac:dyDescent="0.3"/>
    <row r="578" s="6" customFormat="1" x14ac:dyDescent="0.3"/>
    <row r="579" s="6" customFormat="1" x14ac:dyDescent="0.3"/>
    <row r="580" s="6" customFormat="1" x14ac:dyDescent="0.3"/>
    <row r="581" s="6" customFormat="1" x14ac:dyDescent="0.3"/>
    <row r="582" s="6" customFormat="1" x14ac:dyDescent="0.3"/>
    <row r="583" s="6" customFormat="1" x14ac:dyDescent="0.3"/>
    <row r="584" s="6" customFormat="1" x14ac:dyDescent="0.3"/>
    <row r="585" s="6" customFormat="1" x14ac:dyDescent="0.3"/>
    <row r="586" s="6" customFormat="1" x14ac:dyDescent="0.3"/>
    <row r="587" s="6" customFormat="1" x14ac:dyDescent="0.3"/>
    <row r="588" s="6" customFormat="1" x14ac:dyDescent="0.3"/>
    <row r="589" s="6" customFormat="1" x14ac:dyDescent="0.3"/>
    <row r="590" s="6" customFormat="1" x14ac:dyDescent="0.3"/>
    <row r="591" s="6" customFormat="1" x14ac:dyDescent="0.3"/>
    <row r="592" s="6" customFormat="1" x14ac:dyDescent="0.3"/>
    <row r="593" s="6" customFormat="1" x14ac:dyDescent="0.3"/>
    <row r="594" s="6" customFormat="1" x14ac:dyDescent="0.3"/>
    <row r="595" s="6" customFormat="1" x14ac:dyDescent="0.3"/>
    <row r="596" s="6" customFormat="1" x14ac:dyDescent="0.3"/>
    <row r="597" s="6" customFormat="1" x14ac:dyDescent="0.3"/>
    <row r="598" s="6" customFormat="1" x14ac:dyDescent="0.3"/>
    <row r="599" s="6" customFormat="1" x14ac:dyDescent="0.3"/>
    <row r="600" s="6" customFormat="1" x14ac:dyDescent="0.3"/>
    <row r="601" s="6" customFormat="1" x14ac:dyDescent="0.3"/>
    <row r="602" s="6" customFormat="1" x14ac:dyDescent="0.3"/>
    <row r="603" s="6" customFormat="1" x14ac:dyDescent="0.3"/>
    <row r="604" s="6" customFormat="1" x14ac:dyDescent="0.3"/>
    <row r="605" s="6" customFormat="1" x14ac:dyDescent="0.3"/>
    <row r="606" s="6" customFormat="1" x14ac:dyDescent="0.3"/>
    <row r="607" s="6" customFormat="1" x14ac:dyDescent="0.3"/>
    <row r="608" s="6" customFormat="1" x14ac:dyDescent="0.3"/>
    <row r="609" s="6" customFormat="1" x14ac:dyDescent="0.3"/>
    <row r="610" s="6" customFormat="1" x14ac:dyDescent="0.3"/>
    <row r="611" s="6" customFormat="1" x14ac:dyDescent="0.3"/>
    <row r="612" s="6" customFormat="1" x14ac:dyDescent="0.3"/>
    <row r="613" s="6" customFormat="1" x14ac:dyDescent="0.3"/>
    <row r="614" s="6" customFormat="1" x14ac:dyDescent="0.3"/>
    <row r="615" s="6" customFormat="1" x14ac:dyDescent="0.3"/>
    <row r="616" s="6" customFormat="1" x14ac:dyDescent="0.3"/>
    <row r="617" s="6" customFormat="1" x14ac:dyDescent="0.3"/>
    <row r="618" s="6" customFormat="1" x14ac:dyDescent="0.3"/>
    <row r="619" s="6" customFormat="1" x14ac:dyDescent="0.3"/>
    <row r="620" s="6" customFormat="1" x14ac:dyDescent="0.3"/>
    <row r="621" s="6" customFormat="1" x14ac:dyDescent="0.3"/>
    <row r="622" s="6" customFormat="1" x14ac:dyDescent="0.3"/>
    <row r="623" s="6" customFormat="1" x14ac:dyDescent="0.3"/>
    <row r="624" s="6" customFormat="1" x14ac:dyDescent="0.3"/>
    <row r="625" s="6" customFormat="1" x14ac:dyDescent="0.3"/>
    <row r="626" s="6" customFormat="1" x14ac:dyDescent="0.3"/>
    <row r="627" s="6" customFormat="1" x14ac:dyDescent="0.3"/>
    <row r="628" s="6" customFormat="1" x14ac:dyDescent="0.3"/>
    <row r="629" s="6" customFormat="1" x14ac:dyDescent="0.3"/>
    <row r="630" s="6" customFormat="1" x14ac:dyDescent="0.3"/>
    <row r="631" s="6" customFormat="1" x14ac:dyDescent="0.3"/>
    <row r="632" s="6" customFormat="1" x14ac:dyDescent="0.3"/>
    <row r="633" s="6" customFormat="1" x14ac:dyDescent="0.3"/>
    <row r="634" s="6" customFormat="1" x14ac:dyDescent="0.3"/>
    <row r="635" s="6" customFormat="1" x14ac:dyDescent="0.3"/>
    <row r="636" s="6" customFormat="1" x14ac:dyDescent="0.3"/>
    <row r="637" s="6" customFormat="1" x14ac:dyDescent="0.3"/>
    <row r="638" s="6" customFormat="1" x14ac:dyDescent="0.3"/>
    <row r="639" s="6" customFormat="1" x14ac:dyDescent="0.3"/>
    <row r="640" s="6" customFormat="1" x14ac:dyDescent="0.3"/>
    <row r="641" s="6" customFormat="1" x14ac:dyDescent="0.3"/>
    <row r="642" s="6" customFormat="1" x14ac:dyDescent="0.3"/>
    <row r="643" s="6" customFormat="1" x14ac:dyDescent="0.3"/>
    <row r="644" s="6" customFormat="1" x14ac:dyDescent="0.3"/>
    <row r="645" s="6" customFormat="1" x14ac:dyDescent="0.3"/>
    <row r="646" s="6" customFormat="1" x14ac:dyDescent="0.3"/>
    <row r="647" s="6" customFormat="1" x14ac:dyDescent="0.3"/>
    <row r="648" s="6" customFormat="1" x14ac:dyDescent="0.3"/>
    <row r="649" s="6" customFormat="1" x14ac:dyDescent="0.3"/>
    <row r="650" s="6" customFormat="1" x14ac:dyDescent="0.3"/>
    <row r="651" s="6" customFormat="1" x14ac:dyDescent="0.3"/>
    <row r="652" s="6" customFormat="1" x14ac:dyDescent="0.3"/>
    <row r="653" s="6" customFormat="1" x14ac:dyDescent="0.3"/>
    <row r="654" s="6" customFormat="1" x14ac:dyDescent="0.3"/>
    <row r="655" s="6" customFormat="1" x14ac:dyDescent="0.3"/>
    <row r="656" s="6" customFormat="1" x14ac:dyDescent="0.3"/>
    <row r="657" s="6" customFormat="1" x14ac:dyDescent="0.3"/>
    <row r="658" s="6" customFormat="1" x14ac:dyDescent="0.3"/>
    <row r="659" s="6" customFormat="1" x14ac:dyDescent="0.3"/>
    <row r="660" s="6" customFormat="1" x14ac:dyDescent="0.3"/>
    <row r="661" s="6" customFormat="1" x14ac:dyDescent="0.3"/>
    <row r="662" s="6" customFormat="1" x14ac:dyDescent="0.3"/>
    <row r="663" s="6" customFormat="1" x14ac:dyDescent="0.3"/>
    <row r="664" s="6" customFormat="1" x14ac:dyDescent="0.3"/>
    <row r="665" s="6" customFormat="1" x14ac:dyDescent="0.3"/>
    <row r="666" s="6" customFormat="1" x14ac:dyDescent="0.3"/>
    <row r="667" s="6" customFormat="1" x14ac:dyDescent="0.3"/>
    <row r="668" s="6" customFormat="1" x14ac:dyDescent="0.3"/>
    <row r="669" s="6" customFormat="1" x14ac:dyDescent="0.3"/>
    <row r="670" s="6" customFormat="1" x14ac:dyDescent="0.3"/>
    <row r="671" s="6" customFormat="1" x14ac:dyDescent="0.3"/>
    <row r="672" s="6" customFormat="1" x14ac:dyDescent="0.3"/>
    <row r="673" s="6" customFormat="1" x14ac:dyDescent="0.3"/>
    <row r="674" s="6" customFormat="1" x14ac:dyDescent="0.3"/>
    <row r="675" s="6" customFormat="1" x14ac:dyDescent="0.3"/>
    <row r="676" s="6" customFormat="1" x14ac:dyDescent="0.3"/>
    <row r="677" s="6" customFormat="1" x14ac:dyDescent="0.3"/>
    <row r="678" s="6" customFormat="1" x14ac:dyDescent="0.3"/>
    <row r="679" s="6" customFormat="1" x14ac:dyDescent="0.3"/>
    <row r="680" s="6" customFormat="1" x14ac:dyDescent="0.3"/>
    <row r="681" s="6" customFormat="1" x14ac:dyDescent="0.3"/>
    <row r="682" s="6" customFormat="1" x14ac:dyDescent="0.3"/>
    <row r="683" s="6" customFormat="1" x14ac:dyDescent="0.3"/>
    <row r="684" s="6" customFormat="1" x14ac:dyDescent="0.3"/>
    <row r="685" s="6" customFormat="1" x14ac:dyDescent="0.3"/>
    <row r="686" s="6" customFormat="1" x14ac:dyDescent="0.3"/>
    <row r="687" s="6" customFormat="1" x14ac:dyDescent="0.3"/>
    <row r="688" s="6" customFormat="1" x14ac:dyDescent="0.3"/>
    <row r="689" s="6" customFormat="1" x14ac:dyDescent="0.3"/>
    <row r="690" s="6" customFormat="1" x14ac:dyDescent="0.3"/>
    <row r="691" s="6" customFormat="1" x14ac:dyDescent="0.3"/>
    <row r="692" s="6" customFormat="1" x14ac:dyDescent="0.3"/>
    <row r="693" s="6" customFormat="1" x14ac:dyDescent="0.3"/>
    <row r="694" s="6" customFormat="1" x14ac:dyDescent="0.3"/>
    <row r="695" s="6" customFormat="1" x14ac:dyDescent="0.3"/>
    <row r="696" s="6" customFormat="1" x14ac:dyDescent="0.3"/>
    <row r="697" s="6" customFormat="1" x14ac:dyDescent="0.3"/>
    <row r="698" s="6" customFormat="1" x14ac:dyDescent="0.3"/>
    <row r="699" s="6" customFormat="1" x14ac:dyDescent="0.3"/>
    <row r="700" s="6" customFormat="1" x14ac:dyDescent="0.3"/>
    <row r="701" s="6" customFormat="1" x14ac:dyDescent="0.3"/>
    <row r="702" s="6" customFormat="1" x14ac:dyDescent="0.3"/>
    <row r="703" s="6" customFormat="1" x14ac:dyDescent="0.3"/>
    <row r="704" s="6" customFormat="1" x14ac:dyDescent="0.3"/>
    <row r="705" s="6" customFormat="1" x14ac:dyDescent="0.3"/>
    <row r="706" s="6" customFormat="1" x14ac:dyDescent="0.3"/>
    <row r="707" s="6" customFormat="1" x14ac:dyDescent="0.3"/>
    <row r="708" s="6" customFormat="1" x14ac:dyDescent="0.3"/>
    <row r="709" s="6" customFormat="1" x14ac:dyDescent="0.3"/>
    <row r="710" s="6" customFormat="1" x14ac:dyDescent="0.3"/>
    <row r="711" s="6" customFormat="1" x14ac:dyDescent="0.3"/>
    <row r="712" s="6" customFormat="1" x14ac:dyDescent="0.3"/>
    <row r="713" s="6" customFormat="1" x14ac:dyDescent="0.3"/>
    <row r="714" s="6" customFormat="1" x14ac:dyDescent="0.3"/>
    <row r="715" s="6" customFormat="1" x14ac:dyDescent="0.3"/>
    <row r="716" s="6" customFormat="1" x14ac:dyDescent="0.3"/>
    <row r="717" s="6" customFormat="1" x14ac:dyDescent="0.3"/>
    <row r="718" s="6" customFormat="1" x14ac:dyDescent="0.3"/>
    <row r="719" s="6" customFormat="1" x14ac:dyDescent="0.3"/>
    <row r="720" s="6" customFormat="1" x14ac:dyDescent="0.3"/>
    <row r="721" s="6" customFormat="1" x14ac:dyDescent="0.3"/>
    <row r="722" s="6" customFormat="1" x14ac:dyDescent="0.3"/>
    <row r="723" s="6" customFormat="1" x14ac:dyDescent="0.3"/>
    <row r="724" s="6" customFormat="1" x14ac:dyDescent="0.3"/>
    <row r="725" s="6" customFormat="1" x14ac:dyDescent="0.3"/>
    <row r="726" s="6" customFormat="1" x14ac:dyDescent="0.3"/>
    <row r="727" s="6" customFormat="1" x14ac:dyDescent="0.3"/>
    <row r="728" s="6" customFormat="1" x14ac:dyDescent="0.3"/>
    <row r="729" s="6" customFormat="1" x14ac:dyDescent="0.3"/>
    <row r="730" s="6" customFormat="1" x14ac:dyDescent="0.3"/>
    <row r="731" s="6" customFormat="1" x14ac:dyDescent="0.3"/>
    <row r="732" s="6" customFormat="1" x14ac:dyDescent="0.3"/>
    <row r="733" s="6" customFormat="1" x14ac:dyDescent="0.3"/>
    <row r="734" s="6" customFormat="1" x14ac:dyDescent="0.3"/>
    <row r="735" s="6" customFormat="1" x14ac:dyDescent="0.3"/>
  </sheetData>
  <mergeCells count="1">
    <mergeCell ref="B2:D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6" tint="-0.249977111117893"/>
  </sheetPr>
  <dimension ref="A1:IX260"/>
  <sheetViews>
    <sheetView topLeftCell="A31" zoomScale="67" zoomScaleNormal="67" workbookViewId="0">
      <selection activeCell="D31" sqref="D31"/>
    </sheetView>
  </sheetViews>
  <sheetFormatPr baseColWidth="10" defaultColWidth="11.44140625" defaultRowHeight="14.4" x14ac:dyDescent="0.3"/>
  <cols>
    <col min="2" max="2" width="40.44140625" customWidth="1"/>
    <col min="3" max="3" width="74.88671875" hidden="1" customWidth="1"/>
    <col min="4" max="4" width="147.88671875" customWidth="1"/>
    <col min="5" max="5" width="26.109375" style="118" customWidth="1"/>
    <col min="11" max="258" width="11.44140625" style="6"/>
  </cols>
  <sheetData>
    <row r="1" spans="1:10" s="6" customFormat="1" x14ac:dyDescent="0.3">
      <c r="E1" s="123"/>
    </row>
    <row r="2" spans="1:10" ht="33" x14ac:dyDescent="0.3">
      <c r="A2" s="6"/>
      <c r="B2" s="426" t="s">
        <v>721</v>
      </c>
      <c r="C2" s="426"/>
      <c r="D2" s="426"/>
      <c r="E2" s="426"/>
      <c r="F2" s="6"/>
      <c r="G2" s="6"/>
      <c r="H2" s="6"/>
      <c r="I2" s="6"/>
      <c r="J2" s="6"/>
    </row>
    <row r="3" spans="1:10" x14ac:dyDescent="0.3">
      <c r="A3" s="6"/>
      <c r="B3" s="97"/>
      <c r="C3" s="97"/>
      <c r="D3" s="97"/>
      <c r="E3" s="123"/>
      <c r="F3" s="6"/>
      <c r="G3" s="6"/>
      <c r="H3" s="6"/>
      <c r="I3" s="6"/>
      <c r="J3" s="6"/>
    </row>
    <row r="4" spans="1:10" ht="60" x14ac:dyDescent="0.3">
      <c r="A4" s="6"/>
      <c r="B4" s="24"/>
      <c r="C4" s="98" t="s">
        <v>722</v>
      </c>
      <c r="D4" s="98" t="s">
        <v>723</v>
      </c>
      <c r="E4" s="123"/>
      <c r="F4" s="6"/>
      <c r="G4" s="6"/>
      <c r="H4" s="6"/>
      <c r="I4" s="6"/>
      <c r="J4" s="6"/>
    </row>
    <row r="5" spans="1:10" ht="76.5" customHeight="1" x14ac:dyDescent="0.3">
      <c r="A5" s="25" t="s">
        <v>724</v>
      </c>
      <c r="B5" s="99" t="s">
        <v>725</v>
      </c>
      <c r="C5" s="100" t="s">
        <v>726</v>
      </c>
      <c r="D5" s="101" t="s">
        <v>230</v>
      </c>
      <c r="E5" s="124">
        <v>0.2</v>
      </c>
      <c r="F5" s="6"/>
      <c r="G5" s="6"/>
      <c r="H5" s="6"/>
      <c r="I5" s="6"/>
      <c r="J5" s="6"/>
    </row>
    <row r="6" spans="1:10" ht="97.2" x14ac:dyDescent="0.3">
      <c r="A6" s="25" t="s">
        <v>727</v>
      </c>
      <c r="B6" s="102" t="s">
        <v>727</v>
      </c>
      <c r="C6" s="103" t="s">
        <v>728</v>
      </c>
      <c r="D6" s="104" t="s">
        <v>328</v>
      </c>
      <c r="E6" s="124">
        <v>0.4</v>
      </c>
      <c r="F6" s="6"/>
      <c r="G6" s="6"/>
      <c r="H6" s="6"/>
      <c r="I6" s="6"/>
      <c r="J6" s="6"/>
    </row>
    <row r="7" spans="1:10" ht="64.8" x14ac:dyDescent="0.3">
      <c r="A7" s="25" t="s">
        <v>729</v>
      </c>
      <c r="B7" s="105" t="s">
        <v>730</v>
      </c>
      <c r="C7" s="103" t="s">
        <v>731</v>
      </c>
      <c r="D7" s="104" t="s">
        <v>384</v>
      </c>
      <c r="E7" s="124">
        <v>0.6</v>
      </c>
      <c r="F7" s="6"/>
      <c r="G7" s="6"/>
      <c r="H7" s="6"/>
      <c r="I7" s="6"/>
      <c r="J7" s="6"/>
    </row>
    <row r="8" spans="1:10" ht="64.8" x14ac:dyDescent="0.3">
      <c r="A8" s="25" t="s">
        <v>732</v>
      </c>
      <c r="B8" s="106" t="s">
        <v>733</v>
      </c>
      <c r="C8" s="103" t="s">
        <v>734</v>
      </c>
      <c r="D8" s="104" t="s">
        <v>320</v>
      </c>
      <c r="E8" s="124">
        <v>0.8</v>
      </c>
      <c r="F8" s="6"/>
      <c r="G8" s="6"/>
      <c r="H8" s="6"/>
      <c r="I8" s="6"/>
      <c r="J8" s="6"/>
    </row>
    <row r="9" spans="1:10" ht="64.8" x14ac:dyDescent="0.3">
      <c r="A9" s="25" t="s">
        <v>735</v>
      </c>
      <c r="B9" s="107" t="s">
        <v>736</v>
      </c>
      <c r="C9" s="103" t="s">
        <v>737</v>
      </c>
      <c r="D9" s="104" t="s">
        <v>738</v>
      </c>
      <c r="E9" s="124">
        <v>1</v>
      </c>
      <c r="F9" s="6"/>
      <c r="G9" s="6"/>
      <c r="H9" s="6"/>
      <c r="I9" s="6"/>
      <c r="J9" s="6"/>
    </row>
    <row r="10" spans="1:10" ht="20.399999999999999" x14ac:dyDescent="0.3">
      <c r="A10" s="25"/>
      <c r="B10" s="25"/>
      <c r="C10" s="26"/>
      <c r="D10" s="26"/>
      <c r="E10" s="123"/>
      <c r="F10" s="6"/>
      <c r="G10" s="6"/>
      <c r="H10" s="6"/>
      <c r="I10" s="6"/>
      <c r="J10" s="6"/>
    </row>
    <row r="11" spans="1:10" ht="60" x14ac:dyDescent="0.3">
      <c r="A11" s="25"/>
      <c r="B11" s="24"/>
      <c r="C11" s="98" t="s">
        <v>722</v>
      </c>
      <c r="D11" s="98" t="s">
        <v>256</v>
      </c>
      <c r="E11" s="123"/>
      <c r="F11" s="6"/>
      <c r="G11" s="6"/>
      <c r="H11" s="6"/>
      <c r="I11" s="6"/>
      <c r="J11" s="6"/>
    </row>
    <row r="12" spans="1:10" ht="79.5" customHeight="1" x14ac:dyDescent="0.3">
      <c r="A12" s="25"/>
      <c r="B12" s="99" t="s">
        <v>725</v>
      </c>
      <c r="C12" s="100" t="s">
        <v>726</v>
      </c>
      <c r="D12" s="128" t="s">
        <v>739</v>
      </c>
      <c r="E12" s="124">
        <v>0.2</v>
      </c>
      <c r="F12" s="6"/>
      <c r="G12" s="6"/>
      <c r="H12" s="6"/>
      <c r="I12" s="6"/>
      <c r="J12" s="6"/>
    </row>
    <row r="13" spans="1:10" ht="32.4" x14ac:dyDescent="0.3">
      <c r="A13" s="25"/>
      <c r="B13" s="102" t="s">
        <v>727</v>
      </c>
      <c r="C13" s="103" t="s">
        <v>728</v>
      </c>
      <c r="D13" s="128" t="s">
        <v>740</v>
      </c>
      <c r="E13" s="124">
        <v>0.4</v>
      </c>
      <c r="F13" s="6"/>
      <c r="G13" s="6"/>
      <c r="H13" s="6"/>
      <c r="I13" s="6"/>
      <c r="J13" s="6"/>
    </row>
    <row r="14" spans="1:10" ht="32.4" x14ac:dyDescent="0.3">
      <c r="A14" s="25"/>
      <c r="B14" s="105" t="s">
        <v>730</v>
      </c>
      <c r="C14" s="103" t="s">
        <v>731</v>
      </c>
      <c r="D14" s="128" t="s">
        <v>250</v>
      </c>
      <c r="E14" s="124">
        <v>0.6</v>
      </c>
      <c r="F14" s="6"/>
      <c r="G14" s="6"/>
      <c r="H14" s="6"/>
      <c r="I14" s="6"/>
      <c r="J14" s="6"/>
    </row>
    <row r="15" spans="1:10" ht="32.4" x14ac:dyDescent="0.3">
      <c r="A15" s="25"/>
      <c r="B15" s="106" t="s">
        <v>733</v>
      </c>
      <c r="C15" s="103" t="s">
        <v>734</v>
      </c>
      <c r="D15" s="128" t="s">
        <v>520</v>
      </c>
      <c r="E15" s="124">
        <v>0.8</v>
      </c>
      <c r="F15" s="6"/>
      <c r="G15" s="6"/>
      <c r="H15" s="6"/>
      <c r="I15" s="6"/>
      <c r="J15" s="6"/>
    </row>
    <row r="16" spans="1:10" ht="46.5" customHeight="1" x14ac:dyDescent="0.3">
      <c r="A16" s="25"/>
      <c r="B16" s="107" t="s">
        <v>736</v>
      </c>
      <c r="C16" s="103" t="s">
        <v>737</v>
      </c>
      <c r="D16" s="128" t="s">
        <v>741</v>
      </c>
      <c r="E16" s="124">
        <v>1</v>
      </c>
      <c r="F16" s="6"/>
      <c r="G16" s="6"/>
      <c r="H16" s="6"/>
      <c r="I16" s="6"/>
      <c r="J16" s="6"/>
    </row>
    <row r="17" spans="1:10" ht="20.399999999999999" x14ac:dyDescent="0.3">
      <c r="A17" s="25"/>
      <c r="B17" s="25"/>
      <c r="C17" s="26"/>
      <c r="D17" s="26"/>
      <c r="E17" s="123"/>
      <c r="F17" s="6"/>
      <c r="G17" s="6"/>
      <c r="H17" s="6"/>
      <c r="I17" s="6"/>
      <c r="J17" s="6"/>
    </row>
    <row r="18" spans="1:10" x14ac:dyDescent="0.3">
      <c r="A18" s="25"/>
      <c r="B18" s="27"/>
      <c r="C18" s="27"/>
      <c r="D18" s="27"/>
      <c r="E18" s="123"/>
      <c r="F18" s="6"/>
      <c r="G18" s="6"/>
      <c r="H18" s="6"/>
      <c r="I18" s="6"/>
      <c r="J18" s="6"/>
    </row>
    <row r="19" spans="1:10" ht="60" x14ac:dyDescent="0.3">
      <c r="A19" s="25"/>
      <c r="B19" s="24"/>
      <c r="C19" s="98" t="s">
        <v>722</v>
      </c>
      <c r="D19" s="98" t="s">
        <v>237</v>
      </c>
      <c r="E19" s="123"/>
      <c r="F19" s="6"/>
      <c r="G19" s="6"/>
      <c r="H19" s="6"/>
      <c r="I19" s="6"/>
      <c r="J19" s="6"/>
    </row>
    <row r="20" spans="1:10" ht="57.75" customHeight="1" x14ac:dyDescent="0.3">
      <c r="A20" s="25"/>
      <c r="B20" s="99" t="s">
        <v>725</v>
      </c>
      <c r="C20" s="100" t="s">
        <v>726</v>
      </c>
      <c r="D20" s="128" t="s">
        <v>242</v>
      </c>
      <c r="E20" s="124">
        <v>0.2</v>
      </c>
      <c r="F20" s="6"/>
      <c r="G20" s="6"/>
      <c r="H20" s="6"/>
      <c r="I20" s="6"/>
      <c r="J20" s="6"/>
    </row>
    <row r="21" spans="1:10" ht="54" customHeight="1" x14ac:dyDescent="0.3">
      <c r="A21" s="25"/>
      <c r="B21" s="102" t="s">
        <v>727</v>
      </c>
      <c r="C21" s="103" t="s">
        <v>728</v>
      </c>
      <c r="D21" s="128" t="s">
        <v>742</v>
      </c>
      <c r="E21" s="124">
        <v>0.4</v>
      </c>
      <c r="F21" s="6"/>
      <c r="G21" s="6"/>
      <c r="H21" s="6"/>
      <c r="I21" s="6"/>
      <c r="J21" s="6"/>
    </row>
    <row r="22" spans="1:10" ht="64.5" customHeight="1" x14ac:dyDescent="0.3">
      <c r="A22" s="25"/>
      <c r="B22" s="105" t="s">
        <v>730</v>
      </c>
      <c r="C22" s="103" t="s">
        <v>731</v>
      </c>
      <c r="D22" s="128" t="s">
        <v>743</v>
      </c>
      <c r="E22" s="124">
        <v>0.6</v>
      </c>
      <c r="F22" s="6"/>
      <c r="G22" s="6"/>
      <c r="H22" s="6"/>
      <c r="I22" s="6"/>
      <c r="J22" s="6"/>
    </row>
    <row r="23" spans="1:10" ht="51.75" customHeight="1" x14ac:dyDescent="0.3">
      <c r="A23" s="25"/>
      <c r="B23" s="106" t="s">
        <v>733</v>
      </c>
      <c r="C23" s="103" t="s">
        <v>734</v>
      </c>
      <c r="D23" s="128" t="s">
        <v>744</v>
      </c>
      <c r="E23" s="124">
        <v>0.8</v>
      </c>
      <c r="F23" s="6"/>
      <c r="G23" s="6"/>
      <c r="H23" s="6"/>
      <c r="I23" s="6"/>
      <c r="J23" s="6"/>
    </row>
    <row r="24" spans="1:10" ht="51.75" customHeight="1" x14ac:dyDescent="0.3">
      <c r="A24" s="25"/>
      <c r="B24" s="107" t="s">
        <v>736</v>
      </c>
      <c r="C24" s="103" t="s">
        <v>737</v>
      </c>
      <c r="D24" s="128" t="s">
        <v>745</v>
      </c>
      <c r="E24" s="124">
        <v>1</v>
      </c>
      <c r="F24" s="6"/>
      <c r="G24" s="6"/>
      <c r="H24" s="6"/>
      <c r="I24" s="6"/>
      <c r="J24" s="6"/>
    </row>
    <row r="25" spans="1:10" x14ac:dyDescent="0.3">
      <c r="A25" s="25"/>
      <c r="B25" s="27"/>
      <c r="C25" s="27"/>
      <c r="D25" s="27"/>
      <c r="E25" s="123"/>
      <c r="F25" s="6"/>
      <c r="G25" s="6"/>
      <c r="H25" s="6"/>
      <c r="I25" s="6"/>
      <c r="J25" s="6"/>
    </row>
    <row r="26" spans="1:10" x14ac:dyDescent="0.3">
      <c r="A26" s="25"/>
      <c r="B26" s="27"/>
      <c r="C26" s="27"/>
      <c r="D26" s="27"/>
      <c r="E26" s="123"/>
      <c r="F26" s="6"/>
      <c r="G26" s="6"/>
      <c r="H26" s="6"/>
      <c r="I26" s="6"/>
      <c r="J26" s="6"/>
    </row>
    <row r="27" spans="1:10" x14ac:dyDescent="0.3">
      <c r="A27" s="25"/>
      <c r="B27" s="27"/>
      <c r="C27" s="27"/>
      <c r="D27" s="27"/>
      <c r="E27" s="123"/>
      <c r="F27" s="6"/>
      <c r="G27" s="6"/>
      <c r="H27" s="6"/>
      <c r="I27" s="6"/>
      <c r="J27" s="6"/>
    </row>
    <row r="28" spans="1:10" x14ac:dyDescent="0.3">
      <c r="A28" s="25"/>
      <c r="B28" s="27"/>
      <c r="C28" s="27"/>
      <c r="D28" s="27"/>
      <c r="E28" s="123"/>
      <c r="F28" s="6"/>
      <c r="G28" s="6"/>
      <c r="H28" s="6"/>
      <c r="I28" s="6"/>
      <c r="J28" s="6"/>
    </row>
    <row r="29" spans="1:10" ht="60" x14ac:dyDescent="0.3">
      <c r="A29" s="25"/>
      <c r="B29" s="24"/>
      <c r="C29" s="98" t="s">
        <v>722</v>
      </c>
      <c r="D29" s="98" t="s">
        <v>746</v>
      </c>
      <c r="E29" s="123"/>
      <c r="F29" s="6"/>
      <c r="G29" s="6"/>
      <c r="H29" s="6"/>
      <c r="I29" s="6"/>
      <c r="J29" s="6"/>
    </row>
    <row r="30" spans="1:10" ht="75.75" customHeight="1" x14ac:dyDescent="0.3">
      <c r="A30" s="25"/>
      <c r="B30" s="99" t="s">
        <v>725</v>
      </c>
      <c r="C30" s="100" t="s">
        <v>726</v>
      </c>
      <c r="D30" s="128" t="s">
        <v>583</v>
      </c>
      <c r="E30" s="124">
        <v>0.2</v>
      </c>
      <c r="F30" s="6"/>
      <c r="G30" s="6"/>
      <c r="H30" s="6"/>
      <c r="I30" s="6"/>
      <c r="J30" s="6"/>
    </row>
    <row r="31" spans="1:10" ht="65.25" customHeight="1" x14ac:dyDescent="0.3">
      <c r="A31" s="25"/>
      <c r="B31" s="102" t="s">
        <v>727</v>
      </c>
      <c r="C31" s="103" t="s">
        <v>728</v>
      </c>
      <c r="D31" s="128" t="s">
        <v>747</v>
      </c>
      <c r="E31" s="124">
        <v>0.4</v>
      </c>
      <c r="F31" s="6"/>
      <c r="G31" s="6"/>
      <c r="H31" s="6"/>
      <c r="I31" s="6"/>
      <c r="J31" s="6"/>
    </row>
    <row r="32" spans="1:10" ht="57" customHeight="1" x14ac:dyDescent="0.3">
      <c r="A32" s="25"/>
      <c r="B32" s="105" t="s">
        <v>730</v>
      </c>
      <c r="C32" s="103" t="s">
        <v>731</v>
      </c>
      <c r="D32" s="128" t="s">
        <v>748</v>
      </c>
      <c r="E32" s="124">
        <v>0.6</v>
      </c>
      <c r="F32" s="6"/>
      <c r="G32" s="6"/>
      <c r="H32" s="6"/>
      <c r="I32" s="6"/>
      <c r="J32" s="6"/>
    </row>
    <row r="33" spans="1:10" ht="66.75" customHeight="1" x14ac:dyDescent="0.3">
      <c r="A33" s="25"/>
      <c r="B33" s="106" t="s">
        <v>733</v>
      </c>
      <c r="C33" s="103" t="s">
        <v>734</v>
      </c>
      <c r="D33" s="128" t="s">
        <v>749</v>
      </c>
      <c r="E33" s="124">
        <v>0.8</v>
      </c>
      <c r="F33" s="6"/>
      <c r="G33" s="6"/>
      <c r="H33" s="6"/>
      <c r="I33" s="6"/>
      <c r="J33" s="6"/>
    </row>
    <row r="34" spans="1:10" ht="79.5" customHeight="1" x14ac:dyDescent="0.3">
      <c r="A34" s="25"/>
      <c r="B34" s="107" t="s">
        <v>736</v>
      </c>
      <c r="C34" s="103" t="s">
        <v>737</v>
      </c>
      <c r="D34" s="128" t="s">
        <v>750</v>
      </c>
      <c r="E34" s="124">
        <v>1</v>
      </c>
      <c r="F34" s="6"/>
      <c r="G34" s="6"/>
      <c r="H34" s="6"/>
      <c r="I34" s="6"/>
      <c r="J34" s="6"/>
    </row>
    <row r="35" spans="1:10" x14ac:dyDescent="0.3">
      <c r="A35" s="25"/>
      <c r="B35" s="25"/>
      <c r="C35" s="25" t="s">
        <v>751</v>
      </c>
      <c r="D35" s="25" t="s">
        <v>752</v>
      </c>
      <c r="E35" s="123"/>
      <c r="F35" s="6"/>
      <c r="G35" s="6"/>
      <c r="H35" s="6"/>
      <c r="I35" s="6"/>
      <c r="J35" s="6"/>
    </row>
    <row r="36" spans="1:10" x14ac:dyDescent="0.3">
      <c r="A36" s="25"/>
      <c r="B36" s="25"/>
      <c r="C36" s="25"/>
      <c r="D36" s="25"/>
      <c r="E36" s="123"/>
      <c r="F36" s="6"/>
      <c r="G36" s="6"/>
      <c r="H36" s="6"/>
      <c r="I36" s="6"/>
      <c r="J36" s="6"/>
    </row>
    <row r="37" spans="1:10" x14ac:dyDescent="0.3">
      <c r="A37" s="25"/>
      <c r="B37" s="25"/>
      <c r="C37" s="25"/>
      <c r="D37" s="25"/>
      <c r="E37" s="123"/>
      <c r="F37" s="6"/>
      <c r="G37" s="6"/>
      <c r="H37" s="6"/>
      <c r="I37" s="6"/>
      <c r="J37" s="6"/>
    </row>
    <row r="38" spans="1:10" ht="60" x14ac:dyDescent="0.3">
      <c r="A38" s="25"/>
      <c r="B38" s="24"/>
      <c r="C38" s="98" t="s">
        <v>722</v>
      </c>
      <c r="D38" s="98" t="s">
        <v>753</v>
      </c>
      <c r="E38" s="123"/>
      <c r="F38" s="6"/>
      <c r="G38" s="6"/>
      <c r="H38" s="6"/>
      <c r="I38" s="6"/>
      <c r="J38" s="6"/>
    </row>
    <row r="39" spans="1:10" ht="97.2" x14ac:dyDescent="0.3">
      <c r="A39" s="25"/>
      <c r="B39" s="99" t="s">
        <v>725</v>
      </c>
      <c r="C39" s="100" t="s">
        <v>726</v>
      </c>
      <c r="D39" s="129" t="s">
        <v>754</v>
      </c>
      <c r="E39" s="124">
        <v>0.2</v>
      </c>
      <c r="F39" s="6"/>
      <c r="G39" s="6"/>
      <c r="H39" s="6"/>
      <c r="I39" s="6"/>
      <c r="J39" s="6"/>
    </row>
    <row r="40" spans="1:10" ht="97.2" x14ac:dyDescent="0.3">
      <c r="A40" s="25"/>
      <c r="B40" s="102" t="s">
        <v>727</v>
      </c>
      <c r="C40" s="103" t="s">
        <v>728</v>
      </c>
      <c r="D40" s="129" t="s">
        <v>755</v>
      </c>
      <c r="E40" s="124">
        <v>0.4</v>
      </c>
      <c r="F40" s="6"/>
      <c r="G40" s="6"/>
      <c r="H40" s="6"/>
      <c r="I40" s="6"/>
      <c r="J40" s="6"/>
    </row>
    <row r="41" spans="1:10" ht="97.2" x14ac:dyDescent="0.3">
      <c r="A41" s="25"/>
      <c r="B41" s="105" t="s">
        <v>730</v>
      </c>
      <c r="C41" s="103" t="s">
        <v>731</v>
      </c>
      <c r="D41" s="129" t="s">
        <v>756</v>
      </c>
      <c r="E41" s="124">
        <v>0.6</v>
      </c>
      <c r="F41" s="6"/>
      <c r="G41" s="6"/>
      <c r="H41" s="6"/>
      <c r="I41" s="6"/>
      <c r="J41" s="6"/>
    </row>
    <row r="42" spans="1:10" ht="97.2" x14ac:dyDescent="0.3">
      <c r="A42" s="25"/>
      <c r="B42" s="106" t="s">
        <v>733</v>
      </c>
      <c r="C42" s="103" t="s">
        <v>734</v>
      </c>
      <c r="D42" s="129" t="s">
        <v>757</v>
      </c>
      <c r="E42" s="124">
        <v>0.8</v>
      </c>
      <c r="F42" s="6"/>
      <c r="G42" s="6"/>
      <c r="H42" s="6"/>
      <c r="I42" s="6"/>
      <c r="J42" s="6"/>
    </row>
    <row r="43" spans="1:10" ht="97.2" x14ac:dyDescent="0.3">
      <c r="A43" s="25"/>
      <c r="B43" s="107" t="s">
        <v>736</v>
      </c>
      <c r="C43" s="103" t="s">
        <v>737</v>
      </c>
      <c r="D43" s="129" t="s">
        <v>758</v>
      </c>
      <c r="E43" s="124">
        <v>1</v>
      </c>
      <c r="F43" s="6"/>
      <c r="G43" s="6"/>
      <c r="H43" s="6"/>
      <c r="I43" s="6"/>
      <c r="J43" s="6"/>
    </row>
    <row r="44" spans="1:10" x14ac:dyDescent="0.3">
      <c r="A44" s="25"/>
      <c r="B44" s="25"/>
      <c r="C44" s="25"/>
      <c r="D44" s="25"/>
      <c r="E44" s="123"/>
      <c r="F44" s="6"/>
      <c r="G44" s="6"/>
      <c r="H44" s="6"/>
      <c r="I44" s="6"/>
      <c r="J44" s="6"/>
    </row>
    <row r="45" spans="1:10" ht="56.25" customHeight="1" x14ac:dyDescent="0.3">
      <c r="A45" s="25"/>
      <c r="B45" s="25"/>
      <c r="C45" s="25"/>
      <c r="D45" s="98" t="s">
        <v>759</v>
      </c>
      <c r="E45" s="123"/>
      <c r="F45" s="6"/>
      <c r="G45" s="6"/>
      <c r="H45" s="6"/>
      <c r="I45" s="6"/>
      <c r="J45" s="6"/>
    </row>
    <row r="46" spans="1:10" ht="94.5" customHeight="1" x14ac:dyDescent="0.3">
      <c r="A46" s="25"/>
      <c r="B46" s="106" t="s">
        <v>733</v>
      </c>
      <c r="C46" s="25"/>
      <c r="D46" s="104" t="s">
        <v>760</v>
      </c>
      <c r="E46" s="124">
        <v>0.8</v>
      </c>
      <c r="F46" s="6"/>
      <c r="G46" s="6"/>
      <c r="H46" s="6"/>
      <c r="I46" s="6"/>
      <c r="J46" s="6"/>
    </row>
    <row r="47" spans="1:10" ht="105.75" customHeight="1" x14ac:dyDescent="0.3">
      <c r="A47" s="25"/>
      <c r="B47" s="107" t="s">
        <v>736</v>
      </c>
      <c r="C47" s="26"/>
      <c r="D47" s="104" t="s">
        <v>761</v>
      </c>
      <c r="E47" s="124">
        <v>1</v>
      </c>
      <c r="F47" s="6"/>
      <c r="G47" s="6"/>
      <c r="H47" s="6"/>
      <c r="I47" s="6"/>
      <c r="J47" s="6"/>
    </row>
    <row r="48" spans="1:10" x14ac:dyDescent="0.3">
      <c r="A48" s="25"/>
      <c r="B48" s="22"/>
      <c r="C48" s="22"/>
      <c r="D48" s="22"/>
      <c r="E48" s="123"/>
      <c r="F48" s="6"/>
      <c r="G48" s="6"/>
      <c r="H48" s="6"/>
      <c r="I48" s="6"/>
      <c r="J48" s="6"/>
    </row>
    <row r="49" spans="1:10" x14ac:dyDescent="0.3">
      <c r="A49" s="25"/>
      <c r="B49" s="22"/>
      <c r="C49" s="22"/>
      <c r="D49" s="22"/>
      <c r="E49" s="123"/>
      <c r="F49" s="6"/>
      <c r="G49" s="6"/>
      <c r="H49" s="6"/>
      <c r="I49" s="6"/>
      <c r="J49" s="6"/>
    </row>
    <row r="50" spans="1:10" ht="20.399999999999999" x14ac:dyDescent="0.3">
      <c r="A50" s="25"/>
      <c r="B50" s="25"/>
      <c r="C50" s="26"/>
      <c r="D50" s="26"/>
      <c r="E50" s="123"/>
      <c r="F50" s="6"/>
      <c r="G50" s="6"/>
      <c r="H50" s="6"/>
      <c r="I50" s="6"/>
      <c r="J50" s="6"/>
    </row>
    <row r="51" spans="1:10" ht="46.5" customHeight="1" x14ac:dyDescent="0.3">
      <c r="A51" s="25"/>
      <c r="B51" s="25"/>
      <c r="C51" s="25"/>
      <c r="D51" s="98" t="s">
        <v>762</v>
      </c>
      <c r="E51" s="123"/>
      <c r="F51" s="6"/>
      <c r="G51" s="6"/>
      <c r="H51" s="6"/>
      <c r="I51" s="6"/>
      <c r="J51" s="6"/>
    </row>
    <row r="52" spans="1:10" ht="90" customHeight="1" x14ac:dyDescent="0.3">
      <c r="A52" s="25"/>
      <c r="B52" s="106" t="s">
        <v>733</v>
      </c>
      <c r="C52" s="25"/>
      <c r="D52" s="104" t="s">
        <v>763</v>
      </c>
      <c r="E52" s="124">
        <v>0.8</v>
      </c>
      <c r="F52" s="6"/>
      <c r="G52" s="6"/>
      <c r="H52" s="6"/>
      <c r="I52" s="6"/>
      <c r="J52" s="6"/>
    </row>
    <row r="53" spans="1:10" ht="64.8" x14ac:dyDescent="0.3">
      <c r="A53" s="25"/>
      <c r="B53" s="107" t="s">
        <v>736</v>
      </c>
      <c r="C53" s="26"/>
      <c r="D53" s="104" t="s">
        <v>764</v>
      </c>
      <c r="E53" s="124">
        <v>1</v>
      </c>
      <c r="F53" s="6"/>
      <c r="G53" s="6"/>
      <c r="H53" s="6"/>
      <c r="I53" s="6"/>
      <c r="J53" s="6"/>
    </row>
    <row r="54" spans="1:10" ht="20.399999999999999" x14ac:dyDescent="0.3">
      <c r="A54" s="25"/>
      <c r="B54" s="25"/>
      <c r="C54" s="26"/>
      <c r="D54" s="26"/>
      <c r="E54" s="123"/>
      <c r="F54" s="6"/>
      <c r="G54" s="6"/>
      <c r="H54" s="6"/>
      <c r="I54" s="6"/>
      <c r="J54" s="6"/>
    </row>
    <row r="55" spans="1:10" ht="20.399999999999999" x14ac:dyDescent="0.3">
      <c r="A55" s="25"/>
      <c r="B55" s="25"/>
      <c r="C55" s="26"/>
      <c r="D55" s="26"/>
      <c r="E55" s="123"/>
      <c r="F55" s="6"/>
      <c r="G55" s="6"/>
      <c r="H55" s="6"/>
      <c r="I55" s="6"/>
      <c r="J55" s="6"/>
    </row>
    <row r="56" spans="1:10" ht="20.399999999999999" x14ac:dyDescent="0.3">
      <c r="A56" s="25"/>
      <c r="B56" s="25"/>
      <c r="C56" s="26"/>
      <c r="D56" s="26"/>
      <c r="E56" s="123"/>
      <c r="F56" s="6"/>
      <c r="G56" s="6"/>
      <c r="H56" s="6"/>
      <c r="I56" s="6"/>
      <c r="J56" s="6"/>
    </row>
    <row r="57" spans="1:10" ht="20.399999999999999" x14ac:dyDescent="0.3">
      <c r="A57" s="25"/>
      <c r="B57" s="25"/>
      <c r="C57" s="26"/>
      <c r="D57" s="26"/>
      <c r="E57" s="123"/>
      <c r="F57" s="6"/>
      <c r="G57" s="6"/>
      <c r="H57" s="6"/>
      <c r="I57" s="6"/>
      <c r="J57" s="6"/>
    </row>
    <row r="58" spans="1:10" ht="20.399999999999999" x14ac:dyDescent="0.3">
      <c r="A58" s="25"/>
      <c r="B58" s="25"/>
      <c r="C58" s="26"/>
      <c r="D58" s="26"/>
      <c r="E58" s="123"/>
      <c r="F58" s="6"/>
      <c r="G58" s="6"/>
      <c r="H58" s="6"/>
      <c r="I58" s="6"/>
      <c r="J58" s="6"/>
    </row>
    <row r="59" spans="1:10" ht="20.399999999999999" x14ac:dyDescent="0.3">
      <c r="A59" s="25"/>
      <c r="B59" s="25"/>
      <c r="C59" s="26"/>
      <c r="D59" s="26"/>
      <c r="E59" s="123"/>
      <c r="F59" s="6"/>
      <c r="G59" s="6"/>
      <c r="H59" s="6"/>
      <c r="I59" s="6"/>
      <c r="J59" s="6"/>
    </row>
    <row r="60" spans="1:10" ht="20.399999999999999" x14ac:dyDescent="0.3">
      <c r="A60" s="25"/>
      <c r="B60" s="25"/>
      <c r="C60" s="26"/>
      <c r="D60" s="26"/>
      <c r="E60" s="123"/>
      <c r="F60" s="6"/>
      <c r="G60" s="6"/>
      <c r="H60" s="6"/>
      <c r="I60" s="6"/>
      <c r="J60" s="6"/>
    </row>
    <row r="61" spans="1:10" ht="20.399999999999999" x14ac:dyDescent="0.3">
      <c r="A61" s="25"/>
      <c r="B61" s="25"/>
      <c r="C61" s="26"/>
      <c r="D61" s="26"/>
      <c r="E61" s="123"/>
      <c r="F61" s="6"/>
      <c r="G61" s="6"/>
      <c r="H61" s="6"/>
      <c r="I61" s="6"/>
      <c r="J61" s="6"/>
    </row>
    <row r="62" spans="1:10" ht="20.399999999999999" x14ac:dyDescent="0.3">
      <c r="A62" s="25"/>
      <c r="B62" s="25"/>
      <c r="C62" s="26"/>
      <c r="D62" s="26"/>
      <c r="E62" s="123"/>
      <c r="F62" s="6"/>
      <c r="G62" s="6"/>
      <c r="H62" s="6"/>
      <c r="I62" s="6"/>
      <c r="J62" s="6"/>
    </row>
    <row r="63" spans="1:10" ht="20.399999999999999" x14ac:dyDescent="0.3">
      <c r="A63" s="25"/>
      <c r="B63" s="25"/>
      <c r="C63" s="26"/>
      <c r="D63" s="26"/>
      <c r="E63" s="123"/>
      <c r="F63" s="6"/>
      <c r="G63" s="6"/>
      <c r="H63" s="6"/>
      <c r="I63" s="6"/>
      <c r="J63" s="6"/>
    </row>
    <row r="64" spans="1:10" ht="20.399999999999999" x14ac:dyDescent="0.3">
      <c r="A64" s="25"/>
      <c r="B64" s="25"/>
      <c r="C64" s="26"/>
      <c r="D64" s="26"/>
      <c r="E64" s="123"/>
      <c r="F64" s="6"/>
      <c r="G64" s="6"/>
      <c r="H64" s="6"/>
      <c r="I64" s="6"/>
      <c r="J64" s="6"/>
    </row>
    <row r="65" spans="1:10" ht="20.399999999999999" x14ac:dyDescent="0.3">
      <c r="A65" s="25"/>
      <c r="B65" s="25"/>
      <c r="C65" s="26"/>
      <c r="D65" s="26"/>
      <c r="E65" s="123"/>
      <c r="F65" s="6"/>
      <c r="G65" s="6"/>
      <c r="H65" s="6"/>
      <c r="I65" s="6"/>
      <c r="J65" s="6"/>
    </row>
    <row r="66" spans="1:10" ht="20.399999999999999" x14ac:dyDescent="0.3">
      <c r="A66" s="25"/>
      <c r="B66" s="25"/>
      <c r="C66" s="26"/>
      <c r="D66" s="26"/>
      <c r="E66" s="123"/>
      <c r="F66" s="6"/>
      <c r="G66" s="6"/>
      <c r="H66" s="6"/>
      <c r="I66" s="6"/>
      <c r="J66" s="6"/>
    </row>
    <row r="67" spans="1:10" ht="20.399999999999999" x14ac:dyDescent="0.3">
      <c r="A67" s="25"/>
      <c r="B67" s="25"/>
      <c r="C67" s="26"/>
      <c r="D67" s="26"/>
      <c r="E67" s="123"/>
      <c r="F67" s="6"/>
      <c r="G67" s="6"/>
      <c r="H67" s="6"/>
      <c r="I67" s="6"/>
      <c r="J67" s="6"/>
    </row>
    <row r="68" spans="1:10" ht="20.399999999999999" x14ac:dyDescent="0.3">
      <c r="A68" s="25"/>
      <c r="B68" s="25"/>
      <c r="C68" s="26"/>
      <c r="D68" s="26"/>
      <c r="E68" s="123"/>
      <c r="F68" s="6"/>
      <c r="G68" s="6"/>
      <c r="H68" s="6"/>
      <c r="I68" s="6"/>
      <c r="J68" s="6"/>
    </row>
    <row r="69" spans="1:10" ht="20.399999999999999" x14ac:dyDescent="0.3">
      <c r="A69" s="25"/>
      <c r="B69" s="25"/>
      <c r="C69" s="26"/>
      <c r="D69" s="26"/>
      <c r="E69" s="123"/>
      <c r="F69" s="6"/>
      <c r="G69" s="6"/>
      <c r="H69" s="6"/>
      <c r="I69" s="6"/>
      <c r="J69" s="6"/>
    </row>
    <row r="70" spans="1:10" ht="20.399999999999999" x14ac:dyDescent="0.3">
      <c r="A70" s="25"/>
      <c r="B70" s="25"/>
      <c r="C70" s="26"/>
      <c r="D70" s="26"/>
      <c r="E70" s="123"/>
      <c r="F70" s="6"/>
      <c r="G70" s="6"/>
      <c r="H70" s="6"/>
      <c r="I70" s="6"/>
      <c r="J70" s="6"/>
    </row>
    <row r="71" spans="1:10" ht="20.399999999999999" x14ac:dyDescent="0.3">
      <c r="A71" s="25"/>
      <c r="B71" s="25"/>
      <c r="C71" s="26"/>
      <c r="D71" s="26"/>
      <c r="E71" s="123"/>
      <c r="F71" s="6"/>
      <c r="G71" s="6"/>
      <c r="H71" s="6"/>
      <c r="I71" s="6"/>
      <c r="J71" s="6"/>
    </row>
    <row r="72" spans="1:10" ht="20.399999999999999" x14ac:dyDescent="0.3">
      <c r="A72" s="25"/>
      <c r="B72" s="25"/>
      <c r="C72" s="26"/>
      <c r="D72" s="26"/>
      <c r="E72" s="123"/>
      <c r="F72" s="6"/>
      <c r="G72" s="6"/>
      <c r="H72" s="6"/>
      <c r="I72" s="6"/>
      <c r="J72" s="6"/>
    </row>
    <row r="73" spans="1:10" ht="20.399999999999999" x14ac:dyDescent="0.3">
      <c r="A73" s="25"/>
      <c r="B73" s="25"/>
      <c r="C73" s="26"/>
      <c r="D73" s="26"/>
      <c r="E73" s="123"/>
      <c r="F73" s="6"/>
      <c r="G73" s="6"/>
      <c r="H73" s="6"/>
      <c r="I73" s="6"/>
      <c r="J73" s="6"/>
    </row>
    <row r="74" spans="1:10" ht="20.399999999999999" x14ac:dyDescent="0.3">
      <c r="A74" s="25"/>
      <c r="B74" s="25"/>
      <c r="C74" s="26"/>
      <c r="D74" s="26"/>
      <c r="E74" s="123"/>
      <c r="F74" s="6"/>
      <c r="G74" s="6"/>
      <c r="H74" s="6"/>
      <c r="I74" s="6"/>
      <c r="J74" s="6"/>
    </row>
    <row r="75" spans="1:10" ht="20.399999999999999" x14ac:dyDescent="0.3">
      <c r="A75" s="25"/>
      <c r="B75" s="25"/>
      <c r="C75" s="26"/>
      <c r="D75" s="26"/>
      <c r="E75" s="123"/>
      <c r="F75" s="6"/>
      <c r="G75" s="6"/>
      <c r="H75" s="6"/>
      <c r="I75" s="6"/>
      <c r="J75" s="6"/>
    </row>
    <row r="76" spans="1:10" ht="20.399999999999999" x14ac:dyDescent="0.3">
      <c r="A76" s="25"/>
      <c r="B76" s="25"/>
      <c r="C76" s="26"/>
      <c r="D76" s="26"/>
      <c r="E76" s="123"/>
      <c r="F76" s="6"/>
      <c r="G76" s="6"/>
      <c r="H76" s="6"/>
      <c r="I76" s="6"/>
      <c r="J76" s="6"/>
    </row>
    <row r="77" spans="1:10" ht="20.399999999999999" x14ac:dyDescent="0.3">
      <c r="A77" s="25"/>
      <c r="B77" s="25"/>
      <c r="C77" s="26"/>
      <c r="D77" s="26"/>
      <c r="E77" s="123"/>
      <c r="F77" s="6"/>
      <c r="G77" s="6"/>
      <c r="H77" s="6"/>
      <c r="I77" s="6"/>
      <c r="J77" s="6"/>
    </row>
    <row r="78" spans="1:10" ht="20.399999999999999" x14ac:dyDescent="0.3">
      <c r="A78" s="25"/>
      <c r="B78" s="25"/>
      <c r="C78" s="26"/>
      <c r="D78" s="26"/>
      <c r="E78" s="123"/>
      <c r="F78" s="6"/>
      <c r="G78" s="6"/>
      <c r="H78" s="6"/>
      <c r="I78" s="6"/>
      <c r="J78" s="6"/>
    </row>
    <row r="79" spans="1:10" ht="20.399999999999999" x14ac:dyDescent="0.3">
      <c r="A79" s="25"/>
      <c r="B79" s="25"/>
      <c r="C79" s="26"/>
      <c r="D79" s="26"/>
      <c r="E79" s="123"/>
      <c r="F79" s="6"/>
      <c r="G79" s="6"/>
      <c r="H79" s="6"/>
      <c r="I79" s="6"/>
      <c r="J79" s="6"/>
    </row>
    <row r="80" spans="1:10" s="6" customFormat="1" ht="20.399999999999999" x14ac:dyDescent="0.3">
      <c r="A80" s="25"/>
      <c r="B80" s="25"/>
      <c r="C80" s="26"/>
      <c r="D80" s="26"/>
      <c r="E80" s="123"/>
    </row>
    <row r="81" spans="1:5" s="6" customFormat="1" ht="20.399999999999999" x14ac:dyDescent="0.3">
      <c r="A81" s="25"/>
      <c r="B81" s="25"/>
      <c r="C81" s="26"/>
      <c r="D81" s="26"/>
      <c r="E81" s="123"/>
    </row>
    <row r="82" spans="1:5" s="6" customFormat="1" ht="20.399999999999999" x14ac:dyDescent="0.3">
      <c r="A82" s="25"/>
      <c r="B82" s="25"/>
      <c r="C82" s="26"/>
      <c r="D82" s="26"/>
      <c r="E82" s="123"/>
    </row>
    <row r="83" spans="1:5" s="6" customFormat="1" ht="20.399999999999999" x14ac:dyDescent="0.3">
      <c r="A83" s="25"/>
      <c r="B83" s="25"/>
      <c r="C83" s="26"/>
      <c r="D83" s="26"/>
      <c r="E83" s="123"/>
    </row>
    <row r="84" spans="1:5" s="6" customFormat="1" ht="20.399999999999999" x14ac:dyDescent="0.3">
      <c r="A84" s="25"/>
      <c r="B84" s="25"/>
      <c r="C84" s="26"/>
      <c r="D84" s="26"/>
      <c r="E84" s="123"/>
    </row>
    <row r="85" spans="1:5" s="6" customFormat="1" ht="20.399999999999999" x14ac:dyDescent="0.3">
      <c r="A85" s="25"/>
      <c r="B85" s="25"/>
      <c r="C85" s="26"/>
      <c r="D85" s="26"/>
      <c r="E85" s="123"/>
    </row>
    <row r="86" spans="1:5" s="6" customFormat="1" ht="20.399999999999999" x14ac:dyDescent="0.3">
      <c r="A86" s="25"/>
      <c r="B86" s="25"/>
      <c r="C86" s="26"/>
      <c r="D86" s="26"/>
      <c r="E86" s="123"/>
    </row>
    <row r="87" spans="1:5" s="6" customFormat="1" ht="20.399999999999999" x14ac:dyDescent="0.3">
      <c r="A87" s="25"/>
      <c r="B87" s="25"/>
      <c r="C87" s="26"/>
      <c r="D87" s="26"/>
      <c r="E87" s="123"/>
    </row>
    <row r="88" spans="1:5" s="6" customFormat="1" ht="20.399999999999999" x14ac:dyDescent="0.3">
      <c r="A88" s="25"/>
      <c r="B88" s="25"/>
      <c r="C88" s="26"/>
      <c r="D88" s="26"/>
      <c r="E88" s="123"/>
    </row>
    <row r="89" spans="1:5" s="6" customFormat="1" ht="20.399999999999999" x14ac:dyDescent="0.3">
      <c r="A89" s="25"/>
      <c r="B89" s="25"/>
      <c r="C89" s="26"/>
      <c r="D89" s="26"/>
      <c r="E89" s="123"/>
    </row>
    <row r="90" spans="1:5" s="6" customFormat="1" ht="20.399999999999999" x14ac:dyDescent="0.3">
      <c r="A90" s="25"/>
      <c r="B90" s="25"/>
      <c r="C90" s="26"/>
      <c r="D90" s="26"/>
      <c r="E90" s="123"/>
    </row>
    <row r="91" spans="1:5" s="6" customFormat="1" ht="20.399999999999999" x14ac:dyDescent="0.3">
      <c r="A91" s="25"/>
      <c r="B91" s="25"/>
      <c r="C91" s="26"/>
      <c r="D91" s="26"/>
      <c r="E91" s="123"/>
    </row>
    <row r="92" spans="1:5" s="6" customFormat="1" ht="20.399999999999999" x14ac:dyDescent="0.3">
      <c r="A92" s="25"/>
      <c r="B92" s="25"/>
      <c r="C92" s="26"/>
      <c r="D92" s="26"/>
      <c r="E92" s="123"/>
    </row>
    <row r="93" spans="1:5" s="6" customFormat="1" ht="20.399999999999999" x14ac:dyDescent="0.3">
      <c r="A93" s="25"/>
      <c r="B93" s="25"/>
      <c r="C93" s="26"/>
      <c r="D93" s="26"/>
      <c r="E93" s="123"/>
    </row>
    <row r="94" spans="1:5" s="6" customFormat="1" ht="20.399999999999999" x14ac:dyDescent="0.3">
      <c r="A94" s="25"/>
      <c r="B94" s="25"/>
      <c r="C94" s="26"/>
      <c r="D94" s="26"/>
      <c r="E94" s="123"/>
    </row>
    <row r="95" spans="1:5" s="6" customFormat="1" ht="20.399999999999999" x14ac:dyDescent="0.3">
      <c r="A95" s="25"/>
      <c r="B95" s="25"/>
      <c r="C95" s="26"/>
      <c r="D95" s="26"/>
      <c r="E95" s="123"/>
    </row>
    <row r="96" spans="1:5" s="6" customFormat="1" ht="20.399999999999999" x14ac:dyDescent="0.3">
      <c r="A96" s="25"/>
      <c r="B96" s="25"/>
      <c r="C96" s="26"/>
      <c r="D96" s="26"/>
      <c r="E96" s="123"/>
    </row>
    <row r="97" spans="1:5" s="6" customFormat="1" ht="20.399999999999999" x14ac:dyDescent="0.3">
      <c r="A97" s="25"/>
      <c r="B97" s="25"/>
      <c r="C97" s="26"/>
      <c r="D97" s="26"/>
      <c r="E97" s="123"/>
    </row>
    <row r="98" spans="1:5" s="6" customFormat="1" ht="20.399999999999999" x14ac:dyDescent="0.3">
      <c r="A98" s="25"/>
      <c r="B98" s="25"/>
      <c r="C98" s="26"/>
      <c r="D98" s="26"/>
      <c r="E98" s="123"/>
    </row>
    <row r="99" spans="1:5" s="6" customFormat="1" ht="20.399999999999999" x14ac:dyDescent="0.3">
      <c r="A99" s="25"/>
      <c r="B99" s="25"/>
      <c r="C99" s="26"/>
      <c r="D99" s="26"/>
      <c r="E99" s="123"/>
    </row>
    <row r="100" spans="1:5" s="6" customFormat="1" ht="20.399999999999999" x14ac:dyDescent="0.3">
      <c r="A100" s="25"/>
      <c r="B100" s="25"/>
      <c r="C100" s="26"/>
      <c r="D100" s="26"/>
      <c r="E100" s="123"/>
    </row>
    <row r="101" spans="1:5" s="6" customFormat="1" ht="20.399999999999999" x14ac:dyDescent="0.3">
      <c r="A101" s="25"/>
      <c r="B101" s="25"/>
      <c r="C101" s="26"/>
      <c r="D101" s="26"/>
      <c r="E101" s="123"/>
    </row>
    <row r="102" spans="1:5" s="6" customFormat="1" ht="20.399999999999999" x14ac:dyDescent="0.3">
      <c r="A102" s="25"/>
      <c r="B102" s="25"/>
      <c r="C102" s="26"/>
      <c r="D102" s="26"/>
      <c r="E102" s="123"/>
    </row>
    <row r="103" spans="1:5" s="6" customFormat="1" ht="20.399999999999999" x14ac:dyDescent="0.3">
      <c r="A103" s="25"/>
      <c r="B103" s="25"/>
      <c r="C103" s="26"/>
      <c r="D103" s="26"/>
      <c r="E103" s="123"/>
    </row>
    <row r="104" spans="1:5" s="6" customFormat="1" ht="20.399999999999999" x14ac:dyDescent="0.3">
      <c r="A104" s="25"/>
      <c r="B104" s="25"/>
      <c r="C104" s="26"/>
      <c r="D104" s="26"/>
      <c r="E104" s="123"/>
    </row>
    <row r="105" spans="1:5" s="6" customFormat="1" ht="20.399999999999999" x14ac:dyDescent="0.3">
      <c r="A105" s="25"/>
      <c r="B105" s="25"/>
      <c r="C105" s="26"/>
      <c r="D105" s="26"/>
      <c r="E105" s="123"/>
    </row>
    <row r="106" spans="1:5" s="6" customFormat="1" ht="20.399999999999999" x14ac:dyDescent="0.3">
      <c r="A106" s="25"/>
      <c r="B106" s="25"/>
      <c r="C106" s="26"/>
      <c r="D106" s="26"/>
      <c r="E106" s="123"/>
    </row>
    <row r="107" spans="1:5" s="6" customFormat="1" ht="20.399999999999999" x14ac:dyDescent="0.3">
      <c r="A107" s="25"/>
      <c r="B107" s="25"/>
      <c r="C107" s="26"/>
      <c r="D107" s="26"/>
      <c r="E107" s="123"/>
    </row>
    <row r="108" spans="1:5" s="6" customFormat="1" ht="20.399999999999999" x14ac:dyDescent="0.3">
      <c r="A108" s="25"/>
      <c r="B108" s="25"/>
      <c r="C108" s="26"/>
      <c r="D108" s="26"/>
      <c r="E108" s="123"/>
    </row>
    <row r="109" spans="1:5" s="6" customFormat="1" ht="20.399999999999999" x14ac:dyDescent="0.3">
      <c r="A109" s="25"/>
      <c r="B109" s="25"/>
      <c r="C109" s="26"/>
      <c r="D109" s="26"/>
      <c r="E109" s="123"/>
    </row>
    <row r="110" spans="1:5" s="6" customFormat="1" ht="20.399999999999999" x14ac:dyDescent="0.3">
      <c r="A110" s="25"/>
      <c r="B110" s="25"/>
      <c r="C110" s="26"/>
      <c r="D110" s="26"/>
      <c r="E110" s="123"/>
    </row>
    <row r="111" spans="1:5" s="6" customFormat="1" ht="20.399999999999999" x14ac:dyDescent="0.3">
      <c r="A111" s="25"/>
      <c r="B111" s="25"/>
      <c r="C111" s="26"/>
      <c r="D111" s="26"/>
      <c r="E111" s="123"/>
    </row>
    <row r="112" spans="1:5" s="6" customFormat="1" ht="20.399999999999999" x14ac:dyDescent="0.3">
      <c r="A112" s="25"/>
      <c r="B112" s="25"/>
      <c r="C112" s="26"/>
      <c r="D112" s="26"/>
      <c r="E112" s="123"/>
    </row>
    <row r="113" spans="1:5" s="6" customFormat="1" ht="20.399999999999999" x14ac:dyDescent="0.3">
      <c r="A113" s="25"/>
      <c r="B113" s="25"/>
      <c r="C113" s="26"/>
      <c r="D113" s="26"/>
      <c r="E113" s="123"/>
    </row>
    <row r="114" spans="1:5" s="6" customFormat="1" ht="20.399999999999999" x14ac:dyDescent="0.3">
      <c r="A114" s="25"/>
      <c r="B114" s="25"/>
      <c r="C114" s="26"/>
      <c r="D114" s="26"/>
      <c r="E114" s="123"/>
    </row>
    <row r="115" spans="1:5" s="6" customFormat="1" ht="20.399999999999999" x14ac:dyDescent="0.3">
      <c r="A115" s="25"/>
      <c r="B115" s="25"/>
      <c r="C115" s="26"/>
      <c r="D115" s="26"/>
      <c r="E115" s="123"/>
    </row>
    <row r="116" spans="1:5" s="6" customFormat="1" ht="20.399999999999999" x14ac:dyDescent="0.3">
      <c r="A116" s="25"/>
      <c r="B116" s="25"/>
      <c r="C116" s="26"/>
      <c r="D116" s="26"/>
      <c r="E116" s="123"/>
    </row>
    <row r="117" spans="1:5" s="6" customFormat="1" ht="20.399999999999999" x14ac:dyDescent="0.3">
      <c r="A117" s="25"/>
      <c r="B117" s="25"/>
      <c r="C117" s="26"/>
      <c r="D117" s="26"/>
      <c r="E117" s="123"/>
    </row>
    <row r="118" spans="1:5" s="6" customFormat="1" ht="20.399999999999999" x14ac:dyDescent="0.3">
      <c r="A118" s="25"/>
      <c r="B118" s="25"/>
      <c r="C118" s="26"/>
      <c r="D118" s="26"/>
      <c r="E118" s="123"/>
    </row>
    <row r="119" spans="1:5" s="6" customFormat="1" ht="20.399999999999999" x14ac:dyDescent="0.3">
      <c r="A119" s="25"/>
      <c r="B119" s="25"/>
      <c r="C119" s="26"/>
      <c r="D119" s="26"/>
      <c r="E119" s="123"/>
    </row>
    <row r="120" spans="1:5" s="6" customFormat="1" ht="20.399999999999999" x14ac:dyDescent="0.3">
      <c r="A120" s="25"/>
      <c r="B120" s="25"/>
      <c r="C120" s="26"/>
      <c r="D120" s="26"/>
      <c r="E120" s="123"/>
    </row>
    <row r="121" spans="1:5" s="6" customFormat="1" ht="20.399999999999999" x14ac:dyDescent="0.3">
      <c r="A121" s="25"/>
      <c r="B121" s="25"/>
      <c r="C121" s="26"/>
      <c r="D121" s="26"/>
      <c r="E121" s="123"/>
    </row>
    <row r="122" spans="1:5" s="6" customFormat="1" ht="20.399999999999999" x14ac:dyDescent="0.3">
      <c r="A122" s="25"/>
      <c r="B122" s="25"/>
      <c r="C122" s="26"/>
      <c r="D122" s="26"/>
      <c r="E122" s="123"/>
    </row>
    <row r="123" spans="1:5" s="6" customFormat="1" ht="20.399999999999999" x14ac:dyDescent="0.3">
      <c r="A123" s="25"/>
      <c r="B123" s="25"/>
      <c r="C123" s="26"/>
      <c r="D123" s="26"/>
      <c r="E123" s="123"/>
    </row>
    <row r="124" spans="1:5" s="6" customFormat="1" ht="20.399999999999999" x14ac:dyDescent="0.3">
      <c r="A124" s="25"/>
      <c r="B124" s="25"/>
      <c r="C124" s="26"/>
      <c r="D124" s="26"/>
      <c r="E124" s="123"/>
    </row>
    <row r="125" spans="1:5" s="6" customFormat="1" ht="20.399999999999999" x14ac:dyDescent="0.3">
      <c r="A125" s="25"/>
      <c r="B125" s="25"/>
      <c r="C125" s="26"/>
      <c r="D125" s="26"/>
      <c r="E125" s="123"/>
    </row>
    <row r="126" spans="1:5" s="6" customFormat="1" ht="20.399999999999999" x14ac:dyDescent="0.3">
      <c r="A126" s="25"/>
      <c r="B126" s="25"/>
      <c r="C126" s="26"/>
      <c r="D126" s="26"/>
      <c r="E126" s="123"/>
    </row>
    <row r="127" spans="1:5" s="6" customFormat="1" ht="20.399999999999999" x14ac:dyDescent="0.3">
      <c r="A127" s="25"/>
      <c r="B127" s="25"/>
      <c r="C127" s="26"/>
      <c r="D127" s="26"/>
      <c r="E127" s="123"/>
    </row>
    <row r="128" spans="1:5" s="6" customFormat="1" ht="20.399999999999999" x14ac:dyDescent="0.3">
      <c r="A128" s="25"/>
      <c r="B128" s="25"/>
      <c r="C128" s="26"/>
      <c r="D128" s="26"/>
      <c r="E128" s="123"/>
    </row>
    <row r="129" spans="1:5" s="6" customFormat="1" ht="20.399999999999999" x14ac:dyDescent="0.3">
      <c r="A129" s="25"/>
      <c r="B129" s="25"/>
      <c r="C129" s="26"/>
      <c r="D129" s="26"/>
      <c r="E129" s="123"/>
    </row>
    <row r="130" spans="1:5" s="6" customFormat="1" ht="20.399999999999999" x14ac:dyDescent="0.3">
      <c r="A130" s="25"/>
      <c r="B130" s="25"/>
      <c r="C130" s="26"/>
      <c r="D130" s="26"/>
      <c r="E130" s="123"/>
    </row>
    <row r="131" spans="1:5" s="6" customFormat="1" ht="20.399999999999999" x14ac:dyDescent="0.3">
      <c r="A131" s="25"/>
      <c r="B131" s="25"/>
      <c r="C131" s="26"/>
      <c r="D131" s="26"/>
      <c r="E131" s="123"/>
    </row>
    <row r="132" spans="1:5" s="6" customFormat="1" ht="20.399999999999999" x14ac:dyDescent="0.3">
      <c r="A132" s="25"/>
      <c r="B132" s="25"/>
      <c r="C132" s="26"/>
      <c r="D132" s="26"/>
      <c r="E132" s="123"/>
    </row>
    <row r="133" spans="1:5" s="6" customFormat="1" ht="20.399999999999999" x14ac:dyDescent="0.3">
      <c r="A133" s="25"/>
      <c r="B133" s="25"/>
      <c r="C133" s="26"/>
      <c r="D133" s="26"/>
      <c r="E133" s="123"/>
    </row>
    <row r="134" spans="1:5" s="6" customFormat="1" ht="20.399999999999999" x14ac:dyDescent="0.3">
      <c r="A134" s="25"/>
      <c r="B134" s="25"/>
      <c r="C134" s="26"/>
      <c r="D134" s="26"/>
      <c r="E134" s="123"/>
    </row>
    <row r="135" spans="1:5" s="6" customFormat="1" ht="20.399999999999999" x14ac:dyDescent="0.3">
      <c r="A135" s="25"/>
      <c r="B135" s="25"/>
      <c r="C135" s="26"/>
      <c r="D135" s="26"/>
      <c r="E135" s="123"/>
    </row>
    <row r="136" spans="1:5" s="6" customFormat="1" ht="20.399999999999999" x14ac:dyDescent="0.3">
      <c r="A136" s="25"/>
      <c r="B136" s="25"/>
      <c r="C136" s="26"/>
      <c r="D136" s="26"/>
      <c r="E136" s="123"/>
    </row>
    <row r="137" spans="1:5" s="6" customFormat="1" ht="20.399999999999999" x14ac:dyDescent="0.3">
      <c r="A137" s="25"/>
      <c r="B137" s="25"/>
      <c r="C137" s="26"/>
      <c r="D137" s="26"/>
      <c r="E137" s="123"/>
    </row>
    <row r="138" spans="1:5" s="6" customFormat="1" ht="20.399999999999999" x14ac:dyDescent="0.3">
      <c r="A138" s="25"/>
      <c r="B138" s="25"/>
      <c r="C138" s="26"/>
      <c r="D138" s="26"/>
      <c r="E138" s="123"/>
    </row>
    <row r="139" spans="1:5" s="6" customFormat="1" ht="20.399999999999999" x14ac:dyDescent="0.3">
      <c r="A139" s="25"/>
      <c r="B139" s="25"/>
      <c r="C139" s="26"/>
      <c r="D139" s="26"/>
      <c r="E139" s="123"/>
    </row>
    <row r="140" spans="1:5" s="6" customFormat="1" ht="20.399999999999999" x14ac:dyDescent="0.3">
      <c r="A140" s="25"/>
      <c r="B140" s="25"/>
      <c r="C140" s="26"/>
      <c r="D140" s="26"/>
      <c r="E140" s="123"/>
    </row>
    <row r="141" spans="1:5" s="6" customFormat="1" ht="20.399999999999999" x14ac:dyDescent="0.3">
      <c r="A141" s="25"/>
      <c r="B141" s="25"/>
      <c r="C141" s="26"/>
      <c r="D141" s="26"/>
      <c r="E141" s="123"/>
    </row>
    <row r="142" spans="1:5" s="6" customFormat="1" ht="20.399999999999999" x14ac:dyDescent="0.3">
      <c r="A142" s="25"/>
      <c r="B142" s="25"/>
      <c r="C142" s="26"/>
      <c r="D142" s="26"/>
      <c r="E142" s="123"/>
    </row>
    <row r="143" spans="1:5" s="6" customFormat="1" ht="20.399999999999999" x14ac:dyDescent="0.3">
      <c r="A143" s="25"/>
      <c r="B143" s="25"/>
      <c r="C143" s="26"/>
      <c r="D143" s="26"/>
      <c r="E143" s="123"/>
    </row>
    <row r="144" spans="1:5" s="6" customFormat="1" ht="20.399999999999999" x14ac:dyDescent="0.3">
      <c r="A144" s="25"/>
      <c r="B144" s="25"/>
      <c r="C144" s="26"/>
      <c r="D144" s="26"/>
      <c r="E144" s="123"/>
    </row>
    <row r="145" spans="1:5" s="6" customFormat="1" ht="20.399999999999999" x14ac:dyDescent="0.3">
      <c r="A145" s="25"/>
      <c r="B145" s="25"/>
      <c r="C145" s="26"/>
      <c r="D145" s="26"/>
      <c r="E145" s="123"/>
    </row>
    <row r="146" spans="1:5" s="6" customFormat="1" ht="20.399999999999999" x14ac:dyDescent="0.3">
      <c r="A146" s="25"/>
      <c r="B146" s="25"/>
      <c r="C146" s="26"/>
      <c r="D146" s="26"/>
      <c r="E146" s="123"/>
    </row>
    <row r="147" spans="1:5" s="6" customFormat="1" ht="20.399999999999999" x14ac:dyDescent="0.3">
      <c r="A147" s="25"/>
      <c r="B147" s="25"/>
      <c r="C147" s="26"/>
      <c r="D147" s="26"/>
      <c r="E147" s="123"/>
    </row>
    <row r="148" spans="1:5" s="6" customFormat="1" ht="20.399999999999999" x14ac:dyDescent="0.3">
      <c r="A148" s="25"/>
      <c r="B148" s="25"/>
      <c r="C148" s="26"/>
      <c r="D148" s="26"/>
      <c r="E148" s="123"/>
    </row>
    <row r="149" spans="1:5" s="6" customFormat="1" ht="20.399999999999999" x14ac:dyDescent="0.3">
      <c r="A149" s="25"/>
      <c r="B149" s="25"/>
      <c r="C149" s="26"/>
      <c r="D149" s="26"/>
      <c r="E149" s="123"/>
    </row>
    <row r="150" spans="1:5" s="6" customFormat="1" ht="20.399999999999999" x14ac:dyDescent="0.3">
      <c r="A150" s="25"/>
      <c r="B150" s="25"/>
      <c r="C150" s="26"/>
      <c r="D150" s="26"/>
      <c r="E150" s="123"/>
    </row>
    <row r="151" spans="1:5" s="6" customFormat="1" ht="20.399999999999999" x14ac:dyDescent="0.3">
      <c r="A151" s="25"/>
      <c r="B151" s="25"/>
      <c r="C151" s="26"/>
      <c r="D151" s="26"/>
      <c r="E151" s="123"/>
    </row>
    <row r="152" spans="1:5" s="6" customFormat="1" ht="20.399999999999999" x14ac:dyDescent="0.3">
      <c r="A152" s="25"/>
      <c r="B152" s="25"/>
      <c r="C152" s="26"/>
      <c r="D152" s="26"/>
      <c r="E152" s="123"/>
    </row>
    <row r="153" spans="1:5" s="6" customFormat="1" ht="20.399999999999999" x14ac:dyDescent="0.3">
      <c r="A153" s="25"/>
      <c r="B153" s="25"/>
      <c r="C153" s="26"/>
      <c r="D153" s="26"/>
      <c r="E153" s="123"/>
    </row>
    <row r="154" spans="1:5" s="6" customFormat="1" ht="20.399999999999999" x14ac:dyDescent="0.3">
      <c r="A154" s="25"/>
      <c r="B154" s="25"/>
      <c r="C154" s="26"/>
      <c r="D154" s="26"/>
      <c r="E154" s="123"/>
    </row>
    <row r="155" spans="1:5" s="6" customFormat="1" ht="20.399999999999999" x14ac:dyDescent="0.3">
      <c r="A155" s="25"/>
      <c r="B155" s="25"/>
      <c r="C155" s="26"/>
      <c r="D155" s="26"/>
      <c r="E155" s="123"/>
    </row>
    <row r="156" spans="1:5" s="6" customFormat="1" ht="20.399999999999999" x14ac:dyDescent="0.3">
      <c r="A156" s="25"/>
      <c r="B156" s="25"/>
      <c r="C156" s="26"/>
      <c r="D156" s="26"/>
      <c r="E156" s="123"/>
    </row>
    <row r="157" spans="1:5" s="6" customFormat="1" ht="20.399999999999999" x14ac:dyDescent="0.3">
      <c r="A157" s="25"/>
      <c r="B157" s="25"/>
      <c r="C157" s="26"/>
      <c r="D157" s="26"/>
      <c r="E157" s="123"/>
    </row>
    <row r="158" spans="1:5" s="6" customFormat="1" ht="20.399999999999999" x14ac:dyDescent="0.3">
      <c r="A158" s="25"/>
      <c r="B158" s="25"/>
      <c r="C158" s="26"/>
      <c r="D158" s="26"/>
      <c r="E158" s="123"/>
    </row>
    <row r="159" spans="1:5" s="6" customFormat="1" ht="20.399999999999999" x14ac:dyDescent="0.3">
      <c r="A159" s="25"/>
      <c r="B159" s="25"/>
      <c r="C159" s="26"/>
      <c r="D159" s="26"/>
      <c r="E159" s="123"/>
    </row>
    <row r="160" spans="1:5" s="6" customFormat="1" ht="20.399999999999999" x14ac:dyDescent="0.3">
      <c r="A160" s="25"/>
      <c r="B160" s="25"/>
      <c r="C160" s="26"/>
      <c r="D160" s="26"/>
      <c r="E160" s="123"/>
    </row>
    <row r="161" spans="1:5" s="6" customFormat="1" ht="20.399999999999999" x14ac:dyDescent="0.3">
      <c r="A161" s="25"/>
      <c r="B161" s="25"/>
      <c r="C161" s="26"/>
      <c r="D161" s="26"/>
      <c r="E161" s="123"/>
    </row>
    <row r="162" spans="1:5" s="6" customFormat="1" ht="20.399999999999999" x14ac:dyDescent="0.3">
      <c r="A162" s="25"/>
      <c r="B162" s="25"/>
      <c r="C162" s="26"/>
      <c r="D162" s="26"/>
      <c r="E162" s="123"/>
    </row>
    <row r="163" spans="1:5" s="6" customFormat="1" ht="20.399999999999999" x14ac:dyDescent="0.3">
      <c r="A163" s="25"/>
      <c r="B163" s="25"/>
      <c r="C163" s="26"/>
      <c r="D163" s="26"/>
      <c r="E163" s="123"/>
    </row>
    <row r="164" spans="1:5" s="6" customFormat="1" ht="20.399999999999999" x14ac:dyDescent="0.3">
      <c r="A164" s="25"/>
      <c r="B164" s="25"/>
      <c r="C164" s="26"/>
      <c r="D164" s="26"/>
      <c r="E164" s="123"/>
    </row>
    <row r="165" spans="1:5" s="6" customFormat="1" ht="20.399999999999999" x14ac:dyDescent="0.3">
      <c r="A165" s="25"/>
      <c r="B165" s="25"/>
      <c r="C165" s="26"/>
      <c r="D165" s="26"/>
      <c r="E165" s="123"/>
    </row>
    <row r="166" spans="1:5" s="6" customFormat="1" ht="20.399999999999999" x14ac:dyDescent="0.3">
      <c r="A166" s="25"/>
      <c r="B166" s="25"/>
      <c r="C166" s="26"/>
      <c r="D166" s="26"/>
      <c r="E166" s="123"/>
    </row>
    <row r="167" spans="1:5" s="6" customFormat="1" ht="20.399999999999999" x14ac:dyDescent="0.3">
      <c r="A167" s="25"/>
      <c r="B167" s="25"/>
      <c r="C167" s="26"/>
      <c r="D167" s="26"/>
      <c r="E167" s="123"/>
    </row>
    <row r="168" spans="1:5" s="6" customFormat="1" ht="20.399999999999999" x14ac:dyDescent="0.3">
      <c r="A168" s="25"/>
      <c r="B168" s="25"/>
      <c r="C168" s="26"/>
      <c r="D168" s="26"/>
      <c r="E168" s="123"/>
    </row>
    <row r="169" spans="1:5" s="6" customFormat="1" ht="20.399999999999999" x14ac:dyDescent="0.3">
      <c r="A169" s="25"/>
      <c r="B169" s="25"/>
      <c r="C169" s="26"/>
      <c r="D169" s="26"/>
      <c r="E169" s="123"/>
    </row>
    <row r="170" spans="1:5" s="6" customFormat="1" ht="20.399999999999999" x14ac:dyDescent="0.3">
      <c r="A170" s="25"/>
      <c r="B170" s="25"/>
      <c r="C170" s="26"/>
      <c r="D170" s="26"/>
      <c r="E170" s="123"/>
    </row>
    <row r="171" spans="1:5" s="6" customFormat="1" ht="20.399999999999999" x14ac:dyDescent="0.3">
      <c r="A171" s="25"/>
      <c r="B171" s="25"/>
      <c r="C171" s="26"/>
      <c r="D171" s="26"/>
      <c r="E171" s="123"/>
    </row>
    <row r="172" spans="1:5" s="6" customFormat="1" ht="20.399999999999999" x14ac:dyDescent="0.3">
      <c r="A172" s="25"/>
      <c r="B172" s="25"/>
      <c r="C172" s="26"/>
      <c r="D172" s="26"/>
      <c r="E172" s="123"/>
    </row>
    <row r="173" spans="1:5" s="6" customFormat="1" ht="20.399999999999999" x14ac:dyDescent="0.3">
      <c r="A173" s="25"/>
      <c r="B173" s="25"/>
      <c r="C173" s="26"/>
      <c r="D173" s="26"/>
      <c r="E173" s="123"/>
    </row>
    <row r="174" spans="1:5" s="6" customFormat="1" ht="20.399999999999999" x14ac:dyDescent="0.3">
      <c r="A174" s="25"/>
      <c r="B174" s="25"/>
      <c r="C174" s="26"/>
      <c r="D174" s="26"/>
      <c r="E174" s="123"/>
    </row>
    <row r="175" spans="1:5" s="6" customFormat="1" ht="20.399999999999999" x14ac:dyDescent="0.3">
      <c r="A175" s="25"/>
      <c r="B175" s="25"/>
      <c r="C175" s="26"/>
      <c r="D175" s="26"/>
      <c r="E175" s="123"/>
    </row>
    <row r="176" spans="1:5" s="6" customFormat="1" ht="20.399999999999999" x14ac:dyDescent="0.3">
      <c r="A176" s="25"/>
      <c r="B176" s="25"/>
      <c r="C176" s="26"/>
      <c r="D176" s="26"/>
      <c r="E176" s="123"/>
    </row>
    <row r="177" spans="1:5" s="6" customFormat="1" ht="20.399999999999999" x14ac:dyDescent="0.3">
      <c r="A177" s="25"/>
      <c r="B177" s="25"/>
      <c r="C177" s="26"/>
      <c r="D177" s="26"/>
      <c r="E177" s="123"/>
    </row>
    <row r="178" spans="1:5" s="6" customFormat="1" ht="20.399999999999999" x14ac:dyDescent="0.3">
      <c r="A178" s="25"/>
      <c r="B178" s="25"/>
      <c r="C178" s="26"/>
      <c r="D178" s="26"/>
      <c r="E178" s="123"/>
    </row>
    <row r="179" spans="1:5" s="6" customFormat="1" ht="20.399999999999999" x14ac:dyDescent="0.3">
      <c r="A179" s="25"/>
      <c r="B179" s="25"/>
      <c r="C179" s="26"/>
      <c r="D179" s="26"/>
      <c r="E179" s="123"/>
    </row>
    <row r="180" spans="1:5" s="6" customFormat="1" ht="20.399999999999999" x14ac:dyDescent="0.3">
      <c r="A180" s="25"/>
      <c r="B180" s="25"/>
      <c r="C180" s="26"/>
      <c r="D180" s="26"/>
      <c r="E180" s="123"/>
    </row>
    <row r="181" spans="1:5" s="6" customFormat="1" ht="20.399999999999999" x14ac:dyDescent="0.3">
      <c r="A181" s="25"/>
      <c r="B181" s="25"/>
      <c r="C181" s="26"/>
      <c r="D181" s="26"/>
      <c r="E181" s="123"/>
    </row>
    <row r="182" spans="1:5" s="6" customFormat="1" ht="20.399999999999999" x14ac:dyDescent="0.3">
      <c r="A182" s="25"/>
      <c r="B182" s="25"/>
      <c r="C182" s="26"/>
      <c r="D182" s="26"/>
      <c r="E182" s="123"/>
    </row>
    <row r="183" spans="1:5" s="6" customFormat="1" ht="20.399999999999999" x14ac:dyDescent="0.3">
      <c r="A183" s="25"/>
      <c r="B183" s="25"/>
      <c r="C183" s="26"/>
      <c r="D183" s="26"/>
      <c r="E183" s="123"/>
    </row>
    <row r="184" spans="1:5" s="6" customFormat="1" ht="20.399999999999999" x14ac:dyDescent="0.3">
      <c r="A184" s="25"/>
      <c r="B184" s="25"/>
      <c r="C184" s="26"/>
      <c r="D184" s="26"/>
      <c r="E184" s="123"/>
    </row>
    <row r="185" spans="1:5" s="6" customFormat="1" ht="20.399999999999999" x14ac:dyDescent="0.3">
      <c r="A185" s="25"/>
      <c r="B185" s="25"/>
      <c r="C185" s="26"/>
      <c r="D185" s="26"/>
      <c r="E185" s="123"/>
    </row>
    <row r="186" spans="1:5" s="6" customFormat="1" ht="20.399999999999999" x14ac:dyDescent="0.3">
      <c r="A186" s="25"/>
      <c r="B186" s="25"/>
      <c r="C186" s="26"/>
      <c r="D186" s="26"/>
      <c r="E186" s="123"/>
    </row>
    <row r="187" spans="1:5" s="6" customFormat="1" ht="20.399999999999999" x14ac:dyDescent="0.3">
      <c r="A187" s="25"/>
      <c r="B187" s="25"/>
      <c r="C187" s="26"/>
      <c r="D187" s="26"/>
      <c r="E187" s="123"/>
    </row>
    <row r="188" spans="1:5" s="6" customFormat="1" ht="20.399999999999999" x14ac:dyDescent="0.3">
      <c r="A188" s="25"/>
      <c r="B188" s="25"/>
      <c r="C188" s="26"/>
      <c r="D188" s="26"/>
      <c r="E188" s="123"/>
    </row>
    <row r="189" spans="1:5" s="6" customFormat="1" ht="20.399999999999999" x14ac:dyDescent="0.3">
      <c r="A189" s="25"/>
      <c r="B189" s="25"/>
      <c r="C189" s="26"/>
      <c r="D189" s="26"/>
      <c r="E189" s="123"/>
    </row>
    <row r="190" spans="1:5" s="6" customFormat="1" ht="20.399999999999999" x14ac:dyDescent="0.3">
      <c r="A190" s="25"/>
      <c r="B190" s="25"/>
      <c r="C190" s="26"/>
      <c r="D190" s="26"/>
      <c r="E190" s="123"/>
    </row>
    <row r="191" spans="1:5" s="6" customFormat="1" ht="20.399999999999999" x14ac:dyDescent="0.3">
      <c r="A191" s="25"/>
      <c r="B191" s="25"/>
      <c r="C191" s="26"/>
      <c r="D191" s="26"/>
      <c r="E191" s="123"/>
    </row>
    <row r="192" spans="1:5" s="6" customFormat="1" ht="20.399999999999999" x14ac:dyDescent="0.3">
      <c r="A192" s="25"/>
      <c r="B192" s="25"/>
      <c r="C192" s="26"/>
      <c r="D192" s="26"/>
      <c r="E192" s="123"/>
    </row>
    <row r="193" spans="1:5" s="6" customFormat="1" ht="20.399999999999999" x14ac:dyDescent="0.3">
      <c r="A193" s="25"/>
      <c r="B193" s="25"/>
      <c r="C193" s="26"/>
      <c r="D193" s="26"/>
      <c r="E193" s="123"/>
    </row>
    <row r="194" spans="1:5" s="6" customFormat="1" ht="20.399999999999999" x14ac:dyDescent="0.3">
      <c r="A194" s="25"/>
      <c r="B194" s="25"/>
      <c r="C194" s="26"/>
      <c r="D194" s="26"/>
      <c r="E194" s="123"/>
    </row>
    <row r="195" spans="1:5" s="6" customFormat="1" ht="20.399999999999999" x14ac:dyDescent="0.3">
      <c r="A195" s="25"/>
      <c r="B195" s="25"/>
      <c r="C195" s="26"/>
      <c r="D195" s="26"/>
      <c r="E195" s="123"/>
    </row>
    <row r="196" spans="1:5" s="6" customFormat="1" ht="20.399999999999999" x14ac:dyDescent="0.3">
      <c r="A196" s="25"/>
      <c r="B196" s="25"/>
      <c r="C196" s="26"/>
      <c r="D196" s="26"/>
      <c r="E196" s="123"/>
    </row>
    <row r="197" spans="1:5" s="6" customFormat="1" ht="20.399999999999999" x14ac:dyDescent="0.3">
      <c r="A197" s="25"/>
      <c r="B197" s="25"/>
      <c r="C197" s="26"/>
      <c r="D197" s="26"/>
      <c r="E197" s="123"/>
    </row>
    <row r="198" spans="1:5" s="6" customFormat="1" ht="20.399999999999999" x14ac:dyDescent="0.3">
      <c r="A198" s="25"/>
      <c r="B198" s="25"/>
      <c r="C198" s="26"/>
      <c r="D198" s="26"/>
      <c r="E198" s="123"/>
    </row>
    <row r="199" spans="1:5" s="6" customFormat="1" ht="20.399999999999999" x14ac:dyDescent="0.3">
      <c r="A199" s="25"/>
      <c r="B199" s="25"/>
      <c r="C199" s="26"/>
      <c r="D199" s="26"/>
      <c r="E199" s="123"/>
    </row>
    <row r="200" spans="1:5" s="6" customFormat="1" ht="20.399999999999999" x14ac:dyDescent="0.3">
      <c r="A200" s="25"/>
      <c r="B200" s="25"/>
      <c r="C200" s="26"/>
      <c r="D200" s="26"/>
      <c r="E200" s="123"/>
    </row>
    <row r="201" spans="1:5" s="6" customFormat="1" ht="20.399999999999999" x14ac:dyDescent="0.3">
      <c r="A201" s="25"/>
      <c r="B201" s="25"/>
      <c r="C201" s="26"/>
      <c r="D201" s="26"/>
      <c r="E201" s="123"/>
    </row>
    <row r="202" spans="1:5" s="6" customFormat="1" ht="20.399999999999999" x14ac:dyDescent="0.3">
      <c r="A202" s="25"/>
      <c r="B202" s="25"/>
      <c r="C202" s="26"/>
      <c r="D202" s="26"/>
      <c r="E202" s="123"/>
    </row>
    <row r="203" spans="1:5" s="6" customFormat="1" ht="20.399999999999999" x14ac:dyDescent="0.3">
      <c r="A203" s="25"/>
      <c r="B203" s="25"/>
      <c r="C203" s="26"/>
      <c r="D203" s="26"/>
      <c r="E203" s="123"/>
    </row>
    <row r="204" spans="1:5" s="6" customFormat="1" ht="20.399999999999999" x14ac:dyDescent="0.3">
      <c r="A204" s="25"/>
      <c r="B204" s="25"/>
      <c r="C204" s="26"/>
      <c r="D204" s="26"/>
      <c r="E204" s="123"/>
    </row>
    <row r="205" spans="1:5" s="6" customFormat="1" ht="20.399999999999999" x14ac:dyDescent="0.3">
      <c r="A205" s="25"/>
      <c r="B205" s="25"/>
      <c r="C205" s="26"/>
      <c r="D205" s="26"/>
      <c r="E205" s="123"/>
    </row>
    <row r="206" spans="1:5" s="6" customFormat="1" ht="20.399999999999999" x14ac:dyDescent="0.3">
      <c r="A206" s="25"/>
      <c r="B206" s="25"/>
      <c r="C206" s="26"/>
      <c r="D206" s="26"/>
      <c r="E206" s="123"/>
    </row>
    <row r="207" spans="1:5" s="6" customFormat="1" ht="20.399999999999999" x14ac:dyDescent="0.3">
      <c r="A207" s="25"/>
      <c r="B207" s="25"/>
      <c r="C207" s="26"/>
      <c r="D207" s="26"/>
      <c r="E207" s="123"/>
    </row>
    <row r="208" spans="1:5" s="6" customFormat="1" ht="20.399999999999999" x14ac:dyDescent="0.3">
      <c r="A208" s="25"/>
      <c r="B208" s="25"/>
      <c r="C208" s="26"/>
      <c r="D208" s="26"/>
      <c r="E208" s="123"/>
    </row>
    <row r="209" spans="1:5" s="6" customFormat="1" ht="20.399999999999999" x14ac:dyDescent="0.3">
      <c r="A209" s="25"/>
      <c r="B209" s="25"/>
      <c r="C209" s="26"/>
      <c r="D209" s="26"/>
      <c r="E209" s="123"/>
    </row>
    <row r="210" spans="1:5" s="6" customFormat="1" ht="20.399999999999999" x14ac:dyDescent="0.3">
      <c r="A210" s="25"/>
      <c r="B210" s="25"/>
      <c r="C210" s="26"/>
      <c r="D210" s="26"/>
      <c r="E210" s="123"/>
    </row>
    <row r="211" spans="1:5" s="6" customFormat="1" ht="20.399999999999999" x14ac:dyDescent="0.3">
      <c r="A211" s="25"/>
      <c r="B211" s="25"/>
      <c r="C211" s="26"/>
      <c r="D211" s="26"/>
      <c r="E211" s="123"/>
    </row>
    <row r="212" spans="1:5" s="6" customFormat="1" ht="20.399999999999999" x14ac:dyDescent="0.3">
      <c r="A212" s="25"/>
      <c r="B212" s="25"/>
      <c r="C212" s="26"/>
      <c r="D212" s="26"/>
      <c r="E212" s="123"/>
    </row>
    <row r="213" spans="1:5" s="6" customFormat="1" ht="20.399999999999999" x14ac:dyDescent="0.3">
      <c r="A213" s="25"/>
      <c r="B213" s="25"/>
      <c r="C213" s="26"/>
      <c r="D213" s="26"/>
      <c r="E213" s="123"/>
    </row>
    <row r="214" spans="1:5" s="6" customFormat="1" ht="20.399999999999999" x14ac:dyDescent="0.3">
      <c r="A214" s="25"/>
      <c r="B214" s="25"/>
      <c r="C214" s="26"/>
      <c r="D214" s="26"/>
      <c r="E214" s="123"/>
    </row>
    <row r="215" spans="1:5" s="6" customFormat="1" ht="20.399999999999999" x14ac:dyDescent="0.3">
      <c r="A215" s="25"/>
      <c r="B215" s="25"/>
      <c r="C215" s="26"/>
      <c r="D215" s="26"/>
      <c r="E215" s="123"/>
    </row>
    <row r="216" spans="1:5" s="6" customFormat="1" ht="20.399999999999999" x14ac:dyDescent="0.3">
      <c r="A216" s="25"/>
      <c r="B216" s="25"/>
      <c r="C216" s="26"/>
      <c r="D216" s="26"/>
      <c r="E216" s="123"/>
    </row>
    <row r="217" spans="1:5" s="6" customFormat="1" ht="20.399999999999999" x14ac:dyDescent="0.3">
      <c r="A217" s="25"/>
      <c r="B217" s="25"/>
      <c r="C217" s="26"/>
      <c r="D217" s="26"/>
      <c r="E217" s="123"/>
    </row>
    <row r="218" spans="1:5" s="6" customFormat="1" ht="20.399999999999999" x14ac:dyDescent="0.3">
      <c r="A218" s="25"/>
      <c r="B218" s="25"/>
      <c r="C218" s="26"/>
      <c r="D218" s="26"/>
      <c r="E218" s="123"/>
    </row>
    <row r="219" spans="1:5" s="6" customFormat="1" ht="20.399999999999999" x14ac:dyDescent="0.3">
      <c r="A219" s="25"/>
      <c r="B219" s="25"/>
      <c r="C219" s="26"/>
      <c r="D219" s="26"/>
      <c r="E219" s="123"/>
    </row>
    <row r="220" spans="1:5" s="6" customFormat="1" ht="20.399999999999999" x14ac:dyDescent="0.3">
      <c r="A220" s="25"/>
      <c r="B220" s="25"/>
      <c r="C220" s="26"/>
      <c r="D220" s="26"/>
      <c r="E220" s="123"/>
    </row>
    <row r="221" spans="1:5" s="6" customFormat="1" ht="20.399999999999999" x14ac:dyDescent="0.3">
      <c r="A221" s="25"/>
      <c r="B221" s="25"/>
      <c r="C221" s="26"/>
      <c r="D221" s="26"/>
      <c r="E221" s="123"/>
    </row>
    <row r="222" spans="1:5" s="6" customFormat="1" ht="20.399999999999999" x14ac:dyDescent="0.3">
      <c r="A222" s="25"/>
      <c r="B222" s="25"/>
      <c r="C222" s="26"/>
      <c r="D222" s="26"/>
      <c r="E222" s="123"/>
    </row>
    <row r="223" spans="1:5" s="6" customFormat="1" ht="20.399999999999999" x14ac:dyDescent="0.3">
      <c r="A223" s="25"/>
      <c r="B223" s="25"/>
      <c r="C223" s="26"/>
      <c r="D223" s="26"/>
      <c r="E223" s="123"/>
    </row>
    <row r="224" spans="1:5" s="6" customFormat="1" ht="20.399999999999999" x14ac:dyDescent="0.3">
      <c r="A224" s="25"/>
      <c r="B224" s="25"/>
      <c r="C224" s="26"/>
      <c r="D224" s="26"/>
      <c r="E224" s="123"/>
    </row>
    <row r="225" spans="1:7" s="6" customFormat="1" ht="20.399999999999999" x14ac:dyDescent="0.3">
      <c r="A225" s="25"/>
      <c r="B225" s="25"/>
      <c r="C225" s="26"/>
      <c r="D225" s="26"/>
      <c r="E225" s="123"/>
    </row>
    <row r="226" spans="1:7" s="6" customFormat="1" ht="20.399999999999999" x14ac:dyDescent="0.3">
      <c r="A226" s="25"/>
      <c r="B226" s="25"/>
      <c r="C226" s="26"/>
      <c r="D226" s="26"/>
      <c r="E226" s="123"/>
    </row>
    <row r="227" spans="1:7" s="6" customFormat="1" ht="20.399999999999999" x14ac:dyDescent="0.3">
      <c r="A227" s="25"/>
      <c r="B227" s="25"/>
      <c r="C227" s="26"/>
      <c r="D227" s="26"/>
      <c r="E227" s="123"/>
    </row>
    <row r="228" spans="1:7" s="6" customFormat="1" ht="20.399999999999999" x14ac:dyDescent="0.3">
      <c r="A228" s="25"/>
      <c r="B228" s="25"/>
      <c r="C228" s="26"/>
      <c r="D228" s="26"/>
      <c r="E228" s="123"/>
    </row>
    <row r="229" spans="1:7" s="6" customFormat="1" ht="20.399999999999999" x14ac:dyDescent="0.3">
      <c r="A229" s="25"/>
      <c r="B229" s="25"/>
      <c r="C229" s="26"/>
      <c r="D229" s="26"/>
      <c r="E229" s="123"/>
    </row>
    <row r="230" spans="1:7" s="6" customFormat="1" ht="20.399999999999999" x14ac:dyDescent="0.3">
      <c r="A230" s="25"/>
      <c r="B230" s="25"/>
      <c r="C230" s="26"/>
      <c r="D230" s="26"/>
      <c r="E230" s="123"/>
    </row>
    <row r="231" spans="1:7" ht="20.399999999999999" x14ac:dyDescent="0.3">
      <c r="A231" s="25"/>
      <c r="B231" s="28"/>
      <c r="C231" s="29"/>
      <c r="D231" s="29"/>
    </row>
    <row r="232" spans="1:7" ht="20.399999999999999" x14ac:dyDescent="0.3">
      <c r="A232" s="25"/>
      <c r="B232" s="28"/>
      <c r="C232" s="29"/>
      <c r="D232" s="29"/>
    </row>
    <row r="233" spans="1:7" ht="20.399999999999999" x14ac:dyDescent="0.3">
      <c r="A233" s="25"/>
      <c r="B233" s="28"/>
      <c r="C233" s="29"/>
      <c r="D233" s="29"/>
    </row>
    <row r="234" spans="1:7" ht="20.399999999999999" x14ac:dyDescent="0.3">
      <c r="A234" s="25"/>
      <c r="B234" s="28"/>
      <c r="C234" s="29"/>
      <c r="D234" s="29"/>
    </row>
    <row r="235" spans="1:7" ht="20.399999999999999" x14ac:dyDescent="0.3">
      <c r="A235" s="25"/>
      <c r="B235" s="28"/>
      <c r="C235" s="29"/>
      <c r="D235" s="29"/>
    </row>
    <row r="236" spans="1:7" x14ac:dyDescent="0.3">
      <c r="A236" s="6"/>
      <c r="B236" s="28"/>
      <c r="C236" s="28"/>
      <c r="D236" s="28"/>
    </row>
    <row r="237" spans="1:7" ht="20.399999999999999" x14ac:dyDescent="0.3">
      <c r="A237" s="6"/>
      <c r="B237" s="30" t="s">
        <v>765</v>
      </c>
      <c r="C237" s="30" t="s">
        <v>766</v>
      </c>
      <c r="D237" t="s">
        <v>765</v>
      </c>
      <c r="E237" s="118" t="s">
        <v>766</v>
      </c>
    </row>
    <row r="238" spans="1:7" ht="21" x14ac:dyDescent="0.4">
      <c r="A238" s="6"/>
      <c r="B238" s="31" t="s">
        <v>767</v>
      </c>
      <c r="C238" s="31" t="s">
        <v>768</v>
      </c>
      <c r="D238" t="s">
        <v>767</v>
      </c>
      <c r="F238" t="s">
        <v>767</v>
      </c>
      <c r="G238" t="e">
        <f>IF(NOT(ISERROR(MATCH(F238,_xlfn.ANCHORARRAY(B249),0))),#REF!&amp;"Por favor no seleccionar los criterios de impacto",F238)</f>
        <v>#REF!</v>
      </c>
    </row>
    <row r="239" spans="1:7" ht="21" x14ac:dyDescent="0.4">
      <c r="A239" s="6"/>
      <c r="B239" s="31" t="s">
        <v>767</v>
      </c>
      <c r="C239" s="31" t="s">
        <v>728</v>
      </c>
      <c r="E239" s="118" t="s">
        <v>768</v>
      </c>
    </row>
    <row r="240" spans="1:7" ht="21" x14ac:dyDescent="0.4">
      <c r="A240" s="6"/>
      <c r="B240" s="31" t="s">
        <v>767</v>
      </c>
      <c r="C240" s="31" t="s">
        <v>731</v>
      </c>
      <c r="E240" s="118" t="s">
        <v>728</v>
      </c>
    </row>
    <row r="241" spans="1:5" ht="21" x14ac:dyDescent="0.4">
      <c r="A241" s="6"/>
      <c r="B241" s="31" t="s">
        <v>767</v>
      </c>
      <c r="C241" s="31" t="s">
        <v>734</v>
      </c>
      <c r="E241" s="118" t="s">
        <v>731</v>
      </c>
    </row>
    <row r="242" spans="1:5" ht="21" x14ac:dyDescent="0.4">
      <c r="A242" s="6"/>
      <c r="B242" s="31" t="s">
        <v>767</v>
      </c>
      <c r="C242" s="31" t="s">
        <v>737</v>
      </c>
      <c r="E242" s="118" t="s">
        <v>734</v>
      </c>
    </row>
    <row r="243" spans="1:5" ht="21" x14ac:dyDescent="0.4">
      <c r="A243" s="6"/>
      <c r="B243" s="31" t="s">
        <v>723</v>
      </c>
      <c r="C243" s="31" t="s">
        <v>230</v>
      </c>
      <c r="E243" s="118" t="s">
        <v>737</v>
      </c>
    </row>
    <row r="244" spans="1:5" ht="21" x14ac:dyDescent="0.4">
      <c r="A244" s="6"/>
      <c r="B244" s="31" t="s">
        <v>723</v>
      </c>
      <c r="C244" s="31" t="s">
        <v>769</v>
      </c>
      <c r="D244" t="s">
        <v>723</v>
      </c>
    </row>
    <row r="245" spans="1:5" ht="21" x14ac:dyDescent="0.4">
      <c r="A245" s="6"/>
      <c r="B245" s="31" t="s">
        <v>723</v>
      </c>
      <c r="C245" s="31" t="s">
        <v>384</v>
      </c>
      <c r="E245" s="118" t="s">
        <v>230</v>
      </c>
    </row>
    <row r="246" spans="1:5" ht="21" x14ac:dyDescent="0.4">
      <c r="A246" s="6"/>
      <c r="B246" s="31" t="s">
        <v>723</v>
      </c>
      <c r="C246" s="31" t="s">
        <v>770</v>
      </c>
      <c r="E246" s="118" t="s">
        <v>769</v>
      </c>
    </row>
    <row r="247" spans="1:5" ht="21" x14ac:dyDescent="0.4">
      <c r="A247" s="6"/>
      <c r="B247" s="31" t="s">
        <v>723</v>
      </c>
      <c r="C247" s="31" t="s">
        <v>738</v>
      </c>
      <c r="E247" s="118" t="s">
        <v>384</v>
      </c>
    </row>
    <row r="248" spans="1:5" x14ac:dyDescent="0.3">
      <c r="A248" s="6"/>
      <c r="B248" s="32"/>
      <c r="C248" s="32"/>
      <c r="E248" s="118" t="s">
        <v>770</v>
      </c>
    </row>
    <row r="249" spans="1:5" x14ac:dyDescent="0.3">
      <c r="A249" s="6"/>
      <c r="B249" s="32" t="str" cm="1">
        <f t="array" ref="B249:B251">_xlfn.UNIQUE(Tabla1[[#All],[Criterios]])</f>
        <v>Criterios</v>
      </c>
      <c r="C249" s="32"/>
      <c r="E249" s="118" t="s">
        <v>738</v>
      </c>
    </row>
    <row r="250" spans="1:5" x14ac:dyDescent="0.3">
      <c r="A250" s="6"/>
      <c r="B250" s="32" t="str">
        <v>Afectación Económica o presupuestal</v>
      </c>
      <c r="C250" s="32"/>
    </row>
    <row r="251" spans="1:5" x14ac:dyDescent="0.3">
      <c r="B251" s="32" t="str">
        <v>Pérdida Reputacional</v>
      </c>
      <c r="C251" s="32"/>
    </row>
    <row r="252" spans="1:5" x14ac:dyDescent="0.3">
      <c r="B252" s="33"/>
      <c r="C252" s="33"/>
    </row>
    <row r="253" spans="1:5" x14ac:dyDescent="0.3">
      <c r="B253" s="33"/>
      <c r="C253" s="33"/>
    </row>
    <row r="254" spans="1:5" x14ac:dyDescent="0.3">
      <c r="B254" s="33"/>
      <c r="C254" s="33"/>
    </row>
    <row r="255" spans="1:5" x14ac:dyDescent="0.3">
      <c r="B255" s="33"/>
      <c r="C255" s="33"/>
      <c r="D255" s="33"/>
    </row>
    <row r="256" spans="1:5" x14ac:dyDescent="0.3">
      <c r="B256" s="33"/>
      <c r="C256" s="33"/>
      <c r="D256" s="33"/>
    </row>
    <row r="257" spans="2:4" x14ac:dyDescent="0.3">
      <c r="B257" s="33"/>
      <c r="C257" s="33"/>
      <c r="D257" s="33"/>
    </row>
    <row r="258" spans="2:4" x14ac:dyDescent="0.3">
      <c r="B258" s="33"/>
      <c r="C258" s="33"/>
      <c r="D258" s="33"/>
    </row>
    <row r="259" spans="2:4" x14ac:dyDescent="0.3">
      <c r="B259" s="33"/>
      <c r="C259" s="33"/>
      <c r="D259" s="33"/>
    </row>
    <row r="260" spans="2:4" x14ac:dyDescent="0.3">
      <c r="B260" s="33"/>
      <c r="C260" s="33"/>
      <c r="D260" s="33"/>
    </row>
  </sheetData>
  <mergeCells count="1">
    <mergeCell ref="B2:E2"/>
  </mergeCells>
  <dataValidations count="1">
    <dataValidation type="list" allowBlank="1" showInputMessage="1" showErrorMessage="1" sqref="F238" xr:uid="{00000000-0002-0000-0700-000000000000}">
      <formula1>#REF!</formula1>
    </dataValidation>
  </dataValidations>
  <pageMargins left="0.7" right="0.7" top="0.75" bottom="0.75" header="0.3" footer="0.3"/>
  <pageSetup orientation="portrait"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tint="-0.249977111117893"/>
  </sheetPr>
  <dimension ref="B1:K16"/>
  <sheetViews>
    <sheetView workbookViewId="0">
      <selection activeCell="A7" sqref="A7"/>
    </sheetView>
  </sheetViews>
  <sheetFormatPr baseColWidth="10" defaultColWidth="14.33203125" defaultRowHeight="13.8" x14ac:dyDescent="0.3"/>
  <cols>
    <col min="1" max="2" width="14.33203125" style="34"/>
    <col min="3" max="3" width="17" style="34" customWidth="1"/>
    <col min="4" max="4" width="14.33203125" style="34"/>
    <col min="5" max="5" width="46" style="34" customWidth="1"/>
    <col min="6" max="16384" width="14.33203125" style="34"/>
  </cols>
  <sheetData>
    <row r="1" spans="2:11" ht="24" customHeight="1" thickBot="1" x14ac:dyDescent="0.35">
      <c r="B1" s="428" t="s">
        <v>771</v>
      </c>
      <c r="C1" s="429"/>
      <c r="D1" s="429"/>
      <c r="E1" s="429"/>
      <c r="F1" s="430"/>
    </row>
    <row r="2" spans="2:11" ht="16.2" thickBot="1" x14ac:dyDescent="0.35">
      <c r="B2" s="35"/>
      <c r="C2" s="35"/>
      <c r="D2" s="35"/>
      <c r="E2" s="35"/>
      <c r="F2" s="35"/>
      <c r="I2" s="125"/>
      <c r="J2" s="137" t="s">
        <v>772</v>
      </c>
      <c r="K2" s="137" t="s">
        <v>205</v>
      </c>
    </row>
    <row r="3" spans="2:11" ht="16.2" thickBot="1" x14ac:dyDescent="0.35">
      <c r="B3" s="431" t="s">
        <v>773</v>
      </c>
      <c r="C3" s="432"/>
      <c r="D3" s="432"/>
      <c r="E3" s="202" t="s">
        <v>774</v>
      </c>
      <c r="F3" s="36" t="s">
        <v>775</v>
      </c>
      <c r="I3" s="136" t="s">
        <v>204</v>
      </c>
      <c r="J3" s="127">
        <v>0.5</v>
      </c>
      <c r="K3" s="127">
        <v>0.45</v>
      </c>
    </row>
    <row r="4" spans="2:11" ht="31.2" x14ac:dyDescent="0.3">
      <c r="B4" s="433" t="s">
        <v>776</v>
      </c>
      <c r="C4" s="435" t="s">
        <v>189</v>
      </c>
      <c r="D4" s="203" t="s">
        <v>204</v>
      </c>
      <c r="E4" s="37" t="s">
        <v>777</v>
      </c>
      <c r="F4" s="38">
        <v>0.25</v>
      </c>
      <c r="I4" s="137" t="s">
        <v>338</v>
      </c>
      <c r="J4" s="127">
        <v>0.4</v>
      </c>
      <c r="K4" s="127">
        <v>0.35</v>
      </c>
    </row>
    <row r="5" spans="2:11" ht="46.8" x14ac:dyDescent="0.3">
      <c r="B5" s="434"/>
      <c r="C5" s="436"/>
      <c r="D5" s="204" t="s">
        <v>338</v>
      </c>
      <c r="E5" s="39" t="s">
        <v>778</v>
      </c>
      <c r="F5" s="40">
        <v>0.15</v>
      </c>
      <c r="I5" s="137" t="s">
        <v>306</v>
      </c>
      <c r="J5" s="127">
        <v>0.35</v>
      </c>
      <c r="K5" s="127">
        <v>0.3</v>
      </c>
    </row>
    <row r="6" spans="2:11" ht="46.8" x14ac:dyDescent="0.3">
      <c r="B6" s="434"/>
      <c r="C6" s="436"/>
      <c r="D6" s="204" t="s">
        <v>306</v>
      </c>
      <c r="E6" s="39" t="s">
        <v>779</v>
      </c>
      <c r="F6" s="40">
        <v>0.1</v>
      </c>
    </row>
    <row r="7" spans="2:11" ht="62.4" x14ac:dyDescent="0.3">
      <c r="B7" s="434"/>
      <c r="C7" s="436" t="s">
        <v>190</v>
      </c>
      <c r="D7" s="204" t="s">
        <v>772</v>
      </c>
      <c r="E7" s="39" t="s">
        <v>780</v>
      </c>
      <c r="F7" s="40">
        <v>0.25</v>
      </c>
      <c r="G7" s="126"/>
    </row>
    <row r="8" spans="2:11" ht="31.2" x14ac:dyDescent="0.3">
      <c r="B8" s="434"/>
      <c r="C8" s="436"/>
      <c r="D8" s="204" t="s">
        <v>205</v>
      </c>
      <c r="E8" s="39" t="s">
        <v>781</v>
      </c>
      <c r="F8" s="40">
        <v>0.2</v>
      </c>
      <c r="G8" s="126"/>
    </row>
    <row r="9" spans="2:11" ht="46.8" x14ac:dyDescent="0.3">
      <c r="B9" s="434" t="s">
        <v>782</v>
      </c>
      <c r="C9" s="436" t="s">
        <v>192</v>
      </c>
      <c r="D9" s="204" t="s">
        <v>206</v>
      </c>
      <c r="E9" s="39" t="s">
        <v>783</v>
      </c>
      <c r="F9" s="41" t="s">
        <v>784</v>
      </c>
    </row>
    <row r="10" spans="2:11" ht="46.8" x14ac:dyDescent="0.3">
      <c r="B10" s="434"/>
      <c r="C10" s="436"/>
      <c r="D10" s="204" t="s">
        <v>785</v>
      </c>
      <c r="E10" s="39" t="s">
        <v>786</v>
      </c>
      <c r="F10" s="41" t="s">
        <v>784</v>
      </c>
    </row>
    <row r="11" spans="2:11" ht="46.8" x14ac:dyDescent="0.3">
      <c r="B11" s="434"/>
      <c r="C11" s="436" t="s">
        <v>193</v>
      </c>
      <c r="D11" s="204" t="s">
        <v>207</v>
      </c>
      <c r="E11" s="39" t="s">
        <v>787</v>
      </c>
      <c r="F11" s="41" t="s">
        <v>784</v>
      </c>
    </row>
    <row r="12" spans="2:11" ht="46.8" x14ac:dyDescent="0.3">
      <c r="B12" s="434"/>
      <c r="C12" s="436"/>
      <c r="D12" s="204" t="s">
        <v>339</v>
      </c>
      <c r="E12" s="39" t="s">
        <v>788</v>
      </c>
      <c r="F12" s="41" t="s">
        <v>784</v>
      </c>
    </row>
    <row r="13" spans="2:11" ht="31.2" x14ac:dyDescent="0.3">
      <c r="B13" s="434"/>
      <c r="C13" s="436" t="s">
        <v>194</v>
      </c>
      <c r="D13" s="204" t="s">
        <v>208</v>
      </c>
      <c r="E13" s="39" t="s">
        <v>789</v>
      </c>
      <c r="F13" s="41" t="s">
        <v>784</v>
      </c>
    </row>
    <row r="14" spans="2:11" ht="16.2" thickBot="1" x14ac:dyDescent="0.35">
      <c r="B14" s="437"/>
      <c r="C14" s="438"/>
      <c r="D14" s="205" t="s">
        <v>790</v>
      </c>
      <c r="E14" s="42" t="s">
        <v>791</v>
      </c>
      <c r="F14" s="43" t="s">
        <v>784</v>
      </c>
    </row>
    <row r="15" spans="2:11" ht="49.5" customHeight="1" x14ac:dyDescent="0.3">
      <c r="B15" s="427" t="s">
        <v>792</v>
      </c>
      <c r="C15" s="427"/>
      <c r="D15" s="427"/>
      <c r="E15" s="427"/>
      <c r="F15" s="427"/>
    </row>
    <row r="16" spans="2:11" ht="27" customHeight="1" x14ac:dyDescent="0.3">
      <c r="B16" s="44"/>
    </row>
  </sheetData>
  <mergeCells count="10">
    <mergeCell ref="B15:F15"/>
    <mergeCell ref="B1:F1"/>
    <mergeCell ref="B3:D3"/>
    <mergeCell ref="B4:B8"/>
    <mergeCell ref="C4:C6"/>
    <mergeCell ref="C7:C8"/>
    <mergeCell ref="B9:B14"/>
    <mergeCell ref="C9:C10"/>
    <mergeCell ref="C11:C12"/>
    <mergeCell ref="C13:C1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030A0"/>
  </sheetPr>
  <dimension ref="B4:AU63"/>
  <sheetViews>
    <sheetView topLeftCell="A9" workbookViewId="0">
      <selection activeCell="W49" sqref="W49"/>
    </sheetView>
  </sheetViews>
  <sheetFormatPr baseColWidth="10" defaultColWidth="11.44140625" defaultRowHeight="14.4" x14ac:dyDescent="0.3"/>
  <cols>
    <col min="1" max="1" width="3.6640625" style="6" customWidth="1"/>
    <col min="2" max="2" width="6.6640625" style="6" customWidth="1"/>
    <col min="3" max="3" width="0.5546875" style="6" hidden="1" customWidth="1"/>
    <col min="4" max="4" width="11.44140625" style="6" hidden="1" customWidth="1"/>
    <col min="5" max="5" width="9.88671875" style="6" customWidth="1"/>
    <col min="6" max="8" width="11.44140625" style="6" hidden="1" customWidth="1"/>
    <col min="9" max="9" width="8.44140625" style="6" customWidth="1"/>
    <col min="10" max="11" width="11.44140625" style="6"/>
    <col min="12" max="12" width="0.109375" style="6" customWidth="1"/>
    <col min="13" max="13" width="0.33203125" style="6" hidden="1" customWidth="1"/>
    <col min="14" max="15" width="11.44140625" style="6" hidden="1" customWidth="1"/>
    <col min="16" max="16" width="11.44140625" style="6"/>
    <col min="17" max="17" width="10.33203125" style="6" customWidth="1"/>
    <col min="18" max="18" width="11.44140625" style="6" hidden="1" customWidth="1"/>
    <col min="19" max="19" width="0.88671875" style="6" hidden="1" customWidth="1"/>
    <col min="20" max="20" width="11.44140625" style="6" hidden="1" customWidth="1"/>
    <col min="21" max="21" width="0.109375" style="6" hidden="1" customWidth="1"/>
    <col min="22" max="22" width="11.44140625" style="6"/>
    <col min="23" max="23" width="10.109375" style="6" customWidth="1"/>
    <col min="24" max="24" width="3.88671875" style="6" hidden="1" customWidth="1"/>
    <col min="25" max="25" width="4.44140625" style="6" hidden="1" customWidth="1"/>
    <col min="26" max="27" width="11.44140625" style="6" hidden="1" customWidth="1"/>
    <col min="28" max="28" width="11.44140625" style="6"/>
    <col min="29" max="29" width="9.6640625" style="6" customWidth="1"/>
    <col min="30" max="30" width="1.5546875" style="6" hidden="1" customWidth="1"/>
    <col min="31" max="32" width="11.44140625" style="6" hidden="1" customWidth="1"/>
    <col min="33" max="33" width="0.88671875" style="6" hidden="1" customWidth="1"/>
    <col min="34" max="34" width="11.44140625" style="6"/>
    <col min="35" max="35" width="13" style="6" customWidth="1"/>
    <col min="36" max="37" width="1.5546875" style="6" hidden="1" customWidth="1"/>
    <col min="38" max="38" width="1" style="6" customWidth="1"/>
    <col min="39" max="40" width="11.44140625" style="6"/>
    <col min="41" max="41" width="4.5546875" style="6" customWidth="1"/>
    <col min="42" max="42" width="2.44140625" style="6" hidden="1" customWidth="1"/>
    <col min="43" max="45" width="11.44140625" style="6" hidden="1" customWidth="1"/>
    <col min="46" max="46" width="11.44140625" style="6"/>
    <col min="47" max="47" width="15.6640625" style="6" customWidth="1"/>
    <col min="48" max="16384" width="11.44140625" style="6"/>
  </cols>
  <sheetData>
    <row r="4" spans="2:47" x14ac:dyDescent="0.3">
      <c r="B4" s="439" t="s">
        <v>793</v>
      </c>
      <c r="C4" s="439"/>
      <c r="D4" s="439"/>
      <c r="E4" s="439"/>
      <c r="F4" s="439"/>
      <c r="G4" s="439"/>
      <c r="H4" s="439"/>
      <c r="I4" s="439"/>
      <c r="J4" s="440" t="s">
        <v>164</v>
      </c>
      <c r="K4" s="440"/>
      <c r="L4" s="440"/>
      <c r="M4" s="440"/>
      <c r="N4" s="440"/>
      <c r="O4" s="440"/>
      <c r="P4" s="440"/>
      <c r="Q4" s="440"/>
      <c r="R4" s="440"/>
      <c r="S4" s="440"/>
      <c r="T4" s="440"/>
      <c r="U4" s="440"/>
      <c r="V4" s="440"/>
      <c r="W4" s="440"/>
      <c r="X4" s="440"/>
      <c r="Y4" s="440"/>
      <c r="Z4" s="440"/>
      <c r="AA4" s="440"/>
      <c r="AB4" s="440"/>
      <c r="AC4" s="440"/>
      <c r="AD4" s="440"/>
      <c r="AE4" s="440"/>
      <c r="AF4" s="440"/>
      <c r="AG4" s="440"/>
      <c r="AH4" s="440"/>
      <c r="AI4" s="440"/>
      <c r="AJ4" s="440"/>
      <c r="AK4" s="440"/>
      <c r="AL4" s="440"/>
      <c r="AT4" s="441" t="s">
        <v>183</v>
      </c>
      <c r="AU4" s="441"/>
    </row>
    <row r="5" spans="2:47" x14ac:dyDescent="0.3">
      <c r="B5" s="439"/>
      <c r="C5" s="439"/>
      <c r="D5" s="439"/>
      <c r="E5" s="439"/>
      <c r="F5" s="439"/>
      <c r="G5" s="439"/>
      <c r="H5" s="439"/>
      <c r="I5" s="439"/>
      <c r="J5" s="440"/>
      <c r="K5" s="440"/>
      <c r="L5" s="440"/>
      <c r="M5" s="440"/>
      <c r="N5" s="440"/>
      <c r="O5" s="440"/>
      <c r="P5" s="440"/>
      <c r="Q5" s="440"/>
      <c r="R5" s="440"/>
      <c r="S5" s="440"/>
      <c r="T5" s="440"/>
      <c r="U5" s="440"/>
      <c r="V5" s="440"/>
      <c r="W5" s="440"/>
      <c r="X5" s="440"/>
      <c r="Y5" s="440"/>
      <c r="Z5" s="440"/>
      <c r="AA5" s="440"/>
      <c r="AB5" s="440"/>
      <c r="AC5" s="440"/>
      <c r="AD5" s="440"/>
      <c r="AE5" s="440"/>
      <c r="AF5" s="440"/>
      <c r="AG5" s="440"/>
      <c r="AH5" s="440"/>
      <c r="AI5" s="440"/>
      <c r="AJ5" s="440"/>
      <c r="AK5" s="440"/>
      <c r="AL5" s="440"/>
      <c r="AT5" s="441"/>
      <c r="AU5" s="441"/>
    </row>
    <row r="6" spans="2:47" x14ac:dyDescent="0.3">
      <c r="B6" s="439"/>
      <c r="C6" s="439"/>
      <c r="D6" s="439"/>
      <c r="E6" s="439"/>
      <c r="F6" s="439"/>
      <c r="G6" s="439"/>
      <c r="H6" s="439"/>
      <c r="I6" s="439"/>
      <c r="J6" s="440"/>
      <c r="K6" s="440"/>
      <c r="L6" s="440"/>
      <c r="M6" s="440"/>
      <c r="N6" s="440"/>
      <c r="O6" s="440"/>
      <c r="P6" s="440"/>
      <c r="Q6" s="440"/>
      <c r="R6" s="440"/>
      <c r="S6" s="440"/>
      <c r="T6" s="440"/>
      <c r="U6" s="440"/>
      <c r="V6" s="440"/>
      <c r="W6" s="440"/>
      <c r="X6" s="440"/>
      <c r="Y6" s="440"/>
      <c r="Z6" s="440"/>
      <c r="AA6" s="440"/>
      <c r="AB6" s="440"/>
      <c r="AC6" s="440"/>
      <c r="AD6" s="440"/>
      <c r="AE6" s="440"/>
      <c r="AF6" s="440"/>
      <c r="AG6" s="440"/>
      <c r="AH6" s="440"/>
      <c r="AI6" s="440"/>
      <c r="AJ6" s="440"/>
      <c r="AK6" s="440"/>
      <c r="AL6" s="440"/>
      <c r="AT6" s="441"/>
      <c r="AU6" s="441"/>
    </row>
    <row r="7" spans="2:47" ht="15" thickBot="1" x14ac:dyDescent="0.35"/>
    <row r="8" spans="2:47" ht="15.6" x14ac:dyDescent="0.3">
      <c r="B8" s="442" t="s">
        <v>216</v>
      </c>
      <c r="C8" s="442"/>
      <c r="D8" s="443"/>
      <c r="E8" s="444" t="s">
        <v>794</v>
      </c>
      <c r="F8" s="445"/>
      <c r="G8" s="445"/>
      <c r="H8" s="445"/>
      <c r="I8" s="446"/>
      <c r="J8" s="45" t="s">
        <v>795</v>
      </c>
      <c r="K8" s="46" t="s">
        <v>795</v>
      </c>
      <c r="L8" s="46" t="s">
        <v>795</v>
      </c>
      <c r="M8" s="46" t="s">
        <v>795</v>
      </c>
      <c r="N8" s="46" t="s">
        <v>795</v>
      </c>
      <c r="O8" s="47" t="s">
        <v>795</v>
      </c>
      <c r="P8" s="45" t="s">
        <v>795</v>
      </c>
      <c r="Q8" s="46" t="s">
        <v>795</v>
      </c>
      <c r="R8" s="46" t="s">
        <v>795</v>
      </c>
      <c r="S8" s="46" t="s">
        <v>795</v>
      </c>
      <c r="T8" s="46" t="s">
        <v>795</v>
      </c>
      <c r="U8" s="47" t="s">
        <v>795</v>
      </c>
      <c r="V8" s="45" t="s">
        <v>795</v>
      </c>
      <c r="W8" s="46" t="s">
        <v>795</v>
      </c>
      <c r="X8" s="46" t="s">
        <v>795</v>
      </c>
      <c r="Y8" s="46" t="s">
        <v>795</v>
      </c>
      <c r="Z8" s="46" t="s">
        <v>795</v>
      </c>
      <c r="AA8" s="47" t="s">
        <v>795</v>
      </c>
      <c r="AB8" s="45" t="s">
        <v>795</v>
      </c>
      <c r="AC8" s="46" t="s">
        <v>795</v>
      </c>
      <c r="AD8" s="46" t="s">
        <v>795</v>
      </c>
      <c r="AE8" s="46" t="s">
        <v>795</v>
      </c>
      <c r="AF8" s="46" t="s">
        <v>795</v>
      </c>
      <c r="AG8" s="47" t="s">
        <v>795</v>
      </c>
      <c r="AH8" s="48" t="s">
        <v>795</v>
      </c>
      <c r="AI8" s="49" t="s">
        <v>795</v>
      </c>
      <c r="AJ8" s="49" t="s">
        <v>795</v>
      </c>
      <c r="AK8" s="49" t="s">
        <v>795</v>
      </c>
      <c r="AL8" s="49" t="s">
        <v>795</v>
      </c>
      <c r="AN8" s="453" t="s">
        <v>796</v>
      </c>
      <c r="AO8" s="454"/>
      <c r="AP8" s="454"/>
      <c r="AQ8" s="454"/>
      <c r="AR8" s="454"/>
      <c r="AS8" s="455"/>
      <c r="AT8" s="462" t="s">
        <v>797</v>
      </c>
      <c r="AU8" s="462"/>
    </row>
    <row r="9" spans="2:47" ht="15.6" x14ac:dyDescent="0.3">
      <c r="B9" s="442"/>
      <c r="C9" s="442"/>
      <c r="D9" s="443"/>
      <c r="E9" s="447"/>
      <c r="F9" s="448"/>
      <c r="G9" s="448"/>
      <c r="H9" s="448"/>
      <c r="I9" s="449"/>
      <c r="J9" s="50" t="s">
        <v>795</v>
      </c>
      <c r="K9" s="51" t="s">
        <v>795</v>
      </c>
      <c r="L9" s="51" t="s">
        <v>795</v>
      </c>
      <c r="M9" s="51" t="s">
        <v>795</v>
      </c>
      <c r="N9" s="51" t="s">
        <v>795</v>
      </c>
      <c r="O9" s="52" t="s">
        <v>795</v>
      </c>
      <c r="P9" s="50" t="s">
        <v>795</v>
      </c>
      <c r="Q9" s="51" t="s">
        <v>795</v>
      </c>
      <c r="R9" s="51" t="s">
        <v>795</v>
      </c>
      <c r="S9" s="51" t="s">
        <v>795</v>
      </c>
      <c r="T9" s="51" t="s">
        <v>795</v>
      </c>
      <c r="U9" s="52" t="s">
        <v>795</v>
      </c>
      <c r="V9" s="50" t="s">
        <v>795</v>
      </c>
      <c r="W9" s="51" t="s">
        <v>795</v>
      </c>
      <c r="X9" s="51" t="s">
        <v>795</v>
      </c>
      <c r="Y9" s="51" t="s">
        <v>795</v>
      </c>
      <c r="Z9" s="51" t="s">
        <v>795</v>
      </c>
      <c r="AA9" s="52" t="s">
        <v>795</v>
      </c>
      <c r="AB9" s="50" t="s">
        <v>795</v>
      </c>
      <c r="AC9" s="51" t="s">
        <v>795</v>
      </c>
      <c r="AD9" s="51" t="s">
        <v>795</v>
      </c>
      <c r="AE9" s="51" t="s">
        <v>795</v>
      </c>
      <c r="AF9" s="51" t="s">
        <v>795</v>
      </c>
      <c r="AG9" s="52" t="s">
        <v>795</v>
      </c>
      <c r="AH9" s="53" t="s">
        <v>795</v>
      </c>
      <c r="AI9" s="54" t="s">
        <v>795</v>
      </c>
      <c r="AJ9" s="54" t="s">
        <v>795</v>
      </c>
      <c r="AK9" s="54" t="s">
        <v>795</v>
      </c>
      <c r="AL9" s="54" t="s">
        <v>795</v>
      </c>
      <c r="AN9" s="456"/>
      <c r="AO9" s="457"/>
      <c r="AP9" s="457"/>
      <c r="AQ9" s="457"/>
      <c r="AR9" s="457"/>
      <c r="AS9" s="458"/>
      <c r="AT9" s="462"/>
      <c r="AU9" s="462"/>
    </row>
    <row r="10" spans="2:47" ht="15.6" x14ac:dyDescent="0.3">
      <c r="B10" s="442"/>
      <c r="C10" s="442"/>
      <c r="D10" s="443"/>
      <c r="E10" s="447"/>
      <c r="F10" s="448"/>
      <c r="G10" s="448"/>
      <c r="H10" s="448"/>
      <c r="I10" s="449"/>
      <c r="J10" s="50" t="s">
        <v>795</v>
      </c>
      <c r="K10" s="51" t="s">
        <v>795</v>
      </c>
      <c r="L10" s="51" t="s">
        <v>795</v>
      </c>
      <c r="M10" s="51" t="s">
        <v>795</v>
      </c>
      <c r="N10" s="51" t="s">
        <v>795</v>
      </c>
      <c r="O10" s="52" t="s">
        <v>795</v>
      </c>
      <c r="P10" s="50" t="s">
        <v>795</v>
      </c>
      <c r="Q10" s="51" t="s">
        <v>795</v>
      </c>
      <c r="R10" s="51" t="s">
        <v>795</v>
      </c>
      <c r="S10" s="51" t="s">
        <v>795</v>
      </c>
      <c r="T10" s="51" t="s">
        <v>795</v>
      </c>
      <c r="U10" s="52" t="s">
        <v>795</v>
      </c>
      <c r="V10" s="50" t="s">
        <v>795</v>
      </c>
      <c r="W10" s="51" t="s">
        <v>795</v>
      </c>
      <c r="X10" s="51" t="s">
        <v>795</v>
      </c>
      <c r="Y10" s="51" t="s">
        <v>795</v>
      </c>
      <c r="Z10" s="51" t="s">
        <v>795</v>
      </c>
      <c r="AA10" s="52" t="s">
        <v>795</v>
      </c>
      <c r="AB10" s="50" t="s">
        <v>795</v>
      </c>
      <c r="AC10" s="51" t="s">
        <v>795</v>
      </c>
      <c r="AD10" s="51" t="s">
        <v>795</v>
      </c>
      <c r="AE10" s="51" t="s">
        <v>795</v>
      </c>
      <c r="AF10" s="51" t="s">
        <v>795</v>
      </c>
      <c r="AG10" s="52" t="s">
        <v>795</v>
      </c>
      <c r="AH10" s="53" t="s">
        <v>795</v>
      </c>
      <c r="AI10" s="54" t="s">
        <v>795</v>
      </c>
      <c r="AJ10" s="54" t="s">
        <v>795</v>
      </c>
      <c r="AK10" s="54" t="s">
        <v>795</v>
      </c>
      <c r="AL10" s="54" t="s">
        <v>795</v>
      </c>
      <c r="AN10" s="456"/>
      <c r="AO10" s="457"/>
      <c r="AP10" s="457"/>
      <c r="AQ10" s="457"/>
      <c r="AR10" s="457"/>
      <c r="AS10" s="458"/>
      <c r="AT10" s="462"/>
      <c r="AU10" s="462"/>
    </row>
    <row r="11" spans="2:47" ht="15.6" x14ac:dyDescent="0.3">
      <c r="B11" s="442"/>
      <c r="C11" s="442"/>
      <c r="D11" s="443"/>
      <c r="E11" s="447"/>
      <c r="F11" s="448"/>
      <c r="G11" s="448"/>
      <c r="H11" s="448"/>
      <c r="I11" s="449"/>
      <c r="J11" s="50" t="s">
        <v>795</v>
      </c>
      <c r="K11" s="51" t="s">
        <v>795</v>
      </c>
      <c r="L11" s="51" t="s">
        <v>795</v>
      </c>
      <c r="M11" s="51" t="s">
        <v>795</v>
      </c>
      <c r="N11" s="51" t="s">
        <v>795</v>
      </c>
      <c r="O11" s="52" t="s">
        <v>795</v>
      </c>
      <c r="P11" s="50" t="s">
        <v>795</v>
      </c>
      <c r="Q11" s="51" t="s">
        <v>795</v>
      </c>
      <c r="R11" s="51" t="s">
        <v>795</v>
      </c>
      <c r="S11" s="51" t="s">
        <v>795</v>
      </c>
      <c r="T11" s="51" t="s">
        <v>795</v>
      </c>
      <c r="U11" s="52" t="s">
        <v>795</v>
      </c>
      <c r="V11" s="50" t="s">
        <v>795</v>
      </c>
      <c r="W11" s="51" t="s">
        <v>795</v>
      </c>
      <c r="X11" s="51" t="s">
        <v>795</v>
      </c>
      <c r="Y11" s="51" t="s">
        <v>795</v>
      </c>
      <c r="Z11" s="51" t="s">
        <v>795</v>
      </c>
      <c r="AA11" s="52" t="s">
        <v>795</v>
      </c>
      <c r="AB11" s="50" t="s">
        <v>795</v>
      </c>
      <c r="AC11" s="51" t="s">
        <v>795</v>
      </c>
      <c r="AD11" s="51" t="s">
        <v>795</v>
      </c>
      <c r="AE11" s="51" t="s">
        <v>795</v>
      </c>
      <c r="AF11" s="51" t="s">
        <v>795</v>
      </c>
      <c r="AG11" s="52" t="s">
        <v>795</v>
      </c>
      <c r="AH11" s="53" t="s">
        <v>795</v>
      </c>
      <c r="AI11" s="54" t="s">
        <v>795</v>
      </c>
      <c r="AJ11" s="54" t="s">
        <v>795</v>
      </c>
      <c r="AK11" s="54" t="s">
        <v>795</v>
      </c>
      <c r="AL11" s="54" t="s">
        <v>795</v>
      </c>
      <c r="AN11" s="456"/>
      <c r="AO11" s="457"/>
      <c r="AP11" s="457"/>
      <c r="AQ11" s="457"/>
      <c r="AR11" s="457"/>
      <c r="AS11" s="458"/>
      <c r="AT11" s="462"/>
      <c r="AU11" s="462"/>
    </row>
    <row r="12" spans="2:47" ht="15.6" x14ac:dyDescent="0.3">
      <c r="B12" s="442"/>
      <c r="C12" s="442"/>
      <c r="D12" s="443"/>
      <c r="E12" s="447"/>
      <c r="F12" s="448"/>
      <c r="G12" s="448"/>
      <c r="H12" s="448"/>
      <c r="I12" s="449"/>
      <c r="J12" s="50" t="s">
        <v>795</v>
      </c>
      <c r="K12" s="51" t="s">
        <v>795</v>
      </c>
      <c r="L12" s="51" t="s">
        <v>795</v>
      </c>
      <c r="M12" s="51" t="s">
        <v>795</v>
      </c>
      <c r="N12" s="51" t="s">
        <v>795</v>
      </c>
      <c r="O12" s="52" t="s">
        <v>795</v>
      </c>
      <c r="P12" s="50" t="s">
        <v>795</v>
      </c>
      <c r="Q12" s="51" t="s">
        <v>795</v>
      </c>
      <c r="R12" s="51" t="s">
        <v>795</v>
      </c>
      <c r="S12" s="51" t="s">
        <v>795</v>
      </c>
      <c r="T12" s="51" t="s">
        <v>795</v>
      </c>
      <c r="U12" s="52" t="s">
        <v>795</v>
      </c>
      <c r="V12" s="50" t="s">
        <v>795</v>
      </c>
      <c r="W12" s="51" t="s">
        <v>795</v>
      </c>
      <c r="X12" s="51" t="s">
        <v>795</v>
      </c>
      <c r="Y12" s="51" t="s">
        <v>795</v>
      </c>
      <c r="Z12" s="51" t="s">
        <v>795</v>
      </c>
      <c r="AA12" s="52" t="s">
        <v>795</v>
      </c>
      <c r="AB12" s="50" t="s">
        <v>795</v>
      </c>
      <c r="AC12" s="51" t="s">
        <v>795</v>
      </c>
      <c r="AD12" s="51" t="s">
        <v>795</v>
      </c>
      <c r="AE12" s="51" t="s">
        <v>795</v>
      </c>
      <c r="AF12" s="51" t="s">
        <v>795</v>
      </c>
      <c r="AG12" s="52" t="s">
        <v>795</v>
      </c>
      <c r="AH12" s="53" t="s">
        <v>795</v>
      </c>
      <c r="AI12" s="54" t="s">
        <v>795</v>
      </c>
      <c r="AJ12" s="54" t="s">
        <v>795</v>
      </c>
      <c r="AK12" s="54" t="s">
        <v>795</v>
      </c>
      <c r="AL12" s="54" t="s">
        <v>795</v>
      </c>
      <c r="AN12" s="456"/>
      <c r="AO12" s="457"/>
      <c r="AP12" s="457"/>
      <c r="AQ12" s="457"/>
      <c r="AR12" s="457"/>
      <c r="AS12" s="458"/>
      <c r="AT12" s="462"/>
      <c r="AU12" s="462"/>
    </row>
    <row r="13" spans="2:47" ht="15.6" x14ac:dyDescent="0.3">
      <c r="B13" s="442"/>
      <c r="C13" s="442"/>
      <c r="D13" s="443"/>
      <c r="E13" s="447"/>
      <c r="F13" s="448"/>
      <c r="G13" s="448"/>
      <c r="H13" s="448"/>
      <c r="I13" s="449"/>
      <c r="J13" s="50" t="s">
        <v>795</v>
      </c>
      <c r="K13" s="51" t="s">
        <v>795</v>
      </c>
      <c r="L13" s="51" t="s">
        <v>795</v>
      </c>
      <c r="M13" s="51" t="s">
        <v>795</v>
      </c>
      <c r="N13" s="51" t="s">
        <v>795</v>
      </c>
      <c r="O13" s="52" t="s">
        <v>795</v>
      </c>
      <c r="P13" s="50" t="s">
        <v>795</v>
      </c>
      <c r="Q13" s="51" t="s">
        <v>795</v>
      </c>
      <c r="R13" s="51" t="s">
        <v>795</v>
      </c>
      <c r="S13" s="51" t="s">
        <v>795</v>
      </c>
      <c r="T13" s="51" t="s">
        <v>795</v>
      </c>
      <c r="U13" s="52" t="s">
        <v>795</v>
      </c>
      <c r="V13" s="50" t="s">
        <v>795</v>
      </c>
      <c r="W13" s="51" t="s">
        <v>795</v>
      </c>
      <c r="X13" s="51" t="s">
        <v>795</v>
      </c>
      <c r="Y13" s="51" t="s">
        <v>795</v>
      </c>
      <c r="Z13" s="51" t="s">
        <v>795</v>
      </c>
      <c r="AA13" s="52" t="s">
        <v>795</v>
      </c>
      <c r="AB13" s="50" t="s">
        <v>795</v>
      </c>
      <c r="AC13" s="51" t="s">
        <v>795</v>
      </c>
      <c r="AD13" s="51" t="s">
        <v>795</v>
      </c>
      <c r="AE13" s="51" t="s">
        <v>795</v>
      </c>
      <c r="AF13" s="51" t="s">
        <v>795</v>
      </c>
      <c r="AG13" s="52" t="s">
        <v>795</v>
      </c>
      <c r="AH13" s="53" t="s">
        <v>795</v>
      </c>
      <c r="AI13" s="54" t="s">
        <v>795</v>
      </c>
      <c r="AJ13" s="54" t="s">
        <v>795</v>
      </c>
      <c r="AK13" s="54" t="s">
        <v>795</v>
      </c>
      <c r="AL13" s="54" t="s">
        <v>795</v>
      </c>
      <c r="AN13" s="456"/>
      <c r="AO13" s="457"/>
      <c r="AP13" s="457"/>
      <c r="AQ13" s="457"/>
      <c r="AR13" s="457"/>
      <c r="AS13" s="458"/>
      <c r="AT13" s="462"/>
      <c r="AU13" s="462"/>
    </row>
    <row r="14" spans="2:47" ht="5.25" customHeight="1" thickBot="1" x14ac:dyDescent="0.35">
      <c r="B14" s="442"/>
      <c r="C14" s="442"/>
      <c r="D14" s="443"/>
      <c r="E14" s="447"/>
      <c r="F14" s="448"/>
      <c r="G14" s="448"/>
      <c r="H14" s="448"/>
      <c r="I14" s="449"/>
      <c r="J14" s="50" t="s">
        <v>795</v>
      </c>
      <c r="K14" s="51" t="s">
        <v>795</v>
      </c>
      <c r="L14" s="51" t="s">
        <v>795</v>
      </c>
      <c r="M14" s="51" t="s">
        <v>795</v>
      </c>
      <c r="N14" s="51" t="s">
        <v>795</v>
      </c>
      <c r="O14" s="52" t="s">
        <v>795</v>
      </c>
      <c r="P14" s="50" t="s">
        <v>795</v>
      </c>
      <c r="Q14" s="51" t="s">
        <v>795</v>
      </c>
      <c r="R14" s="51" t="s">
        <v>795</v>
      </c>
      <c r="S14" s="51" t="s">
        <v>795</v>
      </c>
      <c r="T14" s="51" t="s">
        <v>795</v>
      </c>
      <c r="U14" s="52" t="s">
        <v>795</v>
      </c>
      <c r="V14" s="50" t="s">
        <v>795</v>
      </c>
      <c r="W14" s="51" t="s">
        <v>795</v>
      </c>
      <c r="X14" s="51" t="s">
        <v>795</v>
      </c>
      <c r="Y14" s="51" t="s">
        <v>795</v>
      </c>
      <c r="Z14" s="51" t="s">
        <v>795</v>
      </c>
      <c r="AA14" s="52" t="s">
        <v>795</v>
      </c>
      <c r="AB14" s="50" t="s">
        <v>795</v>
      </c>
      <c r="AC14" s="51" t="s">
        <v>795</v>
      </c>
      <c r="AD14" s="51" t="s">
        <v>795</v>
      </c>
      <c r="AE14" s="51" t="s">
        <v>795</v>
      </c>
      <c r="AF14" s="51" t="s">
        <v>795</v>
      </c>
      <c r="AG14" s="52" t="s">
        <v>795</v>
      </c>
      <c r="AH14" s="53" t="s">
        <v>795</v>
      </c>
      <c r="AI14" s="54" t="s">
        <v>795</v>
      </c>
      <c r="AJ14" s="54" t="s">
        <v>795</v>
      </c>
      <c r="AK14" s="54" t="s">
        <v>795</v>
      </c>
      <c r="AL14" s="54" t="s">
        <v>795</v>
      </c>
      <c r="AN14" s="456"/>
      <c r="AO14" s="457"/>
      <c r="AP14" s="457"/>
      <c r="AQ14" s="457"/>
      <c r="AR14" s="457"/>
      <c r="AS14" s="458"/>
      <c r="AT14" s="462"/>
      <c r="AU14" s="462"/>
    </row>
    <row r="15" spans="2:47" ht="16.2" hidden="1" thickBot="1" x14ac:dyDescent="0.35">
      <c r="B15" s="442"/>
      <c r="C15" s="442"/>
      <c r="D15" s="443"/>
      <c r="E15" s="447"/>
      <c r="F15" s="448"/>
      <c r="G15" s="448"/>
      <c r="H15" s="448"/>
      <c r="I15" s="449"/>
      <c r="J15" s="50" t="s">
        <v>795</v>
      </c>
      <c r="K15" s="51" t="s">
        <v>795</v>
      </c>
      <c r="L15" s="51" t="s">
        <v>795</v>
      </c>
      <c r="M15" s="51" t="s">
        <v>795</v>
      </c>
      <c r="N15" s="51" t="s">
        <v>795</v>
      </c>
      <c r="O15" s="52" t="s">
        <v>795</v>
      </c>
      <c r="P15" s="50" t="s">
        <v>795</v>
      </c>
      <c r="Q15" s="51" t="s">
        <v>795</v>
      </c>
      <c r="R15" s="51" t="s">
        <v>795</v>
      </c>
      <c r="S15" s="51" t="s">
        <v>795</v>
      </c>
      <c r="T15" s="51" t="s">
        <v>795</v>
      </c>
      <c r="U15" s="52" t="s">
        <v>795</v>
      </c>
      <c r="V15" s="50" t="s">
        <v>795</v>
      </c>
      <c r="W15" s="51" t="s">
        <v>795</v>
      </c>
      <c r="X15" s="51" t="s">
        <v>795</v>
      </c>
      <c r="Y15" s="51" t="s">
        <v>795</v>
      </c>
      <c r="Z15" s="51" t="s">
        <v>795</v>
      </c>
      <c r="AA15" s="52" t="s">
        <v>795</v>
      </c>
      <c r="AB15" s="50" t="s">
        <v>795</v>
      </c>
      <c r="AC15" s="51" t="s">
        <v>795</v>
      </c>
      <c r="AD15" s="51" t="s">
        <v>795</v>
      </c>
      <c r="AE15" s="51" t="s">
        <v>795</v>
      </c>
      <c r="AF15" s="51" t="s">
        <v>795</v>
      </c>
      <c r="AG15" s="52" t="s">
        <v>795</v>
      </c>
      <c r="AH15" s="53" t="s">
        <v>795</v>
      </c>
      <c r="AI15" s="54" t="s">
        <v>795</v>
      </c>
      <c r="AJ15" s="54" t="s">
        <v>795</v>
      </c>
      <c r="AK15" s="54" t="s">
        <v>795</v>
      </c>
      <c r="AL15" s="54" t="s">
        <v>795</v>
      </c>
      <c r="AN15" s="456"/>
      <c r="AO15" s="457"/>
      <c r="AP15" s="457"/>
      <c r="AQ15" s="457"/>
      <c r="AR15" s="457"/>
      <c r="AS15" s="458"/>
      <c r="AT15" s="35"/>
      <c r="AU15" s="35"/>
    </row>
    <row r="16" spans="2:47" ht="16.2" hidden="1" thickBot="1" x14ac:dyDescent="0.35">
      <c r="B16" s="442"/>
      <c r="C16" s="442"/>
      <c r="D16" s="443"/>
      <c r="E16" s="447"/>
      <c r="F16" s="448"/>
      <c r="G16" s="448"/>
      <c r="H16" s="448"/>
      <c r="I16" s="449"/>
      <c r="J16" s="50" t="s">
        <v>795</v>
      </c>
      <c r="K16" s="51" t="s">
        <v>795</v>
      </c>
      <c r="L16" s="51" t="s">
        <v>795</v>
      </c>
      <c r="M16" s="51" t="s">
        <v>795</v>
      </c>
      <c r="N16" s="51" t="s">
        <v>795</v>
      </c>
      <c r="O16" s="52" t="s">
        <v>795</v>
      </c>
      <c r="P16" s="50" t="s">
        <v>795</v>
      </c>
      <c r="Q16" s="51" t="s">
        <v>795</v>
      </c>
      <c r="R16" s="51" t="s">
        <v>795</v>
      </c>
      <c r="S16" s="51" t="s">
        <v>795</v>
      </c>
      <c r="T16" s="51" t="s">
        <v>795</v>
      </c>
      <c r="U16" s="52" t="s">
        <v>795</v>
      </c>
      <c r="V16" s="50" t="s">
        <v>795</v>
      </c>
      <c r="W16" s="51" t="s">
        <v>795</v>
      </c>
      <c r="X16" s="51" t="s">
        <v>795</v>
      </c>
      <c r="Y16" s="51" t="s">
        <v>795</v>
      </c>
      <c r="Z16" s="51" t="s">
        <v>795</v>
      </c>
      <c r="AA16" s="52" t="s">
        <v>795</v>
      </c>
      <c r="AB16" s="50" t="s">
        <v>795</v>
      </c>
      <c r="AC16" s="51" t="s">
        <v>795</v>
      </c>
      <c r="AD16" s="51" t="s">
        <v>795</v>
      </c>
      <c r="AE16" s="51" t="s">
        <v>795</v>
      </c>
      <c r="AF16" s="51" t="s">
        <v>795</v>
      </c>
      <c r="AG16" s="52" t="s">
        <v>795</v>
      </c>
      <c r="AH16" s="53" t="s">
        <v>795</v>
      </c>
      <c r="AI16" s="54" t="s">
        <v>795</v>
      </c>
      <c r="AJ16" s="54" t="s">
        <v>795</v>
      </c>
      <c r="AK16" s="54" t="s">
        <v>795</v>
      </c>
      <c r="AL16" s="54" t="s">
        <v>795</v>
      </c>
      <c r="AN16" s="456"/>
      <c r="AO16" s="457"/>
      <c r="AP16" s="457"/>
      <c r="AQ16" s="457"/>
      <c r="AR16" s="457"/>
      <c r="AS16" s="458"/>
      <c r="AT16" s="35"/>
      <c r="AU16" s="35"/>
    </row>
    <row r="17" spans="2:47" ht="16.2" hidden="1" thickBot="1" x14ac:dyDescent="0.35">
      <c r="B17" s="442"/>
      <c r="C17" s="442"/>
      <c r="D17" s="443"/>
      <c r="E17" s="450"/>
      <c r="F17" s="451"/>
      <c r="G17" s="451"/>
      <c r="H17" s="451"/>
      <c r="I17" s="452"/>
      <c r="J17" s="55" t="s">
        <v>795</v>
      </c>
      <c r="K17" s="56" t="s">
        <v>795</v>
      </c>
      <c r="L17" s="56" t="s">
        <v>795</v>
      </c>
      <c r="M17" s="56" t="s">
        <v>795</v>
      </c>
      <c r="N17" s="56" t="s">
        <v>795</v>
      </c>
      <c r="O17" s="57" t="s">
        <v>795</v>
      </c>
      <c r="P17" s="50" t="s">
        <v>795</v>
      </c>
      <c r="Q17" s="51" t="s">
        <v>795</v>
      </c>
      <c r="R17" s="51" t="s">
        <v>795</v>
      </c>
      <c r="S17" s="51" t="s">
        <v>795</v>
      </c>
      <c r="T17" s="51" t="s">
        <v>795</v>
      </c>
      <c r="U17" s="52" t="s">
        <v>795</v>
      </c>
      <c r="V17" s="55" t="s">
        <v>795</v>
      </c>
      <c r="W17" s="56" t="s">
        <v>795</v>
      </c>
      <c r="X17" s="56" t="s">
        <v>795</v>
      </c>
      <c r="Y17" s="56" t="s">
        <v>795</v>
      </c>
      <c r="Z17" s="56" t="s">
        <v>795</v>
      </c>
      <c r="AA17" s="57" t="s">
        <v>795</v>
      </c>
      <c r="AB17" s="50" t="s">
        <v>795</v>
      </c>
      <c r="AC17" s="51" t="s">
        <v>795</v>
      </c>
      <c r="AD17" s="51" t="s">
        <v>795</v>
      </c>
      <c r="AE17" s="51" t="s">
        <v>795</v>
      </c>
      <c r="AF17" s="51" t="s">
        <v>795</v>
      </c>
      <c r="AG17" s="52" t="s">
        <v>795</v>
      </c>
      <c r="AH17" s="58" t="s">
        <v>795</v>
      </c>
      <c r="AI17" s="59" t="s">
        <v>795</v>
      </c>
      <c r="AJ17" s="59" t="s">
        <v>795</v>
      </c>
      <c r="AK17" s="59" t="s">
        <v>795</v>
      </c>
      <c r="AL17" s="59" t="s">
        <v>795</v>
      </c>
      <c r="AN17" s="459"/>
      <c r="AO17" s="460"/>
      <c r="AP17" s="460"/>
      <c r="AQ17" s="460"/>
      <c r="AR17" s="460"/>
      <c r="AS17" s="461"/>
      <c r="AT17" s="35"/>
      <c r="AU17" s="35"/>
    </row>
    <row r="18" spans="2:47" ht="15.75" customHeight="1" x14ac:dyDescent="0.3">
      <c r="B18" s="442"/>
      <c r="C18" s="442"/>
      <c r="D18" s="443"/>
      <c r="E18" s="444" t="s">
        <v>798</v>
      </c>
      <c r="F18" s="445"/>
      <c r="G18" s="445"/>
      <c r="H18" s="445"/>
      <c r="I18" s="445"/>
      <c r="J18" s="163" t="s">
        <v>795</v>
      </c>
      <c r="K18" s="164" t="s">
        <v>795</v>
      </c>
      <c r="L18" s="164" t="s">
        <v>795</v>
      </c>
      <c r="M18" s="164" t="s">
        <v>795</v>
      </c>
      <c r="N18" s="164" t="s">
        <v>795</v>
      </c>
      <c r="O18" s="165" t="s">
        <v>795</v>
      </c>
      <c r="P18" s="163" t="s">
        <v>795</v>
      </c>
      <c r="Q18" s="164" t="s">
        <v>795</v>
      </c>
      <c r="R18" s="60" t="s">
        <v>795</v>
      </c>
      <c r="S18" s="60" t="s">
        <v>795</v>
      </c>
      <c r="T18" s="60" t="s">
        <v>795</v>
      </c>
      <c r="U18" s="61" t="s">
        <v>795</v>
      </c>
      <c r="V18" s="45" t="s">
        <v>795</v>
      </c>
      <c r="W18" s="46" t="s">
        <v>795</v>
      </c>
      <c r="X18" s="46" t="s">
        <v>795</v>
      </c>
      <c r="Y18" s="46" t="s">
        <v>795</v>
      </c>
      <c r="Z18" s="46" t="s">
        <v>795</v>
      </c>
      <c r="AA18" s="47" t="s">
        <v>795</v>
      </c>
      <c r="AB18" s="45" t="s">
        <v>795</v>
      </c>
      <c r="AC18" s="46" t="s">
        <v>795</v>
      </c>
      <c r="AD18" s="46" t="s">
        <v>795</v>
      </c>
      <c r="AE18" s="46" t="s">
        <v>795</v>
      </c>
      <c r="AF18" s="46" t="s">
        <v>795</v>
      </c>
      <c r="AG18" s="47" t="s">
        <v>795</v>
      </c>
      <c r="AH18" s="48" t="s">
        <v>795</v>
      </c>
      <c r="AI18" s="49" t="s">
        <v>795</v>
      </c>
      <c r="AJ18" s="49" t="s">
        <v>795</v>
      </c>
      <c r="AK18" s="49" t="s">
        <v>795</v>
      </c>
      <c r="AL18" s="49" t="s">
        <v>795</v>
      </c>
      <c r="AN18" s="464" t="s">
        <v>799</v>
      </c>
      <c r="AO18" s="465"/>
      <c r="AP18" s="465"/>
      <c r="AQ18" s="465"/>
      <c r="AR18" s="465"/>
      <c r="AS18" s="465"/>
      <c r="AT18" s="470" t="s">
        <v>800</v>
      </c>
      <c r="AU18" s="471"/>
    </row>
    <row r="19" spans="2:47" ht="15.75" customHeight="1" x14ac:dyDescent="0.3">
      <c r="B19" s="442"/>
      <c r="C19" s="442"/>
      <c r="D19" s="443"/>
      <c r="E19" s="463"/>
      <c r="F19" s="448"/>
      <c r="G19" s="448"/>
      <c r="H19" s="448"/>
      <c r="I19" s="448"/>
      <c r="J19" s="166" t="s">
        <v>795</v>
      </c>
      <c r="K19" s="167" t="s">
        <v>795</v>
      </c>
      <c r="L19" s="167" t="s">
        <v>795</v>
      </c>
      <c r="M19" s="167" t="s">
        <v>795</v>
      </c>
      <c r="N19" s="167" t="s">
        <v>795</v>
      </c>
      <c r="O19" s="168" t="s">
        <v>795</v>
      </c>
      <c r="P19" s="166" t="s">
        <v>795</v>
      </c>
      <c r="Q19" s="167" t="s">
        <v>795</v>
      </c>
      <c r="R19" s="63" t="s">
        <v>795</v>
      </c>
      <c r="S19" s="63" t="s">
        <v>795</v>
      </c>
      <c r="T19" s="63" t="s">
        <v>795</v>
      </c>
      <c r="U19" s="64" t="s">
        <v>795</v>
      </c>
      <c r="V19" s="50" t="s">
        <v>795</v>
      </c>
      <c r="W19" s="51" t="s">
        <v>795</v>
      </c>
      <c r="X19" s="51" t="s">
        <v>795</v>
      </c>
      <c r="Y19" s="51" t="s">
        <v>795</v>
      </c>
      <c r="Z19" s="51" t="s">
        <v>795</v>
      </c>
      <c r="AA19" s="52" t="s">
        <v>795</v>
      </c>
      <c r="AB19" s="50" t="s">
        <v>795</v>
      </c>
      <c r="AC19" s="51" t="s">
        <v>795</v>
      </c>
      <c r="AD19" s="51" t="s">
        <v>795</v>
      </c>
      <c r="AE19" s="51" t="s">
        <v>795</v>
      </c>
      <c r="AF19" s="51" t="s">
        <v>795</v>
      </c>
      <c r="AG19" s="52" t="s">
        <v>795</v>
      </c>
      <c r="AH19" s="53" t="s">
        <v>795</v>
      </c>
      <c r="AI19" s="54" t="s">
        <v>795</v>
      </c>
      <c r="AJ19" s="54" t="s">
        <v>795</v>
      </c>
      <c r="AK19" s="54" t="s">
        <v>795</v>
      </c>
      <c r="AL19" s="54" t="s">
        <v>795</v>
      </c>
      <c r="AN19" s="466"/>
      <c r="AO19" s="467"/>
      <c r="AP19" s="467"/>
      <c r="AQ19" s="467"/>
      <c r="AR19" s="467"/>
      <c r="AS19" s="467"/>
      <c r="AT19" s="472"/>
      <c r="AU19" s="473"/>
    </row>
    <row r="20" spans="2:47" ht="15.75" customHeight="1" x14ac:dyDescent="0.3">
      <c r="B20" s="442"/>
      <c r="C20" s="442"/>
      <c r="D20" s="443"/>
      <c r="E20" s="447"/>
      <c r="F20" s="448"/>
      <c r="G20" s="448"/>
      <c r="H20" s="448"/>
      <c r="I20" s="448"/>
      <c r="J20" s="166" t="s">
        <v>795</v>
      </c>
      <c r="K20" s="167" t="s">
        <v>795</v>
      </c>
      <c r="L20" s="167" t="s">
        <v>795</v>
      </c>
      <c r="M20" s="167" t="s">
        <v>795</v>
      </c>
      <c r="N20" s="167" t="s">
        <v>795</v>
      </c>
      <c r="O20" s="168" t="s">
        <v>795</v>
      </c>
      <c r="P20" s="166" t="s">
        <v>795</v>
      </c>
      <c r="Q20" s="167" t="s">
        <v>795</v>
      </c>
      <c r="R20" s="63" t="s">
        <v>795</v>
      </c>
      <c r="S20" s="63" t="s">
        <v>795</v>
      </c>
      <c r="T20" s="63" t="s">
        <v>795</v>
      </c>
      <c r="U20" s="64" t="s">
        <v>795</v>
      </c>
      <c r="V20" s="50" t="s">
        <v>795</v>
      </c>
      <c r="W20" s="51" t="s">
        <v>795</v>
      </c>
      <c r="X20" s="51" t="s">
        <v>795</v>
      </c>
      <c r="Y20" s="51" t="s">
        <v>795</v>
      </c>
      <c r="Z20" s="51" t="s">
        <v>795</v>
      </c>
      <c r="AA20" s="52" t="s">
        <v>795</v>
      </c>
      <c r="AB20" s="50" t="s">
        <v>795</v>
      </c>
      <c r="AC20" s="51" t="s">
        <v>795</v>
      </c>
      <c r="AD20" s="51" t="s">
        <v>795</v>
      </c>
      <c r="AE20" s="51" t="s">
        <v>795</v>
      </c>
      <c r="AF20" s="51" t="s">
        <v>795</v>
      </c>
      <c r="AG20" s="52" t="s">
        <v>795</v>
      </c>
      <c r="AH20" s="53" t="s">
        <v>795</v>
      </c>
      <c r="AI20" s="54" t="s">
        <v>795</v>
      </c>
      <c r="AJ20" s="54" t="s">
        <v>795</v>
      </c>
      <c r="AK20" s="54" t="s">
        <v>795</v>
      </c>
      <c r="AL20" s="54" t="s">
        <v>795</v>
      </c>
      <c r="AN20" s="466"/>
      <c r="AO20" s="467"/>
      <c r="AP20" s="467"/>
      <c r="AQ20" s="467"/>
      <c r="AR20" s="467"/>
      <c r="AS20" s="467"/>
      <c r="AT20" s="472"/>
      <c r="AU20" s="473"/>
    </row>
    <row r="21" spans="2:47" ht="15.75" customHeight="1" x14ac:dyDescent="0.3">
      <c r="B21" s="442"/>
      <c r="C21" s="442"/>
      <c r="D21" s="443"/>
      <c r="E21" s="447"/>
      <c r="F21" s="448"/>
      <c r="G21" s="448"/>
      <c r="H21" s="448"/>
      <c r="I21" s="448"/>
      <c r="J21" s="166" t="s">
        <v>795</v>
      </c>
      <c r="K21" s="167" t="s">
        <v>795</v>
      </c>
      <c r="L21" s="167" t="s">
        <v>795</v>
      </c>
      <c r="M21" s="167" t="s">
        <v>795</v>
      </c>
      <c r="N21" s="167" t="s">
        <v>795</v>
      </c>
      <c r="O21" s="168" t="s">
        <v>795</v>
      </c>
      <c r="P21" s="166" t="s">
        <v>795</v>
      </c>
      <c r="Q21" s="167" t="s">
        <v>795</v>
      </c>
      <c r="R21" s="63" t="s">
        <v>795</v>
      </c>
      <c r="S21" s="63" t="s">
        <v>795</v>
      </c>
      <c r="T21" s="63" t="s">
        <v>795</v>
      </c>
      <c r="U21" s="64" t="s">
        <v>795</v>
      </c>
      <c r="V21" s="50" t="s">
        <v>795</v>
      </c>
      <c r="W21" s="51" t="s">
        <v>795</v>
      </c>
      <c r="X21" s="51" t="s">
        <v>795</v>
      </c>
      <c r="Y21" s="51" t="s">
        <v>795</v>
      </c>
      <c r="Z21" s="51" t="s">
        <v>795</v>
      </c>
      <c r="AA21" s="52" t="s">
        <v>795</v>
      </c>
      <c r="AB21" s="50" t="s">
        <v>795</v>
      </c>
      <c r="AC21" s="51" t="s">
        <v>795</v>
      </c>
      <c r="AD21" s="51" t="s">
        <v>795</v>
      </c>
      <c r="AE21" s="51" t="s">
        <v>795</v>
      </c>
      <c r="AF21" s="51" t="s">
        <v>795</v>
      </c>
      <c r="AG21" s="52" t="s">
        <v>795</v>
      </c>
      <c r="AH21" s="53" t="s">
        <v>795</v>
      </c>
      <c r="AI21" s="54" t="s">
        <v>795</v>
      </c>
      <c r="AJ21" s="54" t="s">
        <v>795</v>
      </c>
      <c r="AK21" s="54" t="s">
        <v>795</v>
      </c>
      <c r="AL21" s="54" t="s">
        <v>795</v>
      </c>
      <c r="AN21" s="466"/>
      <c r="AO21" s="467"/>
      <c r="AP21" s="467"/>
      <c r="AQ21" s="467"/>
      <c r="AR21" s="467"/>
      <c r="AS21" s="467"/>
      <c r="AT21" s="472"/>
      <c r="AU21" s="473"/>
    </row>
    <row r="22" spans="2:47" ht="15.75" customHeight="1" x14ac:dyDescent="0.3">
      <c r="B22" s="442"/>
      <c r="C22" s="442"/>
      <c r="D22" s="443"/>
      <c r="E22" s="447"/>
      <c r="F22" s="448"/>
      <c r="G22" s="448"/>
      <c r="H22" s="448"/>
      <c r="I22" s="448"/>
      <c r="J22" s="166" t="s">
        <v>795</v>
      </c>
      <c r="K22" s="167" t="s">
        <v>795</v>
      </c>
      <c r="L22" s="167" t="s">
        <v>795</v>
      </c>
      <c r="M22" s="167" t="s">
        <v>795</v>
      </c>
      <c r="N22" s="167" t="s">
        <v>795</v>
      </c>
      <c r="O22" s="168" t="s">
        <v>795</v>
      </c>
      <c r="P22" s="166" t="s">
        <v>795</v>
      </c>
      <c r="Q22" s="167" t="s">
        <v>795</v>
      </c>
      <c r="R22" s="63" t="s">
        <v>795</v>
      </c>
      <c r="S22" s="63" t="s">
        <v>795</v>
      </c>
      <c r="T22" s="63" t="s">
        <v>795</v>
      </c>
      <c r="U22" s="64" t="s">
        <v>795</v>
      </c>
      <c r="V22" s="50" t="s">
        <v>795</v>
      </c>
      <c r="W22" s="51" t="s">
        <v>795</v>
      </c>
      <c r="X22" s="51" t="s">
        <v>795</v>
      </c>
      <c r="Y22" s="51" t="s">
        <v>795</v>
      </c>
      <c r="Z22" s="51" t="s">
        <v>795</v>
      </c>
      <c r="AA22" s="52" t="s">
        <v>795</v>
      </c>
      <c r="AB22" s="50" t="s">
        <v>795</v>
      </c>
      <c r="AC22" s="51" t="s">
        <v>795</v>
      </c>
      <c r="AD22" s="51" t="s">
        <v>795</v>
      </c>
      <c r="AE22" s="51" t="s">
        <v>795</v>
      </c>
      <c r="AF22" s="51" t="s">
        <v>795</v>
      </c>
      <c r="AG22" s="52" t="s">
        <v>795</v>
      </c>
      <c r="AH22" s="53" t="s">
        <v>795</v>
      </c>
      <c r="AI22" s="54" t="s">
        <v>795</v>
      </c>
      <c r="AJ22" s="54" t="s">
        <v>795</v>
      </c>
      <c r="AK22" s="54" t="s">
        <v>795</v>
      </c>
      <c r="AL22" s="54" t="s">
        <v>795</v>
      </c>
      <c r="AN22" s="466"/>
      <c r="AO22" s="467"/>
      <c r="AP22" s="467"/>
      <c r="AQ22" s="467"/>
      <c r="AR22" s="467"/>
      <c r="AS22" s="467"/>
      <c r="AT22" s="472"/>
      <c r="AU22" s="473"/>
    </row>
    <row r="23" spans="2:47" ht="0.75" customHeight="1" x14ac:dyDescent="0.3">
      <c r="B23" s="442"/>
      <c r="C23" s="442"/>
      <c r="D23" s="443"/>
      <c r="E23" s="447"/>
      <c r="F23" s="448"/>
      <c r="G23" s="448"/>
      <c r="H23" s="448"/>
      <c r="I23" s="448"/>
      <c r="J23" s="166" t="s">
        <v>795</v>
      </c>
      <c r="K23" s="167" t="s">
        <v>795</v>
      </c>
      <c r="L23" s="167" t="s">
        <v>795</v>
      </c>
      <c r="M23" s="167" t="s">
        <v>795</v>
      </c>
      <c r="N23" s="167" t="s">
        <v>795</v>
      </c>
      <c r="O23" s="168" t="s">
        <v>795</v>
      </c>
      <c r="P23" s="166" t="s">
        <v>795</v>
      </c>
      <c r="Q23" s="167" t="s">
        <v>795</v>
      </c>
      <c r="R23" s="63" t="s">
        <v>795</v>
      </c>
      <c r="S23" s="63" t="s">
        <v>795</v>
      </c>
      <c r="T23" s="63" t="s">
        <v>795</v>
      </c>
      <c r="U23" s="64" t="s">
        <v>795</v>
      </c>
      <c r="V23" s="50" t="s">
        <v>795</v>
      </c>
      <c r="W23" s="51" t="s">
        <v>795</v>
      </c>
      <c r="X23" s="51" t="s">
        <v>795</v>
      </c>
      <c r="Y23" s="51" t="s">
        <v>795</v>
      </c>
      <c r="Z23" s="51" t="s">
        <v>795</v>
      </c>
      <c r="AA23" s="52" t="s">
        <v>795</v>
      </c>
      <c r="AB23" s="50" t="s">
        <v>795</v>
      </c>
      <c r="AC23" s="51" t="s">
        <v>795</v>
      </c>
      <c r="AD23" s="51" t="s">
        <v>795</v>
      </c>
      <c r="AE23" s="51" t="s">
        <v>795</v>
      </c>
      <c r="AF23" s="51" t="s">
        <v>795</v>
      </c>
      <c r="AG23" s="52" t="s">
        <v>795</v>
      </c>
      <c r="AH23" s="53" t="s">
        <v>795</v>
      </c>
      <c r="AI23" s="54" t="s">
        <v>795</v>
      </c>
      <c r="AJ23" s="54" t="s">
        <v>795</v>
      </c>
      <c r="AK23" s="54" t="s">
        <v>795</v>
      </c>
      <c r="AL23" s="54" t="s">
        <v>795</v>
      </c>
      <c r="AN23" s="466"/>
      <c r="AO23" s="467"/>
      <c r="AP23" s="467"/>
      <c r="AQ23" s="467"/>
      <c r="AR23" s="467"/>
      <c r="AS23" s="467"/>
      <c r="AT23" s="472"/>
      <c r="AU23" s="473"/>
    </row>
    <row r="24" spans="2:47" ht="15.75" hidden="1" customHeight="1" x14ac:dyDescent="0.3">
      <c r="B24" s="442"/>
      <c r="C24" s="442"/>
      <c r="D24" s="443"/>
      <c r="E24" s="447"/>
      <c r="F24" s="448"/>
      <c r="G24" s="448"/>
      <c r="H24" s="448"/>
      <c r="I24" s="448"/>
      <c r="J24" s="166" t="s">
        <v>795</v>
      </c>
      <c r="K24" s="167" t="s">
        <v>795</v>
      </c>
      <c r="L24" s="167" t="s">
        <v>795</v>
      </c>
      <c r="M24" s="167" t="s">
        <v>795</v>
      </c>
      <c r="N24" s="167" t="s">
        <v>795</v>
      </c>
      <c r="O24" s="168" t="s">
        <v>795</v>
      </c>
      <c r="P24" s="166" t="s">
        <v>795</v>
      </c>
      <c r="Q24" s="167" t="s">
        <v>795</v>
      </c>
      <c r="R24" s="63" t="s">
        <v>795</v>
      </c>
      <c r="S24" s="63" t="s">
        <v>795</v>
      </c>
      <c r="T24" s="63" t="s">
        <v>795</v>
      </c>
      <c r="U24" s="64" t="s">
        <v>795</v>
      </c>
      <c r="V24" s="50" t="s">
        <v>795</v>
      </c>
      <c r="W24" s="51" t="s">
        <v>795</v>
      </c>
      <c r="X24" s="51" t="s">
        <v>795</v>
      </c>
      <c r="Y24" s="51" t="s">
        <v>795</v>
      </c>
      <c r="Z24" s="51" t="s">
        <v>795</v>
      </c>
      <c r="AA24" s="52" t="s">
        <v>795</v>
      </c>
      <c r="AB24" s="50" t="s">
        <v>795</v>
      </c>
      <c r="AC24" s="51" t="s">
        <v>795</v>
      </c>
      <c r="AD24" s="51" t="s">
        <v>795</v>
      </c>
      <c r="AE24" s="51" t="s">
        <v>795</v>
      </c>
      <c r="AF24" s="51" t="s">
        <v>795</v>
      </c>
      <c r="AG24" s="52" t="s">
        <v>795</v>
      </c>
      <c r="AH24" s="53" t="s">
        <v>795</v>
      </c>
      <c r="AI24" s="54" t="s">
        <v>795</v>
      </c>
      <c r="AJ24" s="54" t="s">
        <v>795</v>
      </c>
      <c r="AK24" s="54" t="s">
        <v>795</v>
      </c>
      <c r="AL24" s="54" t="s">
        <v>795</v>
      </c>
      <c r="AN24" s="466"/>
      <c r="AO24" s="467"/>
      <c r="AP24" s="467"/>
      <c r="AQ24" s="467"/>
      <c r="AR24" s="467"/>
      <c r="AS24" s="467"/>
      <c r="AT24" s="472"/>
      <c r="AU24" s="473"/>
    </row>
    <row r="25" spans="2:47" ht="15.75" hidden="1" customHeight="1" thickBot="1" x14ac:dyDescent="0.35">
      <c r="B25" s="442"/>
      <c r="C25" s="442"/>
      <c r="D25" s="443"/>
      <c r="E25" s="447"/>
      <c r="F25" s="448"/>
      <c r="G25" s="448"/>
      <c r="H25" s="448"/>
      <c r="I25" s="448"/>
      <c r="J25" s="166" t="s">
        <v>795</v>
      </c>
      <c r="K25" s="167" t="s">
        <v>795</v>
      </c>
      <c r="L25" s="167" t="s">
        <v>795</v>
      </c>
      <c r="M25" s="167" t="s">
        <v>795</v>
      </c>
      <c r="N25" s="167" t="s">
        <v>795</v>
      </c>
      <c r="O25" s="168" t="s">
        <v>795</v>
      </c>
      <c r="P25" s="166" t="s">
        <v>795</v>
      </c>
      <c r="Q25" s="167" t="s">
        <v>795</v>
      </c>
      <c r="R25" s="63" t="s">
        <v>795</v>
      </c>
      <c r="S25" s="63" t="s">
        <v>795</v>
      </c>
      <c r="T25" s="63" t="s">
        <v>795</v>
      </c>
      <c r="U25" s="64" t="s">
        <v>795</v>
      </c>
      <c r="V25" s="50" t="s">
        <v>795</v>
      </c>
      <c r="W25" s="51" t="s">
        <v>795</v>
      </c>
      <c r="X25" s="51" t="s">
        <v>795</v>
      </c>
      <c r="Y25" s="51" t="s">
        <v>795</v>
      </c>
      <c r="Z25" s="51" t="s">
        <v>795</v>
      </c>
      <c r="AA25" s="52" t="s">
        <v>795</v>
      </c>
      <c r="AB25" s="50" t="s">
        <v>795</v>
      </c>
      <c r="AC25" s="51" t="s">
        <v>795</v>
      </c>
      <c r="AD25" s="51" t="s">
        <v>795</v>
      </c>
      <c r="AE25" s="51" t="s">
        <v>795</v>
      </c>
      <c r="AF25" s="51" t="s">
        <v>795</v>
      </c>
      <c r="AG25" s="52" t="s">
        <v>795</v>
      </c>
      <c r="AH25" s="53" t="s">
        <v>795</v>
      </c>
      <c r="AI25" s="54" t="s">
        <v>795</v>
      </c>
      <c r="AJ25" s="54" t="s">
        <v>795</v>
      </c>
      <c r="AK25" s="54" t="s">
        <v>795</v>
      </c>
      <c r="AL25" s="54" t="s">
        <v>795</v>
      </c>
      <c r="AN25" s="466"/>
      <c r="AO25" s="467"/>
      <c r="AP25" s="467"/>
      <c r="AQ25" s="467"/>
      <c r="AR25" s="467"/>
      <c r="AS25" s="467"/>
      <c r="AT25" s="472"/>
      <c r="AU25" s="473"/>
    </row>
    <row r="26" spans="2:47" ht="15.75" hidden="1" customHeight="1" thickBot="1" x14ac:dyDescent="0.35">
      <c r="B26" s="442"/>
      <c r="C26" s="442"/>
      <c r="D26" s="443"/>
      <c r="E26" s="447"/>
      <c r="F26" s="448"/>
      <c r="G26" s="448"/>
      <c r="H26" s="448"/>
      <c r="I26" s="448"/>
      <c r="J26" s="166" t="s">
        <v>795</v>
      </c>
      <c r="K26" s="167" t="s">
        <v>795</v>
      </c>
      <c r="L26" s="167" t="s">
        <v>795</v>
      </c>
      <c r="M26" s="167" t="s">
        <v>795</v>
      </c>
      <c r="N26" s="167" t="s">
        <v>795</v>
      </c>
      <c r="O26" s="168" t="s">
        <v>795</v>
      </c>
      <c r="P26" s="166" t="s">
        <v>795</v>
      </c>
      <c r="Q26" s="167" t="s">
        <v>795</v>
      </c>
      <c r="R26" s="63" t="s">
        <v>795</v>
      </c>
      <c r="S26" s="63" t="s">
        <v>795</v>
      </c>
      <c r="T26" s="63" t="s">
        <v>795</v>
      </c>
      <c r="U26" s="64" t="s">
        <v>795</v>
      </c>
      <c r="V26" s="50" t="s">
        <v>795</v>
      </c>
      <c r="W26" s="51" t="s">
        <v>795</v>
      </c>
      <c r="X26" s="51" t="s">
        <v>795</v>
      </c>
      <c r="Y26" s="51" t="s">
        <v>795</v>
      </c>
      <c r="Z26" s="51" t="s">
        <v>795</v>
      </c>
      <c r="AA26" s="52" t="s">
        <v>795</v>
      </c>
      <c r="AB26" s="50" t="s">
        <v>795</v>
      </c>
      <c r="AC26" s="51" t="s">
        <v>795</v>
      </c>
      <c r="AD26" s="51" t="s">
        <v>795</v>
      </c>
      <c r="AE26" s="51" t="s">
        <v>795</v>
      </c>
      <c r="AF26" s="51" t="s">
        <v>795</v>
      </c>
      <c r="AG26" s="52" t="s">
        <v>795</v>
      </c>
      <c r="AH26" s="53" t="s">
        <v>795</v>
      </c>
      <c r="AI26" s="54" t="s">
        <v>795</v>
      </c>
      <c r="AJ26" s="54" t="s">
        <v>795</v>
      </c>
      <c r="AK26" s="54" t="s">
        <v>795</v>
      </c>
      <c r="AL26" s="54" t="s">
        <v>795</v>
      </c>
      <c r="AN26" s="466"/>
      <c r="AO26" s="467"/>
      <c r="AP26" s="467"/>
      <c r="AQ26" s="467"/>
      <c r="AR26" s="467"/>
      <c r="AS26" s="467"/>
      <c r="AT26" s="472"/>
      <c r="AU26" s="473"/>
    </row>
    <row r="27" spans="2:47" ht="21" customHeight="1" thickBot="1" x14ac:dyDescent="0.35">
      <c r="B27" s="442"/>
      <c r="C27" s="442"/>
      <c r="D27" s="443"/>
      <c r="E27" s="450"/>
      <c r="F27" s="451"/>
      <c r="G27" s="451"/>
      <c r="H27" s="451"/>
      <c r="I27" s="451"/>
      <c r="J27" s="169" t="s">
        <v>795</v>
      </c>
      <c r="K27" s="170" t="s">
        <v>795</v>
      </c>
      <c r="L27" s="170" t="s">
        <v>795</v>
      </c>
      <c r="M27" s="170" t="s">
        <v>795</v>
      </c>
      <c r="N27" s="170" t="s">
        <v>795</v>
      </c>
      <c r="O27" s="171" t="s">
        <v>795</v>
      </c>
      <c r="P27" s="169" t="s">
        <v>795</v>
      </c>
      <c r="Q27" s="170" t="s">
        <v>795</v>
      </c>
      <c r="R27" s="66" t="s">
        <v>795</v>
      </c>
      <c r="S27" s="66" t="s">
        <v>795</v>
      </c>
      <c r="T27" s="66" t="s">
        <v>795</v>
      </c>
      <c r="U27" s="67" t="s">
        <v>795</v>
      </c>
      <c r="V27" s="55" t="s">
        <v>795</v>
      </c>
      <c r="W27" s="56" t="s">
        <v>795</v>
      </c>
      <c r="X27" s="56" t="s">
        <v>795</v>
      </c>
      <c r="Y27" s="56" t="s">
        <v>795</v>
      </c>
      <c r="Z27" s="56" t="s">
        <v>795</v>
      </c>
      <c r="AA27" s="57" t="s">
        <v>795</v>
      </c>
      <c r="AB27" s="55" t="s">
        <v>795</v>
      </c>
      <c r="AC27" s="56" t="s">
        <v>795</v>
      </c>
      <c r="AD27" s="56" t="s">
        <v>795</v>
      </c>
      <c r="AE27" s="56" t="s">
        <v>795</v>
      </c>
      <c r="AF27" s="56" t="s">
        <v>795</v>
      </c>
      <c r="AG27" s="57" t="s">
        <v>795</v>
      </c>
      <c r="AH27" s="58" t="s">
        <v>795</v>
      </c>
      <c r="AI27" s="59" t="s">
        <v>795</v>
      </c>
      <c r="AJ27" s="59" t="s">
        <v>795</v>
      </c>
      <c r="AK27" s="59" t="s">
        <v>795</v>
      </c>
      <c r="AL27" s="59" t="s">
        <v>795</v>
      </c>
      <c r="AN27" s="468"/>
      <c r="AO27" s="469"/>
      <c r="AP27" s="469"/>
      <c r="AQ27" s="469"/>
      <c r="AR27" s="469"/>
      <c r="AS27" s="469"/>
      <c r="AT27" s="474"/>
      <c r="AU27" s="475"/>
    </row>
    <row r="28" spans="2:47" ht="15.75" customHeight="1" x14ac:dyDescent="0.3">
      <c r="B28" s="442"/>
      <c r="C28" s="442"/>
      <c r="D28" s="443"/>
      <c r="E28" s="444" t="s">
        <v>801</v>
      </c>
      <c r="F28" s="445"/>
      <c r="G28" s="445"/>
      <c r="H28" s="445"/>
      <c r="I28" s="446"/>
      <c r="J28" s="163" t="s">
        <v>795</v>
      </c>
      <c r="K28" s="164" t="s">
        <v>795</v>
      </c>
      <c r="L28" s="164" t="s">
        <v>795</v>
      </c>
      <c r="M28" s="164" t="s">
        <v>795</v>
      </c>
      <c r="N28" s="164" t="s">
        <v>795</v>
      </c>
      <c r="O28" s="165" t="s">
        <v>795</v>
      </c>
      <c r="P28" s="163" t="s">
        <v>795</v>
      </c>
      <c r="Q28" s="164" t="s">
        <v>795</v>
      </c>
      <c r="R28" s="164" t="s">
        <v>795</v>
      </c>
      <c r="S28" s="164" t="s">
        <v>795</v>
      </c>
      <c r="T28" s="164" t="s">
        <v>795</v>
      </c>
      <c r="U28" s="165" t="s">
        <v>795</v>
      </c>
      <c r="V28" s="163" t="s">
        <v>795</v>
      </c>
      <c r="W28" s="164" t="s">
        <v>795</v>
      </c>
      <c r="X28" s="60" t="s">
        <v>795</v>
      </c>
      <c r="Y28" s="60" t="s">
        <v>795</v>
      </c>
      <c r="Z28" s="60" t="s">
        <v>795</v>
      </c>
      <c r="AA28" s="61" t="s">
        <v>795</v>
      </c>
      <c r="AB28" s="45" t="s">
        <v>795</v>
      </c>
      <c r="AC28" s="46" t="s">
        <v>795</v>
      </c>
      <c r="AD28" s="46" t="s">
        <v>795</v>
      </c>
      <c r="AE28" s="46" t="s">
        <v>795</v>
      </c>
      <c r="AF28" s="46" t="s">
        <v>795</v>
      </c>
      <c r="AG28" s="47" t="s">
        <v>795</v>
      </c>
      <c r="AH28" s="48" t="s">
        <v>795</v>
      </c>
      <c r="AI28" s="49" t="s">
        <v>795</v>
      </c>
      <c r="AJ28" s="49" t="s">
        <v>795</v>
      </c>
      <c r="AK28" s="49" t="s">
        <v>795</v>
      </c>
      <c r="AL28" s="49" t="s">
        <v>795</v>
      </c>
      <c r="AN28" s="476" t="s">
        <v>729</v>
      </c>
      <c r="AO28" s="477"/>
      <c r="AP28" s="477"/>
      <c r="AQ28" s="477"/>
      <c r="AR28" s="477"/>
      <c r="AS28" s="477"/>
      <c r="AT28" s="462" t="s">
        <v>802</v>
      </c>
      <c r="AU28" s="462"/>
    </row>
    <row r="29" spans="2:47" ht="15.6" x14ac:dyDescent="0.3">
      <c r="B29" s="442"/>
      <c r="C29" s="442"/>
      <c r="D29" s="443"/>
      <c r="E29" s="463"/>
      <c r="F29" s="448"/>
      <c r="G29" s="448"/>
      <c r="H29" s="448"/>
      <c r="I29" s="449"/>
      <c r="J29" s="166" t="s">
        <v>795</v>
      </c>
      <c r="K29" s="167" t="s">
        <v>795</v>
      </c>
      <c r="L29" s="167" t="s">
        <v>795</v>
      </c>
      <c r="M29" s="167" t="s">
        <v>795</v>
      </c>
      <c r="N29" s="167" t="s">
        <v>795</v>
      </c>
      <c r="O29" s="168" t="s">
        <v>795</v>
      </c>
      <c r="P29" s="166" t="s">
        <v>795</v>
      </c>
      <c r="Q29" s="167" t="s">
        <v>795</v>
      </c>
      <c r="R29" s="167" t="s">
        <v>795</v>
      </c>
      <c r="S29" s="167" t="s">
        <v>795</v>
      </c>
      <c r="T29" s="167" t="s">
        <v>795</v>
      </c>
      <c r="U29" s="168" t="s">
        <v>795</v>
      </c>
      <c r="V29" s="166" t="s">
        <v>795</v>
      </c>
      <c r="W29" s="167" t="s">
        <v>795</v>
      </c>
      <c r="X29" s="63" t="s">
        <v>795</v>
      </c>
      <c r="Y29" s="63" t="s">
        <v>795</v>
      </c>
      <c r="Z29" s="63" t="s">
        <v>795</v>
      </c>
      <c r="AA29" s="64" t="s">
        <v>795</v>
      </c>
      <c r="AB29" s="50" t="s">
        <v>795</v>
      </c>
      <c r="AC29" s="51" t="s">
        <v>795</v>
      </c>
      <c r="AD29" s="51" t="s">
        <v>795</v>
      </c>
      <c r="AE29" s="51" t="s">
        <v>795</v>
      </c>
      <c r="AF29" s="51" t="s">
        <v>795</v>
      </c>
      <c r="AG29" s="52" t="s">
        <v>795</v>
      </c>
      <c r="AH29" s="53" t="s">
        <v>795</v>
      </c>
      <c r="AI29" s="54" t="s">
        <v>795</v>
      </c>
      <c r="AJ29" s="54" t="s">
        <v>795</v>
      </c>
      <c r="AK29" s="54" t="s">
        <v>795</v>
      </c>
      <c r="AL29" s="54" t="s">
        <v>795</v>
      </c>
      <c r="AN29" s="478"/>
      <c r="AO29" s="479"/>
      <c r="AP29" s="479"/>
      <c r="AQ29" s="479"/>
      <c r="AR29" s="479"/>
      <c r="AS29" s="479"/>
      <c r="AT29" s="462"/>
      <c r="AU29" s="462"/>
    </row>
    <row r="30" spans="2:47" ht="15.6" x14ac:dyDescent="0.3">
      <c r="B30" s="442"/>
      <c r="C30" s="442"/>
      <c r="D30" s="443"/>
      <c r="E30" s="447"/>
      <c r="F30" s="448"/>
      <c r="G30" s="448"/>
      <c r="H30" s="448"/>
      <c r="I30" s="449"/>
      <c r="J30" s="166" t="s">
        <v>795</v>
      </c>
      <c r="K30" s="167" t="s">
        <v>795</v>
      </c>
      <c r="L30" s="167" t="s">
        <v>795</v>
      </c>
      <c r="M30" s="167" t="s">
        <v>795</v>
      </c>
      <c r="N30" s="167" t="s">
        <v>795</v>
      </c>
      <c r="O30" s="168" t="s">
        <v>795</v>
      </c>
      <c r="P30" s="166" t="s">
        <v>795</v>
      </c>
      <c r="Q30" s="167" t="s">
        <v>795</v>
      </c>
      <c r="R30" s="167" t="s">
        <v>795</v>
      </c>
      <c r="S30" s="167" t="s">
        <v>795</v>
      </c>
      <c r="T30" s="167" t="s">
        <v>795</v>
      </c>
      <c r="U30" s="168" t="s">
        <v>795</v>
      </c>
      <c r="V30" s="166" t="s">
        <v>795</v>
      </c>
      <c r="W30" s="167" t="s">
        <v>795</v>
      </c>
      <c r="X30" s="63" t="s">
        <v>795</v>
      </c>
      <c r="Y30" s="63" t="s">
        <v>795</v>
      </c>
      <c r="Z30" s="63" t="s">
        <v>795</v>
      </c>
      <c r="AA30" s="64" t="s">
        <v>795</v>
      </c>
      <c r="AB30" s="50" t="s">
        <v>795</v>
      </c>
      <c r="AC30" s="51" t="s">
        <v>795</v>
      </c>
      <c r="AD30" s="51" t="s">
        <v>795</v>
      </c>
      <c r="AE30" s="51" t="s">
        <v>795</v>
      </c>
      <c r="AF30" s="51" t="s">
        <v>795</v>
      </c>
      <c r="AG30" s="52" t="s">
        <v>795</v>
      </c>
      <c r="AH30" s="53" t="s">
        <v>795</v>
      </c>
      <c r="AI30" s="54" t="s">
        <v>795</v>
      </c>
      <c r="AJ30" s="54" t="s">
        <v>795</v>
      </c>
      <c r="AK30" s="54" t="s">
        <v>795</v>
      </c>
      <c r="AL30" s="54" t="s">
        <v>795</v>
      </c>
      <c r="AN30" s="478"/>
      <c r="AO30" s="479"/>
      <c r="AP30" s="479"/>
      <c r="AQ30" s="479"/>
      <c r="AR30" s="479"/>
      <c r="AS30" s="479"/>
      <c r="AT30" s="462"/>
      <c r="AU30" s="462"/>
    </row>
    <row r="31" spans="2:47" ht="15.6" x14ac:dyDescent="0.3">
      <c r="B31" s="442"/>
      <c r="C31" s="442"/>
      <c r="D31" s="443"/>
      <c r="E31" s="447"/>
      <c r="F31" s="448"/>
      <c r="G31" s="448"/>
      <c r="H31" s="448"/>
      <c r="I31" s="449"/>
      <c r="J31" s="166" t="s">
        <v>795</v>
      </c>
      <c r="K31" s="167" t="s">
        <v>795</v>
      </c>
      <c r="L31" s="167" t="s">
        <v>795</v>
      </c>
      <c r="M31" s="167" t="s">
        <v>795</v>
      </c>
      <c r="N31" s="167" t="s">
        <v>795</v>
      </c>
      <c r="O31" s="168" t="s">
        <v>795</v>
      </c>
      <c r="P31" s="166" t="s">
        <v>795</v>
      </c>
      <c r="Q31" s="167" t="s">
        <v>795</v>
      </c>
      <c r="R31" s="167" t="s">
        <v>795</v>
      </c>
      <c r="S31" s="167" t="s">
        <v>795</v>
      </c>
      <c r="T31" s="167" t="s">
        <v>795</v>
      </c>
      <c r="U31" s="168" t="s">
        <v>795</v>
      </c>
      <c r="V31" s="166" t="s">
        <v>795</v>
      </c>
      <c r="W31" s="167" t="s">
        <v>795</v>
      </c>
      <c r="X31" s="63" t="s">
        <v>795</v>
      </c>
      <c r="Y31" s="63" t="s">
        <v>795</v>
      </c>
      <c r="Z31" s="63" t="s">
        <v>795</v>
      </c>
      <c r="AA31" s="64" t="s">
        <v>795</v>
      </c>
      <c r="AB31" s="50" t="s">
        <v>795</v>
      </c>
      <c r="AC31" s="51" t="s">
        <v>795</v>
      </c>
      <c r="AD31" s="51" t="s">
        <v>795</v>
      </c>
      <c r="AE31" s="51" t="s">
        <v>795</v>
      </c>
      <c r="AF31" s="51" t="s">
        <v>795</v>
      </c>
      <c r="AG31" s="52" t="s">
        <v>795</v>
      </c>
      <c r="AH31" s="53" t="s">
        <v>795</v>
      </c>
      <c r="AI31" s="54" t="s">
        <v>795</v>
      </c>
      <c r="AJ31" s="54" t="s">
        <v>795</v>
      </c>
      <c r="AK31" s="54" t="s">
        <v>795</v>
      </c>
      <c r="AL31" s="54" t="s">
        <v>795</v>
      </c>
      <c r="AN31" s="478"/>
      <c r="AO31" s="479"/>
      <c r="AP31" s="479"/>
      <c r="AQ31" s="479"/>
      <c r="AR31" s="479"/>
      <c r="AS31" s="479"/>
      <c r="AT31" s="462"/>
      <c r="AU31" s="462"/>
    </row>
    <row r="32" spans="2:47" ht="15.6" x14ac:dyDescent="0.3">
      <c r="B32" s="442"/>
      <c r="C32" s="442"/>
      <c r="D32" s="443"/>
      <c r="E32" s="447"/>
      <c r="F32" s="448"/>
      <c r="G32" s="448"/>
      <c r="H32" s="448"/>
      <c r="I32" s="449"/>
      <c r="J32" s="166" t="s">
        <v>795</v>
      </c>
      <c r="K32" s="167" t="s">
        <v>795</v>
      </c>
      <c r="L32" s="167" t="s">
        <v>795</v>
      </c>
      <c r="M32" s="167" t="s">
        <v>795</v>
      </c>
      <c r="N32" s="167" t="s">
        <v>795</v>
      </c>
      <c r="O32" s="168" t="s">
        <v>795</v>
      </c>
      <c r="P32" s="166" t="s">
        <v>795</v>
      </c>
      <c r="Q32" s="167" t="s">
        <v>795</v>
      </c>
      <c r="R32" s="167" t="s">
        <v>795</v>
      </c>
      <c r="S32" s="167" t="s">
        <v>795</v>
      </c>
      <c r="T32" s="167" t="s">
        <v>795</v>
      </c>
      <c r="U32" s="168" t="s">
        <v>795</v>
      </c>
      <c r="V32" s="166" t="s">
        <v>795</v>
      </c>
      <c r="W32" s="167" t="s">
        <v>795</v>
      </c>
      <c r="X32" s="63" t="s">
        <v>795</v>
      </c>
      <c r="Y32" s="63" t="s">
        <v>795</v>
      </c>
      <c r="Z32" s="63" t="s">
        <v>795</v>
      </c>
      <c r="AA32" s="64" t="s">
        <v>795</v>
      </c>
      <c r="AB32" s="50" t="s">
        <v>795</v>
      </c>
      <c r="AC32" s="51" t="s">
        <v>795</v>
      </c>
      <c r="AD32" s="51" t="s">
        <v>795</v>
      </c>
      <c r="AE32" s="51" t="s">
        <v>795</v>
      </c>
      <c r="AF32" s="51" t="s">
        <v>795</v>
      </c>
      <c r="AG32" s="52" t="s">
        <v>795</v>
      </c>
      <c r="AH32" s="53" t="s">
        <v>795</v>
      </c>
      <c r="AI32" s="54" t="s">
        <v>795</v>
      </c>
      <c r="AJ32" s="54" t="s">
        <v>795</v>
      </c>
      <c r="AK32" s="54" t="s">
        <v>795</v>
      </c>
      <c r="AL32" s="54" t="s">
        <v>795</v>
      </c>
      <c r="AN32" s="478"/>
      <c r="AO32" s="479"/>
      <c r="AP32" s="479"/>
      <c r="AQ32" s="479"/>
      <c r="AR32" s="479"/>
      <c r="AS32" s="479"/>
      <c r="AT32" s="462"/>
      <c r="AU32" s="462"/>
    </row>
    <row r="33" spans="2:47" ht="15.6" x14ac:dyDescent="0.3">
      <c r="B33" s="442"/>
      <c r="C33" s="442"/>
      <c r="D33" s="443"/>
      <c r="E33" s="447"/>
      <c r="F33" s="448"/>
      <c r="G33" s="448"/>
      <c r="H33" s="448"/>
      <c r="I33" s="449"/>
      <c r="J33" s="166" t="s">
        <v>795</v>
      </c>
      <c r="K33" s="167" t="s">
        <v>795</v>
      </c>
      <c r="L33" s="167" t="s">
        <v>795</v>
      </c>
      <c r="M33" s="167" t="s">
        <v>795</v>
      </c>
      <c r="N33" s="167" t="s">
        <v>795</v>
      </c>
      <c r="O33" s="168" t="s">
        <v>795</v>
      </c>
      <c r="P33" s="166" t="s">
        <v>795</v>
      </c>
      <c r="Q33" s="167" t="s">
        <v>795</v>
      </c>
      <c r="R33" s="167" t="s">
        <v>795</v>
      </c>
      <c r="S33" s="167" t="s">
        <v>795</v>
      </c>
      <c r="T33" s="167" t="s">
        <v>795</v>
      </c>
      <c r="U33" s="168" t="s">
        <v>795</v>
      </c>
      <c r="V33" s="166" t="s">
        <v>795</v>
      </c>
      <c r="W33" s="167" t="s">
        <v>795</v>
      </c>
      <c r="X33" s="63" t="s">
        <v>795</v>
      </c>
      <c r="Y33" s="63" t="s">
        <v>795</v>
      </c>
      <c r="Z33" s="63" t="s">
        <v>795</v>
      </c>
      <c r="AA33" s="64" t="s">
        <v>795</v>
      </c>
      <c r="AB33" s="50" t="s">
        <v>795</v>
      </c>
      <c r="AC33" s="51" t="s">
        <v>795</v>
      </c>
      <c r="AD33" s="51" t="s">
        <v>795</v>
      </c>
      <c r="AE33" s="51" t="s">
        <v>795</v>
      </c>
      <c r="AF33" s="51" t="s">
        <v>795</v>
      </c>
      <c r="AG33" s="52" t="s">
        <v>795</v>
      </c>
      <c r="AH33" s="53" t="s">
        <v>795</v>
      </c>
      <c r="AI33" s="54" t="s">
        <v>795</v>
      </c>
      <c r="AJ33" s="54" t="s">
        <v>795</v>
      </c>
      <c r="AK33" s="54" t="s">
        <v>795</v>
      </c>
      <c r="AL33" s="54" t="s">
        <v>795</v>
      </c>
      <c r="AN33" s="478"/>
      <c r="AO33" s="479"/>
      <c r="AP33" s="479"/>
      <c r="AQ33" s="479"/>
      <c r="AR33" s="479"/>
      <c r="AS33" s="479"/>
      <c r="AT33" s="462"/>
      <c r="AU33" s="462"/>
    </row>
    <row r="34" spans="2:47" ht="15.6" x14ac:dyDescent="0.3">
      <c r="B34" s="442"/>
      <c r="C34" s="442"/>
      <c r="D34" s="443"/>
      <c r="E34" s="447"/>
      <c r="F34" s="448"/>
      <c r="G34" s="448"/>
      <c r="H34" s="448"/>
      <c r="I34" s="449"/>
      <c r="J34" s="166" t="s">
        <v>795</v>
      </c>
      <c r="K34" s="167" t="s">
        <v>795</v>
      </c>
      <c r="L34" s="167" t="s">
        <v>795</v>
      </c>
      <c r="M34" s="167" t="s">
        <v>795</v>
      </c>
      <c r="N34" s="167" t="s">
        <v>795</v>
      </c>
      <c r="O34" s="168" t="s">
        <v>795</v>
      </c>
      <c r="P34" s="166" t="s">
        <v>795</v>
      </c>
      <c r="Q34" s="167" t="s">
        <v>795</v>
      </c>
      <c r="R34" s="167" t="s">
        <v>795</v>
      </c>
      <c r="S34" s="167" t="s">
        <v>795</v>
      </c>
      <c r="T34" s="167" t="s">
        <v>795</v>
      </c>
      <c r="U34" s="168" t="s">
        <v>795</v>
      </c>
      <c r="V34" s="166" t="s">
        <v>795</v>
      </c>
      <c r="W34" s="167" t="s">
        <v>795</v>
      </c>
      <c r="X34" s="63" t="s">
        <v>795</v>
      </c>
      <c r="Y34" s="63" t="s">
        <v>795</v>
      </c>
      <c r="Z34" s="63" t="s">
        <v>795</v>
      </c>
      <c r="AA34" s="64" t="s">
        <v>795</v>
      </c>
      <c r="AB34" s="50" t="s">
        <v>795</v>
      </c>
      <c r="AC34" s="51" t="s">
        <v>795</v>
      </c>
      <c r="AD34" s="51" t="s">
        <v>795</v>
      </c>
      <c r="AE34" s="51" t="s">
        <v>795</v>
      </c>
      <c r="AF34" s="51" t="s">
        <v>795</v>
      </c>
      <c r="AG34" s="52" t="s">
        <v>795</v>
      </c>
      <c r="AH34" s="53" t="s">
        <v>795</v>
      </c>
      <c r="AI34" s="54" t="s">
        <v>795</v>
      </c>
      <c r="AJ34" s="54" t="s">
        <v>795</v>
      </c>
      <c r="AK34" s="54" t="s">
        <v>795</v>
      </c>
      <c r="AL34" s="54" t="s">
        <v>795</v>
      </c>
      <c r="AN34" s="478"/>
      <c r="AO34" s="479"/>
      <c r="AP34" s="479"/>
      <c r="AQ34" s="479"/>
      <c r="AR34" s="479"/>
      <c r="AS34" s="479"/>
      <c r="AT34" s="462"/>
      <c r="AU34" s="462"/>
    </row>
    <row r="35" spans="2:47" ht="6" customHeight="1" thickBot="1" x14ac:dyDescent="0.35">
      <c r="B35" s="442"/>
      <c r="C35" s="442"/>
      <c r="D35" s="443"/>
      <c r="E35" s="447"/>
      <c r="F35" s="448"/>
      <c r="G35" s="448"/>
      <c r="H35" s="448"/>
      <c r="I35" s="449"/>
      <c r="J35" s="166" t="s">
        <v>795</v>
      </c>
      <c r="K35" s="167" t="s">
        <v>795</v>
      </c>
      <c r="L35" s="167" t="s">
        <v>795</v>
      </c>
      <c r="M35" s="167" t="s">
        <v>795</v>
      </c>
      <c r="N35" s="167" t="s">
        <v>795</v>
      </c>
      <c r="O35" s="168" t="s">
        <v>795</v>
      </c>
      <c r="P35" s="166" t="s">
        <v>795</v>
      </c>
      <c r="Q35" s="167" t="s">
        <v>795</v>
      </c>
      <c r="R35" s="167" t="s">
        <v>795</v>
      </c>
      <c r="S35" s="167" t="s">
        <v>795</v>
      </c>
      <c r="T35" s="167" t="s">
        <v>795</v>
      </c>
      <c r="U35" s="168" t="s">
        <v>795</v>
      </c>
      <c r="V35" s="166" t="s">
        <v>795</v>
      </c>
      <c r="W35" s="167" t="s">
        <v>795</v>
      </c>
      <c r="X35" s="63" t="s">
        <v>795</v>
      </c>
      <c r="Y35" s="63" t="s">
        <v>795</v>
      </c>
      <c r="Z35" s="63" t="s">
        <v>795</v>
      </c>
      <c r="AA35" s="64" t="s">
        <v>795</v>
      </c>
      <c r="AB35" s="50" t="s">
        <v>795</v>
      </c>
      <c r="AC35" s="51" t="s">
        <v>795</v>
      </c>
      <c r="AD35" s="51" t="s">
        <v>795</v>
      </c>
      <c r="AE35" s="51" t="s">
        <v>795</v>
      </c>
      <c r="AF35" s="51" t="s">
        <v>795</v>
      </c>
      <c r="AG35" s="52" t="s">
        <v>795</v>
      </c>
      <c r="AH35" s="53" t="s">
        <v>795</v>
      </c>
      <c r="AI35" s="54" t="s">
        <v>795</v>
      </c>
      <c r="AJ35" s="54" t="s">
        <v>795</v>
      </c>
      <c r="AK35" s="54" t="s">
        <v>795</v>
      </c>
      <c r="AL35" s="54" t="s">
        <v>795</v>
      </c>
      <c r="AN35" s="478"/>
      <c r="AO35" s="479"/>
      <c r="AP35" s="479"/>
      <c r="AQ35" s="479"/>
      <c r="AR35" s="479"/>
      <c r="AS35" s="479"/>
      <c r="AT35" s="462"/>
      <c r="AU35" s="462"/>
    </row>
    <row r="36" spans="2:47" ht="16.2" hidden="1" thickBot="1" x14ac:dyDescent="0.35">
      <c r="B36" s="442"/>
      <c r="C36" s="442"/>
      <c r="D36" s="443"/>
      <c r="E36" s="447"/>
      <c r="F36" s="448"/>
      <c r="G36" s="448"/>
      <c r="H36" s="448"/>
      <c r="I36" s="449"/>
      <c r="J36" s="62" t="s">
        <v>795</v>
      </c>
      <c r="K36" s="63" t="s">
        <v>795</v>
      </c>
      <c r="L36" s="63" t="s">
        <v>795</v>
      </c>
      <c r="M36" s="63" t="s">
        <v>795</v>
      </c>
      <c r="N36" s="63" t="s">
        <v>795</v>
      </c>
      <c r="O36" s="64" t="s">
        <v>795</v>
      </c>
      <c r="P36" s="62" t="s">
        <v>795</v>
      </c>
      <c r="Q36" s="63" t="s">
        <v>795</v>
      </c>
      <c r="R36" s="63" t="s">
        <v>795</v>
      </c>
      <c r="S36" s="63" t="s">
        <v>795</v>
      </c>
      <c r="T36" s="63" t="s">
        <v>795</v>
      </c>
      <c r="U36" s="64" t="s">
        <v>795</v>
      </c>
      <c r="V36" s="62" t="s">
        <v>795</v>
      </c>
      <c r="W36" s="63" t="s">
        <v>795</v>
      </c>
      <c r="X36" s="63" t="s">
        <v>795</v>
      </c>
      <c r="Y36" s="63" t="s">
        <v>795</v>
      </c>
      <c r="Z36" s="63" t="s">
        <v>795</v>
      </c>
      <c r="AA36" s="64" t="s">
        <v>795</v>
      </c>
      <c r="AB36" s="50" t="s">
        <v>795</v>
      </c>
      <c r="AC36" s="51" t="s">
        <v>795</v>
      </c>
      <c r="AD36" s="51" t="s">
        <v>795</v>
      </c>
      <c r="AE36" s="51" t="s">
        <v>795</v>
      </c>
      <c r="AF36" s="51" t="s">
        <v>795</v>
      </c>
      <c r="AG36" s="52" t="s">
        <v>795</v>
      </c>
      <c r="AH36" s="53" t="s">
        <v>795</v>
      </c>
      <c r="AI36" s="54" t="s">
        <v>795</v>
      </c>
      <c r="AJ36" s="54" t="s">
        <v>795</v>
      </c>
      <c r="AK36" s="54" t="s">
        <v>795</v>
      </c>
      <c r="AL36" s="54" t="s">
        <v>795</v>
      </c>
      <c r="AN36" s="478"/>
      <c r="AO36" s="479"/>
      <c r="AP36" s="479"/>
      <c r="AQ36" s="479"/>
      <c r="AR36" s="479"/>
      <c r="AS36" s="480"/>
      <c r="AT36" s="35"/>
      <c r="AU36" s="35"/>
    </row>
    <row r="37" spans="2:47" ht="16.2" hidden="1" thickBot="1" x14ac:dyDescent="0.35">
      <c r="B37" s="442"/>
      <c r="C37" s="442"/>
      <c r="D37" s="443"/>
      <c r="E37" s="450"/>
      <c r="F37" s="451"/>
      <c r="G37" s="451"/>
      <c r="H37" s="451"/>
      <c r="I37" s="452"/>
      <c r="J37" s="62" t="s">
        <v>795</v>
      </c>
      <c r="K37" s="63" t="s">
        <v>795</v>
      </c>
      <c r="L37" s="63" t="s">
        <v>795</v>
      </c>
      <c r="M37" s="63" t="s">
        <v>795</v>
      </c>
      <c r="N37" s="63" t="s">
        <v>795</v>
      </c>
      <c r="O37" s="64" t="s">
        <v>795</v>
      </c>
      <c r="P37" s="62" t="s">
        <v>795</v>
      </c>
      <c r="Q37" s="63" t="s">
        <v>795</v>
      </c>
      <c r="R37" s="63" t="s">
        <v>795</v>
      </c>
      <c r="S37" s="63" t="s">
        <v>795</v>
      </c>
      <c r="T37" s="63" t="s">
        <v>795</v>
      </c>
      <c r="U37" s="64" t="s">
        <v>795</v>
      </c>
      <c r="V37" s="62" t="s">
        <v>795</v>
      </c>
      <c r="W37" s="63" t="s">
        <v>795</v>
      </c>
      <c r="X37" s="63" t="s">
        <v>795</v>
      </c>
      <c r="Y37" s="63" t="s">
        <v>795</v>
      </c>
      <c r="Z37" s="63" t="s">
        <v>795</v>
      </c>
      <c r="AA37" s="64" t="s">
        <v>795</v>
      </c>
      <c r="AB37" s="55" t="s">
        <v>795</v>
      </c>
      <c r="AC37" s="56" t="s">
        <v>795</v>
      </c>
      <c r="AD37" s="56" t="s">
        <v>795</v>
      </c>
      <c r="AE37" s="56" t="s">
        <v>795</v>
      </c>
      <c r="AF37" s="56" t="s">
        <v>795</v>
      </c>
      <c r="AG37" s="57" t="s">
        <v>795</v>
      </c>
      <c r="AH37" s="58" t="s">
        <v>795</v>
      </c>
      <c r="AI37" s="59" t="s">
        <v>795</v>
      </c>
      <c r="AJ37" s="59" t="s">
        <v>795</v>
      </c>
      <c r="AK37" s="59" t="s">
        <v>795</v>
      </c>
      <c r="AL37" s="59" t="s">
        <v>795</v>
      </c>
      <c r="AN37" s="481"/>
      <c r="AO37" s="482"/>
      <c r="AP37" s="482"/>
      <c r="AQ37" s="482"/>
      <c r="AR37" s="482"/>
      <c r="AS37" s="483"/>
      <c r="AT37" s="35"/>
      <c r="AU37" s="35"/>
    </row>
    <row r="38" spans="2:47" ht="15.6" x14ac:dyDescent="0.3">
      <c r="B38" s="442"/>
      <c r="C38" s="442"/>
      <c r="D38" s="443"/>
      <c r="E38" s="444" t="s">
        <v>803</v>
      </c>
      <c r="F38" s="445"/>
      <c r="G38" s="445"/>
      <c r="H38" s="445"/>
      <c r="I38" s="445"/>
      <c r="J38" s="68" t="s">
        <v>795</v>
      </c>
      <c r="K38" s="69" t="s">
        <v>795</v>
      </c>
      <c r="L38" s="69" t="s">
        <v>795</v>
      </c>
      <c r="M38" s="69" t="s">
        <v>795</v>
      </c>
      <c r="N38" s="69" t="s">
        <v>795</v>
      </c>
      <c r="O38" s="70" t="s">
        <v>795</v>
      </c>
      <c r="P38" s="163" t="s">
        <v>795</v>
      </c>
      <c r="Q38" s="164" t="s">
        <v>795</v>
      </c>
      <c r="R38" s="164" t="s">
        <v>795</v>
      </c>
      <c r="S38" s="164" t="s">
        <v>795</v>
      </c>
      <c r="T38" s="164" t="s">
        <v>795</v>
      </c>
      <c r="U38" s="165" t="s">
        <v>795</v>
      </c>
      <c r="V38" s="163"/>
      <c r="W38" s="164"/>
      <c r="X38" s="60" t="s">
        <v>795</v>
      </c>
      <c r="Y38" s="60" t="s">
        <v>795</v>
      </c>
      <c r="Z38" s="60" t="s">
        <v>795</v>
      </c>
      <c r="AA38" s="61" t="s">
        <v>795</v>
      </c>
      <c r="AB38" s="45" t="s">
        <v>795</v>
      </c>
      <c r="AC38" s="46" t="s">
        <v>795</v>
      </c>
      <c r="AD38" s="46" t="s">
        <v>795</v>
      </c>
      <c r="AE38" s="46" t="s">
        <v>795</v>
      </c>
      <c r="AF38" s="46" t="s">
        <v>795</v>
      </c>
      <c r="AG38" s="47" t="s">
        <v>795</v>
      </c>
      <c r="AH38" s="48" t="s">
        <v>795</v>
      </c>
      <c r="AI38" s="49" t="s">
        <v>795</v>
      </c>
      <c r="AJ38" s="49" t="s">
        <v>795</v>
      </c>
      <c r="AK38" s="49" t="s">
        <v>795</v>
      </c>
      <c r="AL38" s="49" t="s">
        <v>795</v>
      </c>
      <c r="AN38" s="484" t="s">
        <v>804</v>
      </c>
      <c r="AO38" s="485"/>
      <c r="AP38" s="485"/>
      <c r="AQ38" s="485"/>
      <c r="AR38" s="485"/>
      <c r="AS38" s="485"/>
      <c r="AT38" s="462" t="s">
        <v>805</v>
      </c>
      <c r="AU38" s="492"/>
    </row>
    <row r="39" spans="2:47" ht="15.6" x14ac:dyDescent="0.3">
      <c r="B39" s="442"/>
      <c r="C39" s="442"/>
      <c r="D39" s="443"/>
      <c r="E39" s="463"/>
      <c r="F39" s="448"/>
      <c r="G39" s="448"/>
      <c r="H39" s="448"/>
      <c r="I39" s="448"/>
      <c r="J39" s="71" t="s">
        <v>795</v>
      </c>
      <c r="K39" s="72" t="s">
        <v>795</v>
      </c>
      <c r="L39" s="72" t="s">
        <v>795</v>
      </c>
      <c r="M39" s="72" t="s">
        <v>795</v>
      </c>
      <c r="N39" s="72" t="s">
        <v>795</v>
      </c>
      <c r="O39" s="73" t="s">
        <v>795</v>
      </c>
      <c r="P39" s="166" t="s">
        <v>795</v>
      </c>
      <c r="Q39" s="167" t="s">
        <v>795</v>
      </c>
      <c r="R39" s="167" t="s">
        <v>795</v>
      </c>
      <c r="S39" s="167" t="s">
        <v>795</v>
      </c>
      <c r="T39" s="167" t="s">
        <v>795</v>
      </c>
      <c r="U39" s="168" t="s">
        <v>795</v>
      </c>
      <c r="V39" s="166" t="s">
        <v>795</v>
      </c>
      <c r="W39" s="167" t="s">
        <v>795</v>
      </c>
      <c r="X39" s="63" t="s">
        <v>795</v>
      </c>
      <c r="Y39" s="63" t="s">
        <v>795</v>
      </c>
      <c r="Z39" s="63" t="s">
        <v>795</v>
      </c>
      <c r="AA39" s="64" t="s">
        <v>795</v>
      </c>
      <c r="AB39" s="50" t="s">
        <v>795</v>
      </c>
      <c r="AC39" s="51" t="s">
        <v>795</v>
      </c>
      <c r="AD39" s="51" t="s">
        <v>795</v>
      </c>
      <c r="AE39" s="51" t="s">
        <v>795</v>
      </c>
      <c r="AF39" s="51" t="s">
        <v>795</v>
      </c>
      <c r="AG39" s="52" t="s">
        <v>795</v>
      </c>
      <c r="AH39" s="53" t="s">
        <v>795</v>
      </c>
      <c r="AI39" s="54" t="s">
        <v>795</v>
      </c>
      <c r="AJ39" s="54" t="s">
        <v>795</v>
      </c>
      <c r="AK39" s="54" t="s">
        <v>795</v>
      </c>
      <c r="AL39" s="54" t="s">
        <v>795</v>
      </c>
      <c r="AN39" s="486"/>
      <c r="AO39" s="487"/>
      <c r="AP39" s="487"/>
      <c r="AQ39" s="487"/>
      <c r="AR39" s="487"/>
      <c r="AS39" s="487"/>
      <c r="AT39" s="492"/>
      <c r="AU39" s="492"/>
    </row>
    <row r="40" spans="2:47" ht="15.6" x14ac:dyDescent="0.3">
      <c r="B40" s="442"/>
      <c r="C40" s="442"/>
      <c r="D40" s="443"/>
      <c r="E40" s="447"/>
      <c r="F40" s="448"/>
      <c r="G40" s="448"/>
      <c r="H40" s="448"/>
      <c r="I40" s="448"/>
      <c r="J40" s="71" t="s">
        <v>795</v>
      </c>
      <c r="K40" s="72" t="s">
        <v>795</v>
      </c>
      <c r="L40" s="72" t="s">
        <v>795</v>
      </c>
      <c r="M40" s="72" t="s">
        <v>795</v>
      </c>
      <c r="N40" s="72" t="s">
        <v>795</v>
      </c>
      <c r="O40" s="73" t="s">
        <v>795</v>
      </c>
      <c r="P40" s="166" t="s">
        <v>795</v>
      </c>
      <c r="Q40" s="167" t="s">
        <v>795</v>
      </c>
      <c r="R40" s="167" t="s">
        <v>795</v>
      </c>
      <c r="S40" s="167" t="s">
        <v>795</v>
      </c>
      <c r="T40" s="167" t="s">
        <v>795</v>
      </c>
      <c r="U40" s="168" t="s">
        <v>795</v>
      </c>
      <c r="V40" s="166" t="s">
        <v>795</v>
      </c>
      <c r="W40" s="167" t="s">
        <v>795</v>
      </c>
      <c r="X40" s="63" t="s">
        <v>795</v>
      </c>
      <c r="Y40" s="63" t="s">
        <v>795</v>
      </c>
      <c r="Z40" s="63" t="s">
        <v>795</v>
      </c>
      <c r="AA40" s="64" t="s">
        <v>795</v>
      </c>
      <c r="AB40" s="50" t="s">
        <v>795</v>
      </c>
      <c r="AC40" s="51" t="s">
        <v>795</v>
      </c>
      <c r="AD40" s="51" t="s">
        <v>795</v>
      </c>
      <c r="AE40" s="51" t="s">
        <v>795</v>
      </c>
      <c r="AF40" s="51" t="s">
        <v>795</v>
      </c>
      <c r="AG40" s="52" t="s">
        <v>795</v>
      </c>
      <c r="AH40" s="53" t="s">
        <v>795</v>
      </c>
      <c r="AI40" s="54" t="s">
        <v>795</v>
      </c>
      <c r="AJ40" s="54" t="s">
        <v>795</v>
      </c>
      <c r="AK40" s="54" t="s">
        <v>795</v>
      </c>
      <c r="AL40" s="54" t="s">
        <v>795</v>
      </c>
      <c r="AN40" s="486"/>
      <c r="AO40" s="487"/>
      <c r="AP40" s="487"/>
      <c r="AQ40" s="487"/>
      <c r="AR40" s="487"/>
      <c r="AS40" s="487"/>
      <c r="AT40" s="492"/>
      <c r="AU40" s="492"/>
    </row>
    <row r="41" spans="2:47" ht="15.6" x14ac:dyDescent="0.3">
      <c r="B41" s="442"/>
      <c r="C41" s="442"/>
      <c r="D41" s="443"/>
      <c r="E41" s="447"/>
      <c r="F41" s="448"/>
      <c r="G41" s="448"/>
      <c r="H41" s="448"/>
      <c r="I41" s="448"/>
      <c r="J41" s="71" t="s">
        <v>795</v>
      </c>
      <c r="K41" s="72" t="s">
        <v>795</v>
      </c>
      <c r="L41" s="72" t="s">
        <v>795</v>
      </c>
      <c r="M41" s="72" t="s">
        <v>795</v>
      </c>
      <c r="N41" s="72" t="s">
        <v>795</v>
      </c>
      <c r="O41" s="73" t="s">
        <v>795</v>
      </c>
      <c r="P41" s="166" t="s">
        <v>795</v>
      </c>
      <c r="Q41" s="167" t="s">
        <v>795</v>
      </c>
      <c r="R41" s="167" t="s">
        <v>795</v>
      </c>
      <c r="S41" s="167" t="s">
        <v>795</v>
      </c>
      <c r="T41" s="167" t="s">
        <v>795</v>
      </c>
      <c r="U41" s="168" t="s">
        <v>795</v>
      </c>
      <c r="V41" s="166" t="s">
        <v>795</v>
      </c>
      <c r="W41" s="167" t="s">
        <v>795</v>
      </c>
      <c r="X41" s="63" t="s">
        <v>795</v>
      </c>
      <c r="Y41" s="63" t="s">
        <v>795</v>
      </c>
      <c r="Z41" s="63" t="s">
        <v>795</v>
      </c>
      <c r="AA41" s="64" t="s">
        <v>795</v>
      </c>
      <c r="AB41" s="50" t="s">
        <v>795</v>
      </c>
      <c r="AC41" s="51" t="s">
        <v>795</v>
      </c>
      <c r="AD41" s="51" t="s">
        <v>795</v>
      </c>
      <c r="AE41" s="51" t="s">
        <v>795</v>
      </c>
      <c r="AF41" s="51" t="s">
        <v>795</v>
      </c>
      <c r="AG41" s="52" t="s">
        <v>795</v>
      </c>
      <c r="AH41" s="53" t="s">
        <v>795</v>
      </c>
      <c r="AI41" s="54" t="s">
        <v>795</v>
      </c>
      <c r="AJ41" s="54" t="s">
        <v>795</v>
      </c>
      <c r="AK41" s="54" t="s">
        <v>795</v>
      </c>
      <c r="AL41" s="54" t="s">
        <v>795</v>
      </c>
      <c r="AN41" s="486"/>
      <c r="AO41" s="487"/>
      <c r="AP41" s="487"/>
      <c r="AQ41" s="487"/>
      <c r="AR41" s="487"/>
      <c r="AS41" s="487"/>
      <c r="AT41" s="492"/>
      <c r="AU41" s="492"/>
    </row>
    <row r="42" spans="2:47" ht="15.6" x14ac:dyDescent="0.3">
      <c r="B42" s="442"/>
      <c r="C42" s="442"/>
      <c r="D42" s="443"/>
      <c r="E42" s="447"/>
      <c r="F42" s="448"/>
      <c r="G42" s="448"/>
      <c r="H42" s="448"/>
      <c r="I42" s="448"/>
      <c r="J42" s="71" t="s">
        <v>795</v>
      </c>
      <c r="K42" s="72" t="s">
        <v>795</v>
      </c>
      <c r="L42" s="72" t="s">
        <v>795</v>
      </c>
      <c r="M42" s="72" t="s">
        <v>795</v>
      </c>
      <c r="N42" s="72" t="s">
        <v>795</v>
      </c>
      <c r="O42" s="73" t="s">
        <v>795</v>
      </c>
      <c r="P42" s="166" t="s">
        <v>795</v>
      </c>
      <c r="Q42" s="167" t="s">
        <v>795</v>
      </c>
      <c r="R42" s="167" t="s">
        <v>795</v>
      </c>
      <c r="S42" s="167" t="s">
        <v>795</v>
      </c>
      <c r="T42" s="167" t="s">
        <v>795</v>
      </c>
      <c r="U42" s="168" t="s">
        <v>795</v>
      </c>
      <c r="V42" s="166" t="s">
        <v>795</v>
      </c>
      <c r="W42" s="167" t="s">
        <v>795</v>
      </c>
      <c r="X42" s="63" t="s">
        <v>795</v>
      </c>
      <c r="Y42" s="63" t="s">
        <v>795</v>
      </c>
      <c r="Z42" s="63" t="s">
        <v>795</v>
      </c>
      <c r="AA42" s="64" t="s">
        <v>795</v>
      </c>
      <c r="AB42" s="50" t="s">
        <v>795</v>
      </c>
      <c r="AC42" s="51" t="s">
        <v>795</v>
      </c>
      <c r="AD42" s="51" t="s">
        <v>795</v>
      </c>
      <c r="AE42" s="51" t="s">
        <v>795</v>
      </c>
      <c r="AF42" s="51" t="s">
        <v>795</v>
      </c>
      <c r="AG42" s="52" t="s">
        <v>795</v>
      </c>
      <c r="AH42" s="53" t="s">
        <v>795</v>
      </c>
      <c r="AI42" s="54" t="s">
        <v>795</v>
      </c>
      <c r="AJ42" s="54" t="s">
        <v>795</v>
      </c>
      <c r="AK42" s="54" t="s">
        <v>795</v>
      </c>
      <c r="AL42" s="54" t="s">
        <v>795</v>
      </c>
      <c r="AN42" s="486"/>
      <c r="AO42" s="487"/>
      <c r="AP42" s="487"/>
      <c r="AQ42" s="487"/>
      <c r="AR42" s="487"/>
      <c r="AS42" s="487"/>
      <c r="AT42" s="492"/>
      <c r="AU42" s="492"/>
    </row>
    <row r="43" spans="2:47" ht="15.6" x14ac:dyDescent="0.3">
      <c r="B43" s="442"/>
      <c r="C43" s="442"/>
      <c r="D43" s="443"/>
      <c r="E43" s="447"/>
      <c r="F43" s="448"/>
      <c r="G43" s="448"/>
      <c r="H43" s="448"/>
      <c r="I43" s="448"/>
      <c r="J43" s="71" t="s">
        <v>795</v>
      </c>
      <c r="K43" s="72" t="s">
        <v>795</v>
      </c>
      <c r="L43" s="72" t="s">
        <v>795</v>
      </c>
      <c r="M43" s="72" t="s">
        <v>795</v>
      </c>
      <c r="N43" s="72" t="s">
        <v>795</v>
      </c>
      <c r="O43" s="73" t="s">
        <v>795</v>
      </c>
      <c r="P43" s="166" t="s">
        <v>795</v>
      </c>
      <c r="Q43" s="167" t="s">
        <v>795</v>
      </c>
      <c r="R43" s="167" t="s">
        <v>795</v>
      </c>
      <c r="S43" s="167" t="s">
        <v>795</v>
      </c>
      <c r="T43" s="167" t="s">
        <v>795</v>
      </c>
      <c r="U43" s="168" t="s">
        <v>795</v>
      </c>
      <c r="V43" s="166" t="s">
        <v>795</v>
      </c>
      <c r="W43" s="167" t="s">
        <v>795</v>
      </c>
      <c r="X43" s="63" t="s">
        <v>795</v>
      </c>
      <c r="Y43" s="63" t="s">
        <v>795</v>
      </c>
      <c r="Z43" s="63" t="s">
        <v>795</v>
      </c>
      <c r="AA43" s="64" t="s">
        <v>795</v>
      </c>
      <c r="AB43" s="50" t="s">
        <v>795</v>
      </c>
      <c r="AC43" s="51" t="s">
        <v>795</v>
      </c>
      <c r="AD43" s="51" t="s">
        <v>795</v>
      </c>
      <c r="AE43" s="51" t="s">
        <v>795</v>
      </c>
      <c r="AF43" s="51" t="s">
        <v>795</v>
      </c>
      <c r="AG43" s="52" t="s">
        <v>795</v>
      </c>
      <c r="AH43" s="53" t="s">
        <v>795</v>
      </c>
      <c r="AI43" s="54" t="s">
        <v>795</v>
      </c>
      <c r="AJ43" s="54" t="s">
        <v>795</v>
      </c>
      <c r="AK43" s="54" t="s">
        <v>795</v>
      </c>
      <c r="AL43" s="54" t="s">
        <v>795</v>
      </c>
      <c r="AN43" s="486"/>
      <c r="AO43" s="487"/>
      <c r="AP43" s="487"/>
      <c r="AQ43" s="487"/>
      <c r="AR43" s="487"/>
      <c r="AS43" s="487"/>
      <c r="AT43" s="492"/>
      <c r="AU43" s="492"/>
    </row>
    <row r="44" spans="2:47" ht="15.6" x14ac:dyDescent="0.3">
      <c r="B44" s="442"/>
      <c r="C44" s="442"/>
      <c r="D44" s="443"/>
      <c r="E44" s="447"/>
      <c r="F44" s="448"/>
      <c r="G44" s="448"/>
      <c r="H44" s="448"/>
      <c r="I44" s="448"/>
      <c r="J44" s="71" t="s">
        <v>795</v>
      </c>
      <c r="K44" s="72" t="s">
        <v>795</v>
      </c>
      <c r="L44" s="72" t="s">
        <v>795</v>
      </c>
      <c r="M44" s="72" t="s">
        <v>795</v>
      </c>
      <c r="N44" s="72" t="s">
        <v>795</v>
      </c>
      <c r="O44" s="73" t="s">
        <v>795</v>
      </c>
      <c r="P44" s="166" t="s">
        <v>795</v>
      </c>
      <c r="Q44" s="167" t="s">
        <v>795</v>
      </c>
      <c r="R44" s="167" t="s">
        <v>795</v>
      </c>
      <c r="S44" s="167" t="s">
        <v>795</v>
      </c>
      <c r="T44" s="167" t="s">
        <v>795</v>
      </c>
      <c r="U44" s="168" t="s">
        <v>795</v>
      </c>
      <c r="V44" s="166" t="s">
        <v>795</v>
      </c>
      <c r="W44" s="167" t="s">
        <v>795</v>
      </c>
      <c r="X44" s="63" t="s">
        <v>795</v>
      </c>
      <c r="Y44" s="63" t="s">
        <v>795</v>
      </c>
      <c r="Z44" s="63" t="s">
        <v>795</v>
      </c>
      <c r="AA44" s="64" t="s">
        <v>795</v>
      </c>
      <c r="AB44" s="50" t="s">
        <v>795</v>
      </c>
      <c r="AC44" s="51" t="s">
        <v>795</v>
      </c>
      <c r="AD44" s="51" t="s">
        <v>795</v>
      </c>
      <c r="AE44" s="51" t="s">
        <v>795</v>
      </c>
      <c r="AF44" s="51" t="s">
        <v>795</v>
      </c>
      <c r="AG44" s="52" t="s">
        <v>795</v>
      </c>
      <c r="AH44" s="53" t="s">
        <v>795</v>
      </c>
      <c r="AI44" s="54" t="s">
        <v>795</v>
      </c>
      <c r="AJ44" s="54" t="s">
        <v>795</v>
      </c>
      <c r="AK44" s="54" t="s">
        <v>795</v>
      </c>
      <c r="AL44" s="54" t="s">
        <v>795</v>
      </c>
      <c r="AN44" s="486"/>
      <c r="AO44" s="487"/>
      <c r="AP44" s="487"/>
      <c r="AQ44" s="487"/>
      <c r="AR44" s="487"/>
      <c r="AS44" s="487"/>
      <c r="AT44" s="492"/>
      <c r="AU44" s="492"/>
    </row>
    <row r="45" spans="2:47" ht="3" customHeight="1" thickBot="1" x14ac:dyDescent="0.35">
      <c r="B45" s="442"/>
      <c r="C45" s="442"/>
      <c r="D45" s="443"/>
      <c r="E45" s="447"/>
      <c r="F45" s="448"/>
      <c r="G45" s="448"/>
      <c r="H45" s="448"/>
      <c r="I45" s="448"/>
      <c r="J45" s="71" t="s">
        <v>795</v>
      </c>
      <c r="K45" s="72" t="s">
        <v>795</v>
      </c>
      <c r="L45" s="72" t="s">
        <v>795</v>
      </c>
      <c r="M45" s="72" t="s">
        <v>795</v>
      </c>
      <c r="N45" s="72" t="s">
        <v>795</v>
      </c>
      <c r="O45" s="73" t="s">
        <v>795</v>
      </c>
      <c r="P45" s="166" t="s">
        <v>795</v>
      </c>
      <c r="Q45" s="167" t="s">
        <v>795</v>
      </c>
      <c r="R45" s="167" t="s">
        <v>795</v>
      </c>
      <c r="S45" s="167" t="s">
        <v>795</v>
      </c>
      <c r="T45" s="167" t="s">
        <v>795</v>
      </c>
      <c r="U45" s="168" t="s">
        <v>795</v>
      </c>
      <c r="V45" s="166" t="s">
        <v>795</v>
      </c>
      <c r="W45" s="167" t="s">
        <v>795</v>
      </c>
      <c r="X45" s="63" t="s">
        <v>795</v>
      </c>
      <c r="Y45" s="63" t="s">
        <v>795</v>
      </c>
      <c r="Z45" s="63" t="s">
        <v>795</v>
      </c>
      <c r="AA45" s="64" t="s">
        <v>795</v>
      </c>
      <c r="AB45" s="50" t="s">
        <v>795</v>
      </c>
      <c r="AC45" s="51" t="s">
        <v>795</v>
      </c>
      <c r="AD45" s="51" t="s">
        <v>795</v>
      </c>
      <c r="AE45" s="51" t="s">
        <v>795</v>
      </c>
      <c r="AF45" s="51" t="s">
        <v>795</v>
      </c>
      <c r="AG45" s="52" t="s">
        <v>795</v>
      </c>
      <c r="AH45" s="53" t="s">
        <v>795</v>
      </c>
      <c r="AI45" s="54" t="s">
        <v>795</v>
      </c>
      <c r="AJ45" s="54" t="s">
        <v>795</v>
      </c>
      <c r="AK45" s="54" t="s">
        <v>795</v>
      </c>
      <c r="AL45" s="54" t="s">
        <v>795</v>
      </c>
      <c r="AN45" s="486"/>
      <c r="AO45" s="487"/>
      <c r="AP45" s="487"/>
      <c r="AQ45" s="487"/>
      <c r="AR45" s="487"/>
      <c r="AS45" s="488"/>
      <c r="AT45" s="35"/>
      <c r="AU45" s="35"/>
    </row>
    <row r="46" spans="2:47" ht="16.2" hidden="1" thickBot="1" x14ac:dyDescent="0.35">
      <c r="B46" s="442"/>
      <c r="C46" s="442"/>
      <c r="D46" s="443"/>
      <c r="E46" s="447"/>
      <c r="F46" s="448"/>
      <c r="G46" s="448"/>
      <c r="H46" s="448"/>
      <c r="I46" s="448"/>
      <c r="J46" s="71" t="s">
        <v>795</v>
      </c>
      <c r="K46" s="72" t="s">
        <v>795</v>
      </c>
      <c r="L46" s="72" t="s">
        <v>795</v>
      </c>
      <c r="M46" s="72" t="s">
        <v>795</v>
      </c>
      <c r="N46" s="72" t="s">
        <v>795</v>
      </c>
      <c r="O46" s="73" t="s">
        <v>795</v>
      </c>
      <c r="P46" s="62" t="s">
        <v>795</v>
      </c>
      <c r="Q46" s="63" t="s">
        <v>795</v>
      </c>
      <c r="R46" s="63" t="s">
        <v>795</v>
      </c>
      <c r="S46" s="63" t="s">
        <v>795</v>
      </c>
      <c r="T46" s="63" t="s">
        <v>795</v>
      </c>
      <c r="U46" s="64" t="s">
        <v>795</v>
      </c>
      <c r="V46" s="62" t="s">
        <v>795</v>
      </c>
      <c r="W46" s="63" t="s">
        <v>795</v>
      </c>
      <c r="X46" s="63" t="s">
        <v>795</v>
      </c>
      <c r="Y46" s="63" t="s">
        <v>795</v>
      </c>
      <c r="Z46" s="63" t="s">
        <v>795</v>
      </c>
      <c r="AA46" s="64" t="s">
        <v>795</v>
      </c>
      <c r="AB46" s="50" t="s">
        <v>795</v>
      </c>
      <c r="AC46" s="51" t="s">
        <v>795</v>
      </c>
      <c r="AD46" s="51" t="s">
        <v>795</v>
      </c>
      <c r="AE46" s="51" t="s">
        <v>795</v>
      </c>
      <c r="AF46" s="51" t="s">
        <v>795</v>
      </c>
      <c r="AG46" s="52" t="s">
        <v>795</v>
      </c>
      <c r="AH46" s="53" t="s">
        <v>795</v>
      </c>
      <c r="AI46" s="54" t="s">
        <v>795</v>
      </c>
      <c r="AJ46" s="54" t="s">
        <v>795</v>
      </c>
      <c r="AK46" s="54" t="s">
        <v>795</v>
      </c>
      <c r="AL46" s="54" t="s">
        <v>795</v>
      </c>
      <c r="AN46" s="486"/>
      <c r="AO46" s="487"/>
      <c r="AP46" s="487"/>
      <c r="AQ46" s="487"/>
      <c r="AR46" s="487"/>
      <c r="AS46" s="488"/>
    </row>
    <row r="47" spans="2:47" ht="16.2" hidden="1" thickBot="1" x14ac:dyDescent="0.35">
      <c r="B47" s="442"/>
      <c r="C47" s="442"/>
      <c r="D47" s="443"/>
      <c r="E47" s="450"/>
      <c r="F47" s="451"/>
      <c r="G47" s="451"/>
      <c r="H47" s="451"/>
      <c r="I47" s="451"/>
      <c r="J47" s="74" t="s">
        <v>795</v>
      </c>
      <c r="K47" s="75" t="s">
        <v>795</v>
      </c>
      <c r="L47" s="75" t="s">
        <v>795</v>
      </c>
      <c r="M47" s="75" t="s">
        <v>795</v>
      </c>
      <c r="N47" s="75" t="s">
        <v>795</v>
      </c>
      <c r="O47" s="76" t="s">
        <v>795</v>
      </c>
      <c r="P47" s="62" t="s">
        <v>795</v>
      </c>
      <c r="Q47" s="63" t="s">
        <v>795</v>
      </c>
      <c r="R47" s="63" t="s">
        <v>795</v>
      </c>
      <c r="S47" s="63" t="s">
        <v>795</v>
      </c>
      <c r="T47" s="63" t="s">
        <v>795</v>
      </c>
      <c r="U47" s="64" t="s">
        <v>795</v>
      </c>
      <c r="V47" s="65" t="s">
        <v>795</v>
      </c>
      <c r="W47" s="66" t="s">
        <v>795</v>
      </c>
      <c r="X47" s="66" t="s">
        <v>795</v>
      </c>
      <c r="Y47" s="66" t="s">
        <v>795</v>
      </c>
      <c r="Z47" s="66" t="s">
        <v>795</v>
      </c>
      <c r="AA47" s="67" t="s">
        <v>795</v>
      </c>
      <c r="AB47" s="55" t="s">
        <v>795</v>
      </c>
      <c r="AC47" s="56" t="s">
        <v>795</v>
      </c>
      <c r="AD47" s="56" t="s">
        <v>795</v>
      </c>
      <c r="AE47" s="56" t="s">
        <v>795</v>
      </c>
      <c r="AF47" s="56" t="s">
        <v>795</v>
      </c>
      <c r="AG47" s="57" t="s">
        <v>795</v>
      </c>
      <c r="AH47" s="58" t="s">
        <v>795</v>
      </c>
      <c r="AI47" s="59" t="s">
        <v>795</v>
      </c>
      <c r="AJ47" s="59" t="s">
        <v>795</v>
      </c>
      <c r="AK47" s="59" t="s">
        <v>795</v>
      </c>
      <c r="AL47" s="59" t="s">
        <v>795</v>
      </c>
      <c r="AN47" s="489"/>
      <c r="AO47" s="490"/>
      <c r="AP47" s="490"/>
      <c r="AQ47" s="490"/>
      <c r="AR47" s="490"/>
      <c r="AS47" s="491"/>
    </row>
    <row r="48" spans="2:47" ht="23.4" x14ac:dyDescent="0.45">
      <c r="B48" s="442"/>
      <c r="C48" s="442"/>
      <c r="D48" s="443"/>
      <c r="E48" s="444" t="s">
        <v>806</v>
      </c>
      <c r="F48" s="445"/>
      <c r="G48" s="445"/>
      <c r="H48" s="445"/>
      <c r="I48" s="446"/>
      <c r="J48" s="68" t="s">
        <v>795</v>
      </c>
      <c r="K48" s="69" t="s">
        <v>795</v>
      </c>
      <c r="L48" s="69" t="s">
        <v>795</v>
      </c>
      <c r="M48" s="69" t="s">
        <v>795</v>
      </c>
      <c r="N48" s="69" t="s">
        <v>795</v>
      </c>
      <c r="O48" s="70" t="s">
        <v>795</v>
      </c>
      <c r="P48" s="68" t="s">
        <v>795</v>
      </c>
      <c r="Q48" s="69" t="s">
        <v>795</v>
      </c>
      <c r="R48" s="69" t="s">
        <v>795</v>
      </c>
      <c r="S48" s="69" t="s">
        <v>795</v>
      </c>
      <c r="T48" s="69" t="s">
        <v>795</v>
      </c>
      <c r="U48" s="70" t="s">
        <v>795</v>
      </c>
      <c r="V48" s="163" t="s">
        <v>795</v>
      </c>
      <c r="W48" s="172" t="s">
        <v>795</v>
      </c>
      <c r="X48" s="60" t="s">
        <v>795</v>
      </c>
      <c r="Y48" s="60" t="s">
        <v>795</v>
      </c>
      <c r="Z48" s="60" t="s">
        <v>795</v>
      </c>
      <c r="AA48" s="61" t="s">
        <v>795</v>
      </c>
      <c r="AB48" s="45" t="s">
        <v>795</v>
      </c>
      <c r="AC48" s="46" t="s">
        <v>795</v>
      </c>
      <c r="AD48" s="46" t="s">
        <v>795</v>
      </c>
      <c r="AE48" s="46" t="s">
        <v>795</v>
      </c>
      <c r="AF48" s="46" t="s">
        <v>795</v>
      </c>
      <c r="AG48" s="47" t="s">
        <v>795</v>
      </c>
      <c r="AH48" s="48" t="s">
        <v>795</v>
      </c>
      <c r="AI48" s="49" t="s">
        <v>795</v>
      </c>
      <c r="AJ48" s="49" t="s">
        <v>795</v>
      </c>
      <c r="AK48" s="49" t="s">
        <v>795</v>
      </c>
      <c r="AL48" s="49" t="s">
        <v>795</v>
      </c>
    </row>
    <row r="49" spans="2:38" ht="15.6" x14ac:dyDescent="0.3">
      <c r="B49" s="442"/>
      <c r="C49" s="442"/>
      <c r="D49" s="443"/>
      <c r="E49" s="463"/>
      <c r="F49" s="448"/>
      <c r="G49" s="448"/>
      <c r="H49" s="448"/>
      <c r="I49" s="449"/>
      <c r="J49" s="71" t="s">
        <v>795</v>
      </c>
      <c r="K49" s="72" t="s">
        <v>795</v>
      </c>
      <c r="L49" s="72" t="s">
        <v>795</v>
      </c>
      <c r="M49" s="72" t="s">
        <v>795</v>
      </c>
      <c r="N49" s="72" t="s">
        <v>795</v>
      </c>
      <c r="O49" s="73" t="s">
        <v>795</v>
      </c>
      <c r="P49" s="71" t="s">
        <v>795</v>
      </c>
      <c r="Q49" s="72" t="s">
        <v>795</v>
      </c>
      <c r="R49" s="72" t="s">
        <v>795</v>
      </c>
      <c r="S49" s="72" t="s">
        <v>795</v>
      </c>
      <c r="T49" s="72" t="s">
        <v>795</v>
      </c>
      <c r="U49" s="73" t="s">
        <v>795</v>
      </c>
      <c r="V49" s="166" t="s">
        <v>795</v>
      </c>
      <c r="W49" s="167" t="s">
        <v>795</v>
      </c>
      <c r="X49" s="63" t="s">
        <v>795</v>
      </c>
      <c r="Y49" s="63" t="s">
        <v>795</v>
      </c>
      <c r="Z49" s="63" t="s">
        <v>795</v>
      </c>
      <c r="AA49" s="64" t="s">
        <v>795</v>
      </c>
      <c r="AB49" s="50" t="s">
        <v>795</v>
      </c>
      <c r="AC49" s="51" t="s">
        <v>795</v>
      </c>
      <c r="AD49" s="51" t="s">
        <v>795</v>
      </c>
      <c r="AE49" s="51" t="s">
        <v>795</v>
      </c>
      <c r="AF49" s="51" t="s">
        <v>795</v>
      </c>
      <c r="AG49" s="52" t="s">
        <v>795</v>
      </c>
      <c r="AH49" s="53" t="s">
        <v>795</v>
      </c>
      <c r="AI49" s="54" t="s">
        <v>795</v>
      </c>
      <c r="AJ49" s="54" t="s">
        <v>795</v>
      </c>
      <c r="AK49" s="54" t="s">
        <v>795</v>
      </c>
      <c r="AL49" s="54" t="s">
        <v>795</v>
      </c>
    </row>
    <row r="50" spans="2:38" ht="15.6" x14ac:dyDescent="0.3">
      <c r="B50" s="442"/>
      <c r="C50" s="442"/>
      <c r="D50" s="443"/>
      <c r="E50" s="463"/>
      <c r="F50" s="448"/>
      <c r="G50" s="448"/>
      <c r="H50" s="448"/>
      <c r="I50" s="449"/>
      <c r="J50" s="71" t="s">
        <v>795</v>
      </c>
      <c r="K50" s="72" t="s">
        <v>795</v>
      </c>
      <c r="L50" s="72" t="s">
        <v>795</v>
      </c>
      <c r="M50" s="72" t="s">
        <v>795</v>
      </c>
      <c r="N50" s="72" t="s">
        <v>795</v>
      </c>
      <c r="O50" s="73" t="s">
        <v>795</v>
      </c>
      <c r="P50" s="71" t="s">
        <v>795</v>
      </c>
      <c r="Q50" s="72" t="s">
        <v>795</v>
      </c>
      <c r="R50" s="72" t="s">
        <v>795</v>
      </c>
      <c r="S50" s="72" t="s">
        <v>795</v>
      </c>
      <c r="T50" s="72" t="s">
        <v>795</v>
      </c>
      <c r="U50" s="73" t="s">
        <v>795</v>
      </c>
      <c r="V50" s="166" t="s">
        <v>795</v>
      </c>
      <c r="W50" s="167" t="s">
        <v>795</v>
      </c>
      <c r="X50" s="63" t="s">
        <v>795</v>
      </c>
      <c r="Y50" s="63" t="s">
        <v>795</v>
      </c>
      <c r="Z50" s="63" t="s">
        <v>795</v>
      </c>
      <c r="AA50" s="64" t="s">
        <v>795</v>
      </c>
      <c r="AB50" s="50" t="s">
        <v>795</v>
      </c>
      <c r="AC50" s="51" t="s">
        <v>795</v>
      </c>
      <c r="AD50" s="51" t="s">
        <v>795</v>
      </c>
      <c r="AE50" s="51" t="s">
        <v>795</v>
      </c>
      <c r="AF50" s="51" t="s">
        <v>795</v>
      </c>
      <c r="AG50" s="52" t="s">
        <v>795</v>
      </c>
      <c r="AH50" s="53" t="s">
        <v>795</v>
      </c>
      <c r="AI50" s="54" t="s">
        <v>795</v>
      </c>
      <c r="AJ50" s="54" t="s">
        <v>795</v>
      </c>
      <c r="AK50" s="54" t="s">
        <v>795</v>
      </c>
      <c r="AL50" s="54" t="s">
        <v>795</v>
      </c>
    </row>
    <row r="51" spans="2:38" ht="15.6" x14ac:dyDescent="0.3">
      <c r="B51" s="442"/>
      <c r="C51" s="442"/>
      <c r="D51" s="443"/>
      <c r="E51" s="447"/>
      <c r="F51" s="448"/>
      <c r="G51" s="448"/>
      <c r="H51" s="448"/>
      <c r="I51" s="449"/>
      <c r="J51" s="71" t="s">
        <v>795</v>
      </c>
      <c r="K51" s="72" t="s">
        <v>795</v>
      </c>
      <c r="L51" s="72" t="s">
        <v>795</v>
      </c>
      <c r="M51" s="72" t="s">
        <v>795</v>
      </c>
      <c r="N51" s="72" t="s">
        <v>795</v>
      </c>
      <c r="O51" s="73" t="s">
        <v>795</v>
      </c>
      <c r="P51" s="71" t="s">
        <v>795</v>
      </c>
      <c r="Q51" s="72" t="s">
        <v>795</v>
      </c>
      <c r="R51" s="72" t="s">
        <v>795</v>
      </c>
      <c r="S51" s="72" t="s">
        <v>795</v>
      </c>
      <c r="T51" s="72" t="s">
        <v>795</v>
      </c>
      <c r="U51" s="73" t="s">
        <v>795</v>
      </c>
      <c r="V51" s="166" t="s">
        <v>795</v>
      </c>
      <c r="W51" s="167" t="s">
        <v>795</v>
      </c>
      <c r="X51" s="63" t="s">
        <v>795</v>
      </c>
      <c r="Y51" s="63" t="s">
        <v>795</v>
      </c>
      <c r="Z51" s="63" t="s">
        <v>795</v>
      </c>
      <c r="AA51" s="64" t="s">
        <v>795</v>
      </c>
      <c r="AB51" s="50" t="s">
        <v>795</v>
      </c>
      <c r="AC51" s="51" t="s">
        <v>795</v>
      </c>
      <c r="AD51" s="51" t="s">
        <v>795</v>
      </c>
      <c r="AE51" s="51" t="s">
        <v>795</v>
      </c>
      <c r="AF51" s="51" t="s">
        <v>795</v>
      </c>
      <c r="AG51" s="52" t="s">
        <v>795</v>
      </c>
      <c r="AH51" s="53" t="s">
        <v>795</v>
      </c>
      <c r="AI51" s="54" t="s">
        <v>795</v>
      </c>
      <c r="AJ51" s="54" t="s">
        <v>795</v>
      </c>
      <c r="AK51" s="54" t="s">
        <v>795</v>
      </c>
      <c r="AL51" s="54" t="s">
        <v>795</v>
      </c>
    </row>
    <row r="52" spans="2:38" ht="15.6" x14ac:dyDescent="0.3">
      <c r="B52" s="442"/>
      <c r="C52" s="442"/>
      <c r="D52" s="443"/>
      <c r="E52" s="447"/>
      <c r="F52" s="448"/>
      <c r="G52" s="448"/>
      <c r="H52" s="448"/>
      <c r="I52" s="449"/>
      <c r="J52" s="71" t="s">
        <v>795</v>
      </c>
      <c r="K52" s="72" t="s">
        <v>795</v>
      </c>
      <c r="L52" s="72" t="s">
        <v>795</v>
      </c>
      <c r="M52" s="72" t="s">
        <v>795</v>
      </c>
      <c r="N52" s="72" t="s">
        <v>795</v>
      </c>
      <c r="O52" s="73" t="s">
        <v>795</v>
      </c>
      <c r="P52" s="71" t="s">
        <v>795</v>
      </c>
      <c r="Q52" s="72" t="s">
        <v>795</v>
      </c>
      <c r="R52" s="72" t="s">
        <v>795</v>
      </c>
      <c r="S52" s="72" t="s">
        <v>795</v>
      </c>
      <c r="T52" s="72" t="s">
        <v>795</v>
      </c>
      <c r="U52" s="73" t="s">
        <v>795</v>
      </c>
      <c r="V52" s="166" t="s">
        <v>795</v>
      </c>
      <c r="W52" s="167" t="s">
        <v>795</v>
      </c>
      <c r="X52" s="63" t="s">
        <v>795</v>
      </c>
      <c r="Y52" s="63" t="s">
        <v>795</v>
      </c>
      <c r="Z52" s="63" t="s">
        <v>795</v>
      </c>
      <c r="AA52" s="64" t="s">
        <v>795</v>
      </c>
      <c r="AB52" s="50" t="s">
        <v>795</v>
      </c>
      <c r="AC52" s="51" t="s">
        <v>795</v>
      </c>
      <c r="AD52" s="51" t="s">
        <v>795</v>
      </c>
      <c r="AE52" s="51" t="s">
        <v>795</v>
      </c>
      <c r="AF52" s="51" t="s">
        <v>795</v>
      </c>
      <c r="AG52" s="52" t="s">
        <v>795</v>
      </c>
      <c r="AH52" s="53" t="s">
        <v>795</v>
      </c>
      <c r="AI52" s="54" t="s">
        <v>795</v>
      </c>
      <c r="AJ52" s="54" t="s">
        <v>795</v>
      </c>
      <c r="AK52" s="54" t="s">
        <v>795</v>
      </c>
      <c r="AL52" s="54" t="s">
        <v>795</v>
      </c>
    </row>
    <row r="53" spans="2:38" ht="5.25" customHeight="1" x14ac:dyDescent="0.3">
      <c r="B53" s="442"/>
      <c r="C53" s="442"/>
      <c r="D53" s="443"/>
      <c r="E53" s="447"/>
      <c r="F53" s="448"/>
      <c r="G53" s="448"/>
      <c r="H53" s="448"/>
      <c r="I53" s="449"/>
      <c r="J53" s="71" t="s">
        <v>795</v>
      </c>
      <c r="K53" s="72" t="s">
        <v>795</v>
      </c>
      <c r="L53" s="72" t="s">
        <v>795</v>
      </c>
      <c r="M53" s="72" t="s">
        <v>795</v>
      </c>
      <c r="N53" s="72" t="s">
        <v>795</v>
      </c>
      <c r="O53" s="73" t="s">
        <v>795</v>
      </c>
      <c r="P53" s="71" t="s">
        <v>795</v>
      </c>
      <c r="Q53" s="72" t="s">
        <v>795</v>
      </c>
      <c r="R53" s="72" t="s">
        <v>795</v>
      </c>
      <c r="S53" s="72" t="s">
        <v>795</v>
      </c>
      <c r="T53" s="72" t="s">
        <v>795</v>
      </c>
      <c r="U53" s="73" t="s">
        <v>795</v>
      </c>
      <c r="V53" s="166" t="s">
        <v>795</v>
      </c>
      <c r="W53" s="167" t="s">
        <v>795</v>
      </c>
      <c r="X53" s="63" t="s">
        <v>795</v>
      </c>
      <c r="Y53" s="63" t="s">
        <v>795</v>
      </c>
      <c r="Z53" s="63" t="s">
        <v>795</v>
      </c>
      <c r="AA53" s="64" t="s">
        <v>795</v>
      </c>
      <c r="AB53" s="50" t="s">
        <v>795</v>
      </c>
      <c r="AC53" s="51" t="s">
        <v>795</v>
      </c>
      <c r="AD53" s="51" t="s">
        <v>795</v>
      </c>
      <c r="AE53" s="51" t="s">
        <v>795</v>
      </c>
      <c r="AF53" s="51" t="s">
        <v>795</v>
      </c>
      <c r="AG53" s="52" t="s">
        <v>795</v>
      </c>
      <c r="AH53" s="53" t="s">
        <v>795</v>
      </c>
      <c r="AI53" s="54" t="s">
        <v>795</v>
      </c>
      <c r="AJ53" s="54" t="s">
        <v>795</v>
      </c>
      <c r="AK53" s="54" t="s">
        <v>795</v>
      </c>
      <c r="AL53" s="54" t="s">
        <v>795</v>
      </c>
    </row>
    <row r="54" spans="2:38" ht="3" hidden="1" customHeight="1" x14ac:dyDescent="0.3">
      <c r="B54" s="442"/>
      <c r="C54" s="442"/>
      <c r="D54" s="443"/>
      <c r="E54" s="447"/>
      <c r="F54" s="448"/>
      <c r="G54" s="448"/>
      <c r="H54" s="448"/>
      <c r="I54" s="449"/>
      <c r="J54" s="71" t="s">
        <v>795</v>
      </c>
      <c r="K54" s="72" t="s">
        <v>795</v>
      </c>
      <c r="L54" s="72" t="s">
        <v>795</v>
      </c>
      <c r="M54" s="72" t="s">
        <v>795</v>
      </c>
      <c r="N54" s="72" t="s">
        <v>795</v>
      </c>
      <c r="O54" s="73" t="s">
        <v>795</v>
      </c>
      <c r="P54" s="71" t="s">
        <v>795</v>
      </c>
      <c r="Q54" s="72" t="s">
        <v>795</v>
      </c>
      <c r="R54" s="72" t="s">
        <v>795</v>
      </c>
      <c r="S54" s="72" t="s">
        <v>795</v>
      </c>
      <c r="T54" s="72" t="s">
        <v>795</v>
      </c>
      <c r="U54" s="73" t="s">
        <v>795</v>
      </c>
      <c r="V54" s="166" t="s">
        <v>795</v>
      </c>
      <c r="W54" s="167" t="s">
        <v>795</v>
      </c>
      <c r="X54" s="63" t="s">
        <v>795</v>
      </c>
      <c r="Y54" s="63" t="s">
        <v>795</v>
      </c>
      <c r="Z54" s="63" t="s">
        <v>795</v>
      </c>
      <c r="AA54" s="64" t="s">
        <v>795</v>
      </c>
      <c r="AB54" s="50" t="s">
        <v>795</v>
      </c>
      <c r="AC54" s="51" t="s">
        <v>795</v>
      </c>
      <c r="AD54" s="51" t="s">
        <v>795</v>
      </c>
      <c r="AE54" s="51" t="s">
        <v>795</v>
      </c>
      <c r="AF54" s="51" t="s">
        <v>795</v>
      </c>
      <c r="AG54" s="52" t="s">
        <v>795</v>
      </c>
      <c r="AH54" s="53" t="s">
        <v>795</v>
      </c>
      <c r="AI54" s="54" t="s">
        <v>795</v>
      </c>
      <c r="AJ54" s="54" t="s">
        <v>795</v>
      </c>
      <c r="AK54" s="54" t="s">
        <v>795</v>
      </c>
      <c r="AL54" s="54" t="s">
        <v>795</v>
      </c>
    </row>
    <row r="55" spans="2:38" ht="15.6" hidden="1" x14ac:dyDescent="0.3">
      <c r="B55" s="442"/>
      <c r="C55" s="442"/>
      <c r="D55" s="443"/>
      <c r="E55" s="447"/>
      <c r="F55" s="448"/>
      <c r="G55" s="448"/>
      <c r="H55" s="448"/>
      <c r="I55" s="449"/>
      <c r="J55" s="71" t="s">
        <v>795</v>
      </c>
      <c r="K55" s="72" t="s">
        <v>795</v>
      </c>
      <c r="L55" s="72" t="s">
        <v>795</v>
      </c>
      <c r="M55" s="72" t="s">
        <v>795</v>
      </c>
      <c r="N55" s="72" t="s">
        <v>795</v>
      </c>
      <c r="O55" s="73" t="s">
        <v>795</v>
      </c>
      <c r="P55" s="71" t="s">
        <v>795</v>
      </c>
      <c r="Q55" s="72" t="s">
        <v>795</v>
      </c>
      <c r="R55" s="72" t="s">
        <v>795</v>
      </c>
      <c r="S55" s="72" t="s">
        <v>795</v>
      </c>
      <c r="T55" s="72" t="s">
        <v>795</v>
      </c>
      <c r="U55" s="73" t="s">
        <v>795</v>
      </c>
      <c r="V55" s="166" t="s">
        <v>795</v>
      </c>
      <c r="W55" s="167" t="s">
        <v>795</v>
      </c>
      <c r="X55" s="63" t="s">
        <v>795</v>
      </c>
      <c r="Y55" s="63" t="s">
        <v>795</v>
      </c>
      <c r="Z55" s="63" t="s">
        <v>795</v>
      </c>
      <c r="AA55" s="64" t="s">
        <v>795</v>
      </c>
      <c r="AB55" s="50" t="s">
        <v>795</v>
      </c>
      <c r="AC55" s="51" t="s">
        <v>795</v>
      </c>
      <c r="AD55" s="51" t="s">
        <v>795</v>
      </c>
      <c r="AE55" s="51" t="s">
        <v>795</v>
      </c>
      <c r="AF55" s="51" t="s">
        <v>795</v>
      </c>
      <c r="AG55" s="52" t="s">
        <v>795</v>
      </c>
      <c r="AH55" s="53" t="s">
        <v>795</v>
      </c>
      <c r="AI55" s="54" t="s">
        <v>795</v>
      </c>
      <c r="AJ55" s="54" t="s">
        <v>795</v>
      </c>
      <c r="AK55" s="54" t="s">
        <v>795</v>
      </c>
      <c r="AL55" s="54" t="s">
        <v>795</v>
      </c>
    </row>
    <row r="56" spans="2:38" ht="15.6" hidden="1" x14ac:dyDescent="0.3">
      <c r="B56" s="442"/>
      <c r="C56" s="442"/>
      <c r="D56" s="443"/>
      <c r="E56" s="447"/>
      <c r="F56" s="448"/>
      <c r="G56" s="448"/>
      <c r="H56" s="448"/>
      <c r="I56" s="449"/>
      <c r="J56" s="71" t="s">
        <v>795</v>
      </c>
      <c r="K56" s="72" t="s">
        <v>795</v>
      </c>
      <c r="L56" s="72" t="s">
        <v>795</v>
      </c>
      <c r="M56" s="72" t="s">
        <v>795</v>
      </c>
      <c r="N56" s="72" t="s">
        <v>795</v>
      </c>
      <c r="O56" s="73" t="s">
        <v>795</v>
      </c>
      <c r="P56" s="71" t="s">
        <v>795</v>
      </c>
      <c r="Q56" s="72" t="s">
        <v>795</v>
      </c>
      <c r="R56" s="72" t="s">
        <v>795</v>
      </c>
      <c r="S56" s="72" t="s">
        <v>795</v>
      </c>
      <c r="T56" s="72" t="s">
        <v>795</v>
      </c>
      <c r="U56" s="73" t="s">
        <v>795</v>
      </c>
      <c r="V56" s="166" t="s">
        <v>795</v>
      </c>
      <c r="W56" s="167" t="s">
        <v>795</v>
      </c>
      <c r="X56" s="63" t="s">
        <v>795</v>
      </c>
      <c r="Y56" s="63" t="s">
        <v>795</v>
      </c>
      <c r="Z56" s="63" t="s">
        <v>795</v>
      </c>
      <c r="AA56" s="64" t="s">
        <v>795</v>
      </c>
      <c r="AB56" s="50" t="s">
        <v>795</v>
      </c>
      <c r="AC56" s="51" t="s">
        <v>795</v>
      </c>
      <c r="AD56" s="51" t="s">
        <v>795</v>
      </c>
      <c r="AE56" s="51" t="s">
        <v>795</v>
      </c>
      <c r="AF56" s="51" t="s">
        <v>795</v>
      </c>
      <c r="AG56" s="52" t="s">
        <v>795</v>
      </c>
      <c r="AH56" s="53" t="s">
        <v>795</v>
      </c>
      <c r="AI56" s="54" t="s">
        <v>795</v>
      </c>
      <c r="AJ56" s="54" t="s">
        <v>795</v>
      </c>
      <c r="AK56" s="54" t="s">
        <v>795</v>
      </c>
      <c r="AL56" s="54" t="s">
        <v>795</v>
      </c>
    </row>
    <row r="57" spans="2:38" ht="16.2" thickBot="1" x14ac:dyDescent="0.35">
      <c r="B57" s="442"/>
      <c r="C57" s="442"/>
      <c r="D57" s="443"/>
      <c r="E57" s="450"/>
      <c r="F57" s="451"/>
      <c r="G57" s="451"/>
      <c r="H57" s="451"/>
      <c r="I57" s="452"/>
      <c r="J57" s="74" t="s">
        <v>795</v>
      </c>
      <c r="K57" s="75" t="s">
        <v>795</v>
      </c>
      <c r="L57" s="75" t="s">
        <v>795</v>
      </c>
      <c r="M57" s="75" t="s">
        <v>795</v>
      </c>
      <c r="N57" s="75" t="s">
        <v>795</v>
      </c>
      <c r="O57" s="76" t="s">
        <v>795</v>
      </c>
      <c r="P57" s="74" t="s">
        <v>795</v>
      </c>
      <c r="Q57" s="75" t="s">
        <v>795</v>
      </c>
      <c r="R57" s="75" t="s">
        <v>795</v>
      </c>
      <c r="S57" s="75" t="s">
        <v>795</v>
      </c>
      <c r="T57" s="75" t="s">
        <v>795</v>
      </c>
      <c r="U57" s="76" t="s">
        <v>795</v>
      </c>
      <c r="V57" s="169" t="s">
        <v>795</v>
      </c>
      <c r="W57" s="170" t="s">
        <v>795</v>
      </c>
      <c r="X57" s="66" t="s">
        <v>795</v>
      </c>
      <c r="Y57" s="66" t="s">
        <v>795</v>
      </c>
      <c r="Z57" s="66" t="s">
        <v>795</v>
      </c>
      <c r="AA57" s="67" t="s">
        <v>795</v>
      </c>
      <c r="AB57" s="55" t="s">
        <v>795</v>
      </c>
      <c r="AC57" s="56" t="s">
        <v>795</v>
      </c>
      <c r="AD57" s="56" t="s">
        <v>795</v>
      </c>
      <c r="AE57" s="56" t="s">
        <v>795</v>
      </c>
      <c r="AF57" s="56" t="s">
        <v>795</v>
      </c>
      <c r="AG57" s="57" t="s">
        <v>795</v>
      </c>
      <c r="AH57" s="53" t="s">
        <v>795</v>
      </c>
      <c r="AI57" s="54" t="s">
        <v>795</v>
      </c>
      <c r="AJ57" s="54" t="s">
        <v>795</v>
      </c>
      <c r="AK57" s="54" t="s">
        <v>795</v>
      </c>
      <c r="AL57" s="54" t="s">
        <v>795</v>
      </c>
    </row>
    <row r="58" spans="2:38" ht="15" customHeight="1" x14ac:dyDescent="0.3">
      <c r="J58" s="444" t="s">
        <v>807</v>
      </c>
      <c r="K58" s="445"/>
      <c r="L58" s="445"/>
      <c r="M58" s="445"/>
      <c r="N58" s="445"/>
      <c r="O58" s="446"/>
      <c r="P58" s="444" t="s">
        <v>808</v>
      </c>
      <c r="Q58" s="445"/>
      <c r="R58" s="445"/>
      <c r="S58" s="445"/>
      <c r="T58" s="445"/>
      <c r="U58" s="446"/>
      <c r="V58" s="444" t="s">
        <v>809</v>
      </c>
      <c r="W58" s="445"/>
      <c r="X58" s="445"/>
      <c r="Y58" s="445"/>
      <c r="Z58" s="445"/>
      <c r="AA58" s="446"/>
      <c r="AB58" s="444" t="s">
        <v>810</v>
      </c>
      <c r="AC58" s="493"/>
      <c r="AD58" s="445"/>
      <c r="AE58" s="445"/>
      <c r="AF58" s="445"/>
      <c r="AG58" s="445"/>
      <c r="AH58" s="444" t="s">
        <v>811</v>
      </c>
      <c r="AI58" s="445"/>
      <c r="AJ58" s="445"/>
      <c r="AK58" s="445"/>
      <c r="AL58" s="446"/>
    </row>
    <row r="59" spans="2:38" ht="15" customHeight="1" x14ac:dyDescent="0.3">
      <c r="J59" s="447"/>
      <c r="K59" s="448"/>
      <c r="L59" s="448"/>
      <c r="M59" s="448"/>
      <c r="N59" s="448"/>
      <c r="O59" s="449"/>
      <c r="P59" s="447"/>
      <c r="Q59" s="448"/>
      <c r="R59" s="448"/>
      <c r="S59" s="448"/>
      <c r="T59" s="448"/>
      <c r="U59" s="449"/>
      <c r="V59" s="447"/>
      <c r="W59" s="448"/>
      <c r="X59" s="448"/>
      <c r="Y59" s="448"/>
      <c r="Z59" s="448"/>
      <c r="AA59" s="449"/>
      <c r="AB59" s="447"/>
      <c r="AC59" s="448"/>
      <c r="AD59" s="448"/>
      <c r="AE59" s="448"/>
      <c r="AF59" s="448"/>
      <c r="AG59" s="448"/>
      <c r="AH59" s="463"/>
      <c r="AI59" s="448"/>
      <c r="AJ59" s="448"/>
      <c r="AK59" s="448"/>
      <c r="AL59" s="449"/>
    </row>
    <row r="60" spans="2:38" ht="15" customHeight="1" x14ac:dyDescent="0.3">
      <c r="J60" s="447"/>
      <c r="K60" s="448"/>
      <c r="L60" s="448"/>
      <c r="M60" s="448"/>
      <c r="N60" s="448"/>
      <c r="O60" s="449"/>
      <c r="P60" s="447"/>
      <c r="Q60" s="448"/>
      <c r="R60" s="448"/>
      <c r="S60" s="448"/>
      <c r="T60" s="448"/>
      <c r="U60" s="449"/>
      <c r="V60" s="447"/>
      <c r="W60" s="448"/>
      <c r="X60" s="448"/>
      <c r="Y60" s="448"/>
      <c r="Z60" s="448"/>
      <c r="AA60" s="449"/>
      <c r="AB60" s="447"/>
      <c r="AC60" s="448"/>
      <c r="AD60" s="448"/>
      <c r="AE60" s="448"/>
      <c r="AF60" s="448"/>
      <c r="AG60" s="448"/>
      <c r="AH60" s="463"/>
      <c r="AI60" s="448"/>
      <c r="AJ60" s="448"/>
      <c r="AK60" s="448"/>
      <c r="AL60" s="449"/>
    </row>
    <row r="61" spans="2:38" ht="15" customHeight="1" x14ac:dyDescent="0.3">
      <c r="J61" s="447"/>
      <c r="K61" s="448"/>
      <c r="L61" s="448"/>
      <c r="M61" s="448"/>
      <c r="N61" s="448"/>
      <c r="O61" s="449"/>
      <c r="P61" s="447"/>
      <c r="Q61" s="448"/>
      <c r="R61" s="448"/>
      <c r="S61" s="448"/>
      <c r="T61" s="448"/>
      <c r="U61" s="449"/>
      <c r="V61" s="447"/>
      <c r="W61" s="448"/>
      <c r="X61" s="448"/>
      <c r="Y61" s="448"/>
      <c r="Z61" s="448"/>
      <c r="AA61" s="449"/>
      <c r="AB61" s="447"/>
      <c r="AC61" s="448"/>
      <c r="AD61" s="448"/>
      <c r="AE61" s="448"/>
      <c r="AF61" s="448"/>
      <c r="AG61" s="448"/>
      <c r="AH61" s="447"/>
      <c r="AI61" s="448"/>
      <c r="AJ61" s="448"/>
      <c r="AK61" s="448"/>
      <c r="AL61" s="449"/>
    </row>
    <row r="62" spans="2:38" ht="15" customHeight="1" x14ac:dyDescent="0.3">
      <c r="J62" s="447"/>
      <c r="K62" s="448"/>
      <c r="L62" s="448"/>
      <c r="M62" s="448"/>
      <c r="N62" s="448"/>
      <c r="O62" s="449"/>
      <c r="P62" s="447"/>
      <c r="Q62" s="448"/>
      <c r="R62" s="448"/>
      <c r="S62" s="448"/>
      <c r="T62" s="448"/>
      <c r="U62" s="449"/>
      <c r="V62" s="447"/>
      <c r="W62" s="448"/>
      <c r="X62" s="448"/>
      <c r="Y62" s="448"/>
      <c r="Z62" s="448"/>
      <c r="AA62" s="449"/>
      <c r="AB62" s="447"/>
      <c r="AC62" s="448"/>
      <c r="AD62" s="448"/>
      <c r="AE62" s="448"/>
      <c r="AF62" s="448"/>
      <c r="AG62" s="448"/>
      <c r="AH62" s="447"/>
      <c r="AI62" s="448"/>
      <c r="AJ62" s="448"/>
      <c r="AK62" s="448"/>
      <c r="AL62" s="449"/>
    </row>
    <row r="63" spans="2:38" ht="28.5" customHeight="1" thickBot="1" x14ac:dyDescent="0.35">
      <c r="J63" s="450"/>
      <c r="K63" s="451"/>
      <c r="L63" s="451"/>
      <c r="M63" s="451"/>
      <c r="N63" s="451"/>
      <c r="O63" s="452"/>
      <c r="P63" s="450"/>
      <c r="Q63" s="451"/>
      <c r="R63" s="451"/>
      <c r="S63" s="451"/>
      <c r="T63" s="451"/>
      <c r="U63" s="452"/>
      <c r="V63" s="450"/>
      <c r="W63" s="451"/>
      <c r="X63" s="451"/>
      <c r="Y63" s="451"/>
      <c r="Z63" s="451"/>
      <c r="AA63" s="452"/>
      <c r="AB63" s="450"/>
      <c r="AC63" s="451"/>
      <c r="AD63" s="451"/>
      <c r="AE63" s="451"/>
      <c r="AF63" s="451"/>
      <c r="AG63" s="451"/>
      <c r="AH63" s="450"/>
      <c r="AI63" s="451"/>
      <c r="AJ63" s="451"/>
      <c r="AK63" s="451"/>
      <c r="AL63" s="452"/>
    </row>
  </sheetData>
  <mergeCells count="22">
    <mergeCell ref="AH58:AL63"/>
    <mergeCell ref="E28:I37"/>
    <mergeCell ref="AN28:AS37"/>
    <mergeCell ref="AT28:AU35"/>
    <mergeCell ref="E38:I47"/>
    <mergeCell ref="AN38:AS47"/>
    <mergeCell ref="AT38:AU44"/>
    <mergeCell ref="E48:I57"/>
    <mergeCell ref="J58:O63"/>
    <mergeCell ref="P58:U63"/>
    <mergeCell ref="V58:AA63"/>
    <mergeCell ref="AB58:AG63"/>
    <mergeCell ref="B4:I6"/>
    <mergeCell ref="J4:AL6"/>
    <mergeCell ref="AT4:AU6"/>
    <mergeCell ref="B8:D57"/>
    <mergeCell ref="E8:I17"/>
    <mergeCell ref="AN8:AS17"/>
    <mergeCell ref="AT8:AU14"/>
    <mergeCell ref="E18:I27"/>
    <mergeCell ref="AN18:AS27"/>
    <mergeCell ref="AT18:AU2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Z61"/>
  <sheetViews>
    <sheetView workbookViewId="0">
      <selection activeCell="Q15" sqref="Q15"/>
    </sheetView>
  </sheetViews>
  <sheetFormatPr baseColWidth="10" defaultColWidth="11.44140625" defaultRowHeight="14.4" x14ac:dyDescent="0.3"/>
  <cols>
    <col min="2" max="2" width="25.5546875" customWidth="1"/>
    <col min="6" max="6" width="27.44140625" customWidth="1"/>
    <col min="7" max="7" width="24.6640625" style="120" customWidth="1"/>
    <col min="8" max="8" width="11.44140625" style="120"/>
    <col min="9" max="9" width="18.33203125" style="120" customWidth="1"/>
    <col min="10" max="12" width="11.44140625" style="120"/>
    <col min="17" max="17" width="21.5546875" customWidth="1"/>
    <col min="18" max="18" width="17.5546875" bestFit="1" customWidth="1"/>
    <col min="19" max="19" width="23.88671875" bestFit="1" customWidth="1"/>
    <col min="21" max="21" width="15.5546875" bestFit="1" customWidth="1"/>
    <col min="22" max="22" width="25.33203125" bestFit="1" customWidth="1"/>
    <col min="24" max="24" width="21" bestFit="1" customWidth="1"/>
  </cols>
  <sheetData>
    <row r="1" spans="2:26" x14ac:dyDescent="0.3">
      <c r="G1" s="120" t="s">
        <v>181</v>
      </c>
      <c r="H1" s="120" t="s">
        <v>171</v>
      </c>
    </row>
    <row r="4" spans="2:26" x14ac:dyDescent="0.3">
      <c r="B4" t="s">
        <v>812</v>
      </c>
      <c r="C4" t="s">
        <v>804</v>
      </c>
      <c r="F4" t="s">
        <v>204</v>
      </c>
      <c r="G4" s="119" t="s">
        <v>813</v>
      </c>
      <c r="H4" s="119">
        <v>0.2</v>
      </c>
      <c r="I4" s="119"/>
      <c r="K4" s="119"/>
      <c r="Q4" t="s">
        <v>814</v>
      </c>
      <c r="R4" s="119">
        <v>0.5</v>
      </c>
      <c r="S4" s="120" t="s">
        <v>713</v>
      </c>
      <c r="T4" s="119">
        <v>0.3</v>
      </c>
      <c r="U4" s="120" t="s">
        <v>727</v>
      </c>
      <c r="V4" s="119">
        <v>0.4</v>
      </c>
      <c r="W4" s="120" t="s">
        <v>729</v>
      </c>
    </row>
    <row r="5" spans="2:26" x14ac:dyDescent="0.3">
      <c r="B5" t="s">
        <v>815</v>
      </c>
      <c r="C5" t="s">
        <v>804</v>
      </c>
      <c r="F5" t="s">
        <v>338</v>
      </c>
      <c r="G5" s="119" t="s">
        <v>813</v>
      </c>
      <c r="H5" s="119">
        <v>0.2</v>
      </c>
      <c r="I5" s="119"/>
      <c r="K5" s="119"/>
      <c r="Q5" t="s">
        <v>816</v>
      </c>
      <c r="R5" s="119">
        <v>0.45</v>
      </c>
      <c r="S5" s="120" t="s">
        <v>713</v>
      </c>
      <c r="T5" s="119">
        <v>0.36</v>
      </c>
      <c r="U5" s="120" t="s">
        <v>727</v>
      </c>
      <c r="V5" s="119">
        <v>0.4</v>
      </c>
      <c r="W5" s="120" t="s">
        <v>729</v>
      </c>
    </row>
    <row r="6" spans="2:26" x14ac:dyDescent="0.3">
      <c r="B6" t="s">
        <v>817</v>
      </c>
      <c r="C6" t="s">
        <v>729</v>
      </c>
      <c r="F6" t="s">
        <v>306</v>
      </c>
      <c r="G6" s="119" t="s">
        <v>715</v>
      </c>
      <c r="H6" s="119">
        <v>0.6</v>
      </c>
      <c r="I6" s="119" t="s">
        <v>818</v>
      </c>
      <c r="K6" s="119"/>
      <c r="Q6" t="s">
        <v>819</v>
      </c>
      <c r="R6" s="119">
        <v>0.4</v>
      </c>
      <c r="S6" s="120" t="s">
        <v>713</v>
      </c>
      <c r="T6" s="119">
        <v>0.36</v>
      </c>
      <c r="U6" s="120" t="s">
        <v>727</v>
      </c>
      <c r="V6" s="119">
        <v>0.4</v>
      </c>
      <c r="W6" s="120" t="s">
        <v>729</v>
      </c>
    </row>
    <row r="7" spans="2:26" x14ac:dyDescent="0.3">
      <c r="B7" t="s">
        <v>820</v>
      </c>
      <c r="C7" t="s">
        <v>821</v>
      </c>
      <c r="G7" s="119"/>
      <c r="I7" s="119"/>
      <c r="K7" s="119"/>
      <c r="Q7" t="s">
        <v>822</v>
      </c>
      <c r="R7" s="119">
        <v>0.35</v>
      </c>
      <c r="S7" s="120" t="s">
        <v>715</v>
      </c>
      <c r="T7" s="119">
        <v>0.42</v>
      </c>
      <c r="U7" s="120" t="s">
        <v>727</v>
      </c>
      <c r="V7" s="119">
        <v>0.4</v>
      </c>
      <c r="W7" s="120" t="s">
        <v>729</v>
      </c>
    </row>
    <row r="8" spans="2:26" x14ac:dyDescent="0.3">
      <c r="B8" t="s">
        <v>823</v>
      </c>
      <c r="C8" t="s">
        <v>796</v>
      </c>
      <c r="G8" s="119"/>
      <c r="I8" s="119"/>
      <c r="K8" s="119"/>
      <c r="Q8" t="s">
        <v>824</v>
      </c>
      <c r="R8" s="119">
        <v>0.35</v>
      </c>
      <c r="S8" s="120" t="s">
        <v>715</v>
      </c>
      <c r="T8" s="119">
        <v>0.6</v>
      </c>
      <c r="U8" s="120" t="s">
        <v>727</v>
      </c>
      <c r="V8" s="119">
        <v>0.26</v>
      </c>
      <c r="W8" s="120" t="s">
        <v>729</v>
      </c>
    </row>
    <row r="9" spans="2:26" x14ac:dyDescent="0.3">
      <c r="B9" t="s">
        <v>825</v>
      </c>
      <c r="C9" t="s">
        <v>804</v>
      </c>
      <c r="G9" s="119"/>
      <c r="I9" s="119"/>
      <c r="K9" s="119"/>
      <c r="Q9" t="s">
        <v>826</v>
      </c>
      <c r="R9" s="119">
        <v>0.3</v>
      </c>
      <c r="S9" s="120" t="s">
        <v>715</v>
      </c>
      <c r="T9" s="119">
        <v>0.6</v>
      </c>
      <c r="U9" s="120" t="s">
        <v>727</v>
      </c>
      <c r="V9" s="119">
        <v>0.3</v>
      </c>
      <c r="W9" s="120" t="s">
        <v>729</v>
      </c>
    </row>
    <row r="10" spans="2:26" x14ac:dyDescent="0.3">
      <c r="B10" t="s">
        <v>827</v>
      </c>
      <c r="C10" t="s">
        <v>729</v>
      </c>
    </row>
    <row r="11" spans="2:26" x14ac:dyDescent="0.3">
      <c r="B11" t="s">
        <v>828</v>
      </c>
      <c r="C11" t="s">
        <v>729</v>
      </c>
      <c r="F11" t="s">
        <v>812</v>
      </c>
      <c r="G11" s="120" t="s">
        <v>711</v>
      </c>
      <c r="H11" s="119">
        <v>0.1</v>
      </c>
      <c r="I11" s="120" t="s">
        <v>813</v>
      </c>
      <c r="J11" s="119">
        <v>0.2</v>
      </c>
      <c r="K11" s="120" t="s">
        <v>804</v>
      </c>
    </row>
    <row r="12" spans="2:26" x14ac:dyDescent="0.3">
      <c r="B12" t="s">
        <v>829</v>
      </c>
      <c r="C12" t="s">
        <v>821</v>
      </c>
      <c r="F12" t="s">
        <v>815</v>
      </c>
      <c r="G12" s="120" t="s">
        <v>711</v>
      </c>
      <c r="H12" s="119">
        <v>0.1</v>
      </c>
      <c r="I12" s="120" t="s">
        <v>727</v>
      </c>
      <c r="J12" s="119">
        <v>0.4</v>
      </c>
      <c r="K12" s="120" t="s">
        <v>804</v>
      </c>
      <c r="Q12" t="s">
        <v>170</v>
      </c>
      <c r="R12" t="s">
        <v>830</v>
      </c>
      <c r="S12" s="120" t="s">
        <v>174</v>
      </c>
      <c r="T12" t="s">
        <v>189</v>
      </c>
      <c r="U12" s="120" t="s">
        <v>190</v>
      </c>
      <c r="V12" t="s">
        <v>195</v>
      </c>
      <c r="W12" s="120" t="s">
        <v>171</v>
      </c>
      <c r="X12" t="s">
        <v>181</v>
      </c>
      <c r="Y12" s="120" t="s">
        <v>171</v>
      </c>
      <c r="Z12" t="s">
        <v>831</v>
      </c>
    </row>
    <row r="13" spans="2:26" x14ac:dyDescent="0.3">
      <c r="B13" t="s">
        <v>832</v>
      </c>
      <c r="C13" t="s">
        <v>796</v>
      </c>
      <c r="F13" t="s">
        <v>817</v>
      </c>
      <c r="G13" s="120" t="s">
        <v>711</v>
      </c>
      <c r="H13" s="119">
        <v>0.1</v>
      </c>
      <c r="I13" s="120" t="s">
        <v>729</v>
      </c>
      <c r="J13" s="119">
        <v>0.6</v>
      </c>
      <c r="K13" s="120" t="s">
        <v>729</v>
      </c>
      <c r="Q13" t="s">
        <v>711</v>
      </c>
      <c r="R13" t="s">
        <v>813</v>
      </c>
      <c r="S13" t="s">
        <v>804</v>
      </c>
      <c r="T13" t="s">
        <v>204</v>
      </c>
      <c r="U13" t="s">
        <v>772</v>
      </c>
      <c r="V13" t="s">
        <v>711</v>
      </c>
      <c r="W13" s="118">
        <v>0.1</v>
      </c>
      <c r="X13" t="s">
        <v>813</v>
      </c>
      <c r="Y13" s="118">
        <v>0.2</v>
      </c>
      <c r="Z13" t="s">
        <v>804</v>
      </c>
    </row>
    <row r="14" spans="2:26" x14ac:dyDescent="0.3">
      <c r="B14" t="s">
        <v>833</v>
      </c>
      <c r="C14" t="s">
        <v>729</v>
      </c>
      <c r="F14" t="s">
        <v>820</v>
      </c>
      <c r="G14" s="120" t="s">
        <v>711</v>
      </c>
      <c r="H14" s="119">
        <v>0.1</v>
      </c>
      <c r="I14" s="120" t="s">
        <v>732</v>
      </c>
      <c r="J14" s="119">
        <v>0.8</v>
      </c>
      <c r="K14" s="120" t="s">
        <v>799</v>
      </c>
      <c r="Q14" t="s">
        <v>711</v>
      </c>
      <c r="R14" t="s">
        <v>727</v>
      </c>
      <c r="S14" t="s">
        <v>804</v>
      </c>
      <c r="T14" t="s">
        <v>204</v>
      </c>
      <c r="U14" t="s">
        <v>772</v>
      </c>
      <c r="V14" t="s">
        <v>711</v>
      </c>
      <c r="W14" s="118">
        <v>0.1</v>
      </c>
      <c r="X14" t="s">
        <v>727</v>
      </c>
      <c r="Y14" s="118">
        <v>0.4</v>
      </c>
      <c r="Z14" t="s">
        <v>804</v>
      </c>
    </row>
    <row r="15" spans="2:26" x14ac:dyDescent="0.3">
      <c r="B15" t="s">
        <v>834</v>
      </c>
      <c r="C15" t="s">
        <v>729</v>
      </c>
      <c r="F15" t="s">
        <v>823</v>
      </c>
      <c r="G15" s="120" t="s">
        <v>711</v>
      </c>
      <c r="H15" s="119">
        <v>0.1</v>
      </c>
      <c r="I15" s="120" t="s">
        <v>735</v>
      </c>
      <c r="J15" s="119">
        <v>1</v>
      </c>
      <c r="K15" s="120" t="s">
        <v>796</v>
      </c>
      <c r="Q15" t="s">
        <v>711</v>
      </c>
      <c r="R15" t="s">
        <v>729</v>
      </c>
      <c r="S15" t="s">
        <v>729</v>
      </c>
      <c r="T15" t="s">
        <v>204</v>
      </c>
      <c r="U15" t="s">
        <v>772</v>
      </c>
      <c r="V15" t="s">
        <v>711</v>
      </c>
      <c r="W15" s="118">
        <v>0.1</v>
      </c>
      <c r="X15" t="s">
        <v>729</v>
      </c>
      <c r="Y15" s="118">
        <v>0.6</v>
      </c>
      <c r="Z15" t="s">
        <v>729</v>
      </c>
    </row>
    <row r="16" spans="2:26" x14ac:dyDescent="0.3">
      <c r="B16" t="s">
        <v>835</v>
      </c>
      <c r="C16" t="s">
        <v>729</v>
      </c>
      <c r="F16" t="s">
        <v>825</v>
      </c>
      <c r="G16" s="120" t="s">
        <v>711</v>
      </c>
      <c r="H16" s="119">
        <v>0.2</v>
      </c>
      <c r="I16" s="120" t="s">
        <v>813</v>
      </c>
      <c r="J16" s="119">
        <v>0.2</v>
      </c>
      <c r="K16" s="120" t="s">
        <v>804</v>
      </c>
      <c r="T16" t="s">
        <v>204</v>
      </c>
      <c r="U16" t="s">
        <v>772</v>
      </c>
    </row>
    <row r="17" spans="2:21" x14ac:dyDescent="0.3">
      <c r="B17" t="s">
        <v>836</v>
      </c>
      <c r="C17" t="s">
        <v>821</v>
      </c>
      <c r="F17" t="s">
        <v>827</v>
      </c>
      <c r="G17" s="120" t="s">
        <v>711</v>
      </c>
      <c r="H17" s="119">
        <v>0.2</v>
      </c>
      <c r="I17" s="120" t="s">
        <v>727</v>
      </c>
      <c r="J17" s="119">
        <v>0.4</v>
      </c>
      <c r="K17" s="120" t="s">
        <v>804</v>
      </c>
      <c r="R17" s="119">
        <v>0.5</v>
      </c>
      <c r="S17" s="118">
        <v>0.5</v>
      </c>
      <c r="T17" t="s">
        <v>204</v>
      </c>
      <c r="U17" t="s">
        <v>772</v>
      </c>
    </row>
    <row r="18" spans="2:21" x14ac:dyDescent="0.3">
      <c r="B18" t="s">
        <v>837</v>
      </c>
      <c r="C18" t="s">
        <v>796</v>
      </c>
      <c r="F18" t="s">
        <v>828</v>
      </c>
      <c r="G18" s="120" t="s">
        <v>711</v>
      </c>
      <c r="H18" s="119">
        <v>0.2</v>
      </c>
      <c r="I18" s="120" t="s">
        <v>729</v>
      </c>
      <c r="J18" s="119">
        <v>0.6</v>
      </c>
      <c r="K18" s="120" t="s">
        <v>729</v>
      </c>
      <c r="R18" s="119">
        <v>0.45</v>
      </c>
      <c r="S18" s="118">
        <v>0.35</v>
      </c>
      <c r="T18" t="s">
        <v>204</v>
      </c>
      <c r="U18" t="s">
        <v>772</v>
      </c>
    </row>
    <row r="19" spans="2:21" x14ac:dyDescent="0.3">
      <c r="B19" t="s">
        <v>838</v>
      </c>
      <c r="C19" t="s">
        <v>729</v>
      </c>
      <c r="F19" t="s">
        <v>829</v>
      </c>
      <c r="G19" s="120" t="s">
        <v>711</v>
      </c>
      <c r="H19" s="119">
        <v>0.2</v>
      </c>
      <c r="I19" s="120" t="s">
        <v>732</v>
      </c>
      <c r="J19" s="119">
        <v>0.8</v>
      </c>
      <c r="K19" s="120" t="s">
        <v>799</v>
      </c>
      <c r="R19" s="119">
        <v>0.4</v>
      </c>
      <c r="T19" t="s">
        <v>204</v>
      </c>
      <c r="U19" t="s">
        <v>772</v>
      </c>
    </row>
    <row r="20" spans="2:21" x14ac:dyDescent="0.3">
      <c r="B20" t="s">
        <v>839</v>
      </c>
      <c r="C20" t="s">
        <v>729</v>
      </c>
      <c r="F20" t="s">
        <v>832</v>
      </c>
      <c r="G20" s="120" t="s">
        <v>711</v>
      </c>
      <c r="H20" s="119">
        <v>0.2</v>
      </c>
      <c r="I20" s="120" t="s">
        <v>735</v>
      </c>
      <c r="J20" s="119">
        <v>1</v>
      </c>
      <c r="K20" s="120" t="s">
        <v>796</v>
      </c>
      <c r="R20" s="119">
        <v>0.35</v>
      </c>
      <c r="T20" t="s">
        <v>204</v>
      </c>
      <c r="U20" t="s">
        <v>772</v>
      </c>
    </row>
    <row r="21" spans="2:21" x14ac:dyDescent="0.3">
      <c r="B21" t="s">
        <v>840</v>
      </c>
      <c r="C21" t="s">
        <v>821</v>
      </c>
      <c r="F21" t="s">
        <v>833</v>
      </c>
      <c r="G21" s="120" t="s">
        <v>713</v>
      </c>
      <c r="H21" s="119">
        <v>0.3</v>
      </c>
      <c r="I21" s="120" t="s">
        <v>813</v>
      </c>
      <c r="J21" s="119">
        <v>0.2</v>
      </c>
      <c r="K21" s="120" t="s">
        <v>804</v>
      </c>
      <c r="R21" s="119">
        <v>0.35</v>
      </c>
      <c r="T21" t="s">
        <v>204</v>
      </c>
      <c r="U21" t="s">
        <v>772</v>
      </c>
    </row>
    <row r="22" spans="2:21" x14ac:dyDescent="0.3">
      <c r="B22" t="s">
        <v>841</v>
      </c>
      <c r="C22" t="s">
        <v>821</v>
      </c>
      <c r="F22" t="s">
        <v>834</v>
      </c>
      <c r="G22" s="120" t="s">
        <v>713</v>
      </c>
      <c r="H22" s="119">
        <v>0.3</v>
      </c>
      <c r="I22" s="120" t="s">
        <v>727</v>
      </c>
      <c r="J22" s="119">
        <v>0.4</v>
      </c>
      <c r="K22" s="120" t="s">
        <v>729</v>
      </c>
      <c r="R22" s="119">
        <v>0.3</v>
      </c>
      <c r="T22" t="s">
        <v>204</v>
      </c>
      <c r="U22" t="s">
        <v>772</v>
      </c>
    </row>
    <row r="23" spans="2:21" x14ac:dyDescent="0.3">
      <c r="B23" t="s">
        <v>842</v>
      </c>
      <c r="C23" t="s">
        <v>796</v>
      </c>
      <c r="F23" t="s">
        <v>835</v>
      </c>
      <c r="G23" s="120" t="s">
        <v>713</v>
      </c>
      <c r="H23" s="119">
        <v>0.3</v>
      </c>
      <c r="I23" s="120" t="s">
        <v>729</v>
      </c>
      <c r="J23" s="119">
        <v>0.6</v>
      </c>
      <c r="K23" s="120" t="s">
        <v>729</v>
      </c>
      <c r="T23" t="s">
        <v>204</v>
      </c>
      <c r="U23" t="s">
        <v>772</v>
      </c>
    </row>
    <row r="24" spans="2:21" x14ac:dyDescent="0.3">
      <c r="B24" t="s">
        <v>843</v>
      </c>
      <c r="C24" t="s">
        <v>821</v>
      </c>
      <c r="F24" t="s">
        <v>836</v>
      </c>
      <c r="G24" s="120" t="s">
        <v>713</v>
      </c>
      <c r="H24" s="119">
        <v>0.3</v>
      </c>
      <c r="I24" s="120" t="s">
        <v>732</v>
      </c>
      <c r="J24" s="119">
        <v>0.8</v>
      </c>
      <c r="K24" s="120" t="s">
        <v>799</v>
      </c>
      <c r="T24" t="s">
        <v>204</v>
      </c>
      <c r="U24" t="s">
        <v>772</v>
      </c>
    </row>
    <row r="25" spans="2:21" x14ac:dyDescent="0.3">
      <c r="B25" t="s">
        <v>844</v>
      </c>
      <c r="C25" t="s">
        <v>821</v>
      </c>
      <c r="F25" t="s">
        <v>837</v>
      </c>
      <c r="G25" s="120" t="s">
        <v>713</v>
      </c>
      <c r="H25" s="119">
        <v>0.3</v>
      </c>
      <c r="I25" s="120" t="s">
        <v>735</v>
      </c>
      <c r="J25" s="119">
        <v>1</v>
      </c>
      <c r="K25" s="120" t="s">
        <v>796</v>
      </c>
    </row>
    <row r="26" spans="2:21" x14ac:dyDescent="0.3">
      <c r="B26" t="s">
        <v>845</v>
      </c>
      <c r="C26" t="s">
        <v>821</v>
      </c>
      <c r="F26" t="s">
        <v>838</v>
      </c>
      <c r="G26" s="120" t="s">
        <v>713</v>
      </c>
      <c r="H26" s="119">
        <v>0.4</v>
      </c>
      <c r="I26" s="120" t="s">
        <v>813</v>
      </c>
      <c r="J26" s="119">
        <v>0.2</v>
      </c>
      <c r="K26" s="120" t="s">
        <v>804</v>
      </c>
    </row>
    <row r="27" spans="2:21" x14ac:dyDescent="0.3">
      <c r="B27" t="s">
        <v>846</v>
      </c>
      <c r="C27" t="s">
        <v>821</v>
      </c>
      <c r="F27" t="s">
        <v>839</v>
      </c>
      <c r="G27" s="120" t="s">
        <v>713</v>
      </c>
      <c r="H27" s="119">
        <v>0.4</v>
      </c>
      <c r="I27" s="120" t="s">
        <v>727</v>
      </c>
      <c r="J27" s="119">
        <v>0.4</v>
      </c>
      <c r="K27" s="120" t="s">
        <v>729</v>
      </c>
    </row>
    <row r="28" spans="2:21" x14ac:dyDescent="0.3">
      <c r="B28" t="s">
        <v>847</v>
      </c>
      <c r="C28" t="s">
        <v>796</v>
      </c>
      <c r="F28" t="s">
        <v>840</v>
      </c>
      <c r="G28" s="120" t="s">
        <v>713</v>
      </c>
      <c r="H28" s="119">
        <v>0.4</v>
      </c>
      <c r="I28" s="120" t="s">
        <v>729</v>
      </c>
      <c r="J28" s="119">
        <v>0.6</v>
      </c>
      <c r="K28" s="120" t="s">
        <v>729</v>
      </c>
    </row>
    <row r="29" spans="2:21" x14ac:dyDescent="0.3">
      <c r="F29" t="s">
        <v>841</v>
      </c>
      <c r="G29" s="120" t="s">
        <v>713</v>
      </c>
      <c r="H29" s="119">
        <v>0.4</v>
      </c>
      <c r="I29" s="120" t="s">
        <v>732</v>
      </c>
      <c r="J29" s="119">
        <v>0.8</v>
      </c>
      <c r="K29" s="120" t="s">
        <v>799</v>
      </c>
    </row>
    <row r="30" spans="2:21" x14ac:dyDescent="0.3">
      <c r="F30" t="s">
        <v>842</v>
      </c>
      <c r="G30" s="120" t="s">
        <v>713</v>
      </c>
      <c r="H30" s="119">
        <v>0.4</v>
      </c>
      <c r="I30" s="120" t="s">
        <v>735</v>
      </c>
      <c r="J30" s="119">
        <v>1</v>
      </c>
      <c r="K30" s="120" t="s">
        <v>796</v>
      </c>
    </row>
    <row r="31" spans="2:21" x14ac:dyDescent="0.3">
      <c r="F31" t="s">
        <v>848</v>
      </c>
      <c r="G31" s="120" t="s">
        <v>715</v>
      </c>
      <c r="H31" s="119">
        <v>0.5</v>
      </c>
      <c r="I31" s="120" t="s">
        <v>813</v>
      </c>
      <c r="J31" s="119">
        <v>0.2</v>
      </c>
      <c r="K31" s="120" t="s">
        <v>729</v>
      </c>
    </row>
    <row r="32" spans="2:21" x14ac:dyDescent="0.3">
      <c r="F32" t="s">
        <v>849</v>
      </c>
      <c r="G32" s="120" t="s">
        <v>715</v>
      </c>
      <c r="H32" s="119">
        <v>0.5</v>
      </c>
      <c r="I32" s="120" t="s">
        <v>727</v>
      </c>
      <c r="J32" s="119">
        <v>0.4</v>
      </c>
      <c r="K32" s="120" t="s">
        <v>729</v>
      </c>
    </row>
    <row r="33" spans="6:11" x14ac:dyDescent="0.3">
      <c r="F33" t="s">
        <v>850</v>
      </c>
      <c r="G33" s="120" t="s">
        <v>715</v>
      </c>
      <c r="H33" s="119">
        <v>0.5</v>
      </c>
      <c r="I33" s="120" t="s">
        <v>729</v>
      </c>
      <c r="J33" s="119">
        <v>0.6</v>
      </c>
      <c r="K33" s="120" t="s">
        <v>729</v>
      </c>
    </row>
    <row r="34" spans="6:11" x14ac:dyDescent="0.3">
      <c r="F34" t="s">
        <v>851</v>
      </c>
      <c r="G34" s="120" t="s">
        <v>715</v>
      </c>
      <c r="H34" s="119">
        <v>0.5</v>
      </c>
      <c r="I34" s="120" t="s">
        <v>732</v>
      </c>
      <c r="J34" s="119">
        <v>0.8</v>
      </c>
      <c r="K34" s="120" t="s">
        <v>799</v>
      </c>
    </row>
    <row r="35" spans="6:11" x14ac:dyDescent="0.3">
      <c r="F35" t="s">
        <v>852</v>
      </c>
      <c r="G35" s="120" t="s">
        <v>715</v>
      </c>
      <c r="H35" s="119">
        <v>0.5</v>
      </c>
      <c r="I35" s="120" t="s">
        <v>735</v>
      </c>
      <c r="J35" s="119">
        <v>1</v>
      </c>
      <c r="K35" s="120" t="s">
        <v>796</v>
      </c>
    </row>
    <row r="37" spans="6:11" ht="43.2" x14ac:dyDescent="0.3">
      <c r="G37" s="121" t="s">
        <v>853</v>
      </c>
    </row>
    <row r="38" spans="6:11" ht="100.8" x14ac:dyDescent="0.3">
      <c r="G38" s="121" t="s">
        <v>854</v>
      </c>
    </row>
    <row r="39" spans="6:11" ht="72" x14ac:dyDescent="0.3">
      <c r="G39" s="121" t="s">
        <v>855</v>
      </c>
    </row>
    <row r="40" spans="6:11" ht="57.6" x14ac:dyDescent="0.3">
      <c r="G40" s="121" t="s">
        <v>856</v>
      </c>
    </row>
    <row r="41" spans="6:11" ht="72" x14ac:dyDescent="0.3">
      <c r="G41" s="121" t="s">
        <v>857</v>
      </c>
    </row>
    <row r="42" spans="6:11" ht="43.2" x14ac:dyDescent="0.3">
      <c r="G42" s="121" t="s">
        <v>858</v>
      </c>
    </row>
    <row r="43" spans="6:11" ht="100.8" x14ac:dyDescent="0.3">
      <c r="G43" s="121" t="s">
        <v>859</v>
      </c>
    </row>
    <row r="44" spans="6:11" ht="72" x14ac:dyDescent="0.3">
      <c r="G44" s="121" t="s">
        <v>860</v>
      </c>
    </row>
    <row r="45" spans="6:11" ht="57.6" x14ac:dyDescent="0.3">
      <c r="G45" s="121" t="s">
        <v>861</v>
      </c>
    </row>
    <row r="46" spans="6:11" ht="72" x14ac:dyDescent="0.3">
      <c r="G46" s="121" t="s">
        <v>862</v>
      </c>
    </row>
    <row r="47" spans="6:11" ht="43.2" x14ac:dyDescent="0.3">
      <c r="G47" s="121" t="s">
        <v>863</v>
      </c>
    </row>
    <row r="48" spans="6:11" ht="100.8" x14ac:dyDescent="0.3">
      <c r="G48" s="121" t="s">
        <v>864</v>
      </c>
    </row>
    <row r="49" spans="7:7" ht="72" x14ac:dyDescent="0.3">
      <c r="G49" s="121" t="s">
        <v>865</v>
      </c>
    </row>
    <row r="50" spans="7:7" ht="57.6" x14ac:dyDescent="0.3">
      <c r="G50" s="121" t="s">
        <v>866</v>
      </c>
    </row>
    <row r="51" spans="7:7" ht="72" x14ac:dyDescent="0.3">
      <c r="G51" s="121" t="s">
        <v>867</v>
      </c>
    </row>
    <row r="52" spans="7:7" ht="43.2" x14ac:dyDescent="0.3">
      <c r="G52" s="121" t="s">
        <v>868</v>
      </c>
    </row>
    <row r="53" spans="7:7" ht="100.8" x14ac:dyDescent="0.3">
      <c r="G53" s="121" t="s">
        <v>869</v>
      </c>
    </row>
    <row r="54" spans="7:7" ht="72" x14ac:dyDescent="0.3">
      <c r="G54" s="121" t="s">
        <v>870</v>
      </c>
    </row>
    <row r="55" spans="7:7" ht="57.6" x14ac:dyDescent="0.3">
      <c r="G55" s="121" t="s">
        <v>871</v>
      </c>
    </row>
    <row r="56" spans="7:7" ht="72" x14ac:dyDescent="0.3">
      <c r="G56" s="121" t="s">
        <v>872</v>
      </c>
    </row>
    <row r="57" spans="7:7" ht="43.2" x14ac:dyDescent="0.3">
      <c r="G57" s="121" t="s">
        <v>873</v>
      </c>
    </row>
    <row r="58" spans="7:7" ht="100.8" x14ac:dyDescent="0.3">
      <c r="G58" s="121" t="s">
        <v>874</v>
      </c>
    </row>
    <row r="59" spans="7:7" ht="72" x14ac:dyDescent="0.3">
      <c r="G59" s="121" t="s">
        <v>875</v>
      </c>
    </row>
    <row r="60" spans="7:7" ht="57.6" x14ac:dyDescent="0.3">
      <c r="G60" s="121" t="s">
        <v>876</v>
      </c>
    </row>
    <row r="61" spans="7:7" ht="72" x14ac:dyDescent="0.3">
      <c r="G61" s="121" t="s">
        <v>877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K31"/>
  <sheetViews>
    <sheetView topLeftCell="A6" workbookViewId="0">
      <selection activeCell="B10" sqref="B10"/>
    </sheetView>
  </sheetViews>
  <sheetFormatPr baseColWidth="10" defaultColWidth="11.44140625" defaultRowHeight="14.4" x14ac:dyDescent="0.3"/>
  <cols>
    <col min="2" max="2" width="30.88671875" customWidth="1"/>
    <col min="3" max="3" width="38.109375" customWidth="1"/>
    <col min="4" max="4" width="32.5546875" customWidth="1"/>
    <col min="5" max="5" width="20.44140625" customWidth="1"/>
    <col min="6" max="6" width="22.33203125" customWidth="1"/>
    <col min="7" max="7" width="21.88671875" customWidth="1"/>
    <col min="11" max="11" width="16.44140625" customWidth="1"/>
  </cols>
  <sheetData>
    <row r="2" spans="2:11" x14ac:dyDescent="0.3">
      <c r="B2" s="3" t="s">
        <v>878</v>
      </c>
      <c r="C2" s="3" t="s">
        <v>879</v>
      </c>
      <c r="D2" s="3" t="s">
        <v>880</v>
      </c>
      <c r="E2" s="5" t="s">
        <v>881</v>
      </c>
      <c r="F2" s="3" t="s">
        <v>882</v>
      </c>
      <c r="G2" s="3" t="s">
        <v>883</v>
      </c>
      <c r="H2" s="3" t="s">
        <v>884</v>
      </c>
      <c r="I2" s="3" t="s">
        <v>885</v>
      </c>
      <c r="J2" s="3" t="s">
        <v>886</v>
      </c>
      <c r="K2" s="3" t="s">
        <v>887</v>
      </c>
    </row>
    <row r="3" spans="2:11" ht="28.8" x14ac:dyDescent="0.3">
      <c r="B3" t="s">
        <v>558</v>
      </c>
      <c r="C3" s="77" t="s">
        <v>241</v>
      </c>
      <c r="D3" s="4" t="s">
        <v>230</v>
      </c>
      <c r="E3" t="s">
        <v>204</v>
      </c>
      <c r="F3" t="s">
        <v>772</v>
      </c>
      <c r="G3" t="s">
        <v>206</v>
      </c>
      <c r="H3" t="s">
        <v>207</v>
      </c>
      <c r="I3" t="s">
        <v>208</v>
      </c>
      <c r="J3" t="s">
        <v>888</v>
      </c>
      <c r="K3" t="s">
        <v>209</v>
      </c>
    </row>
    <row r="4" spans="2:11" ht="72" x14ac:dyDescent="0.3">
      <c r="B4" s="130" t="s">
        <v>256</v>
      </c>
      <c r="C4" t="s">
        <v>889</v>
      </c>
      <c r="D4" s="4" t="s">
        <v>328</v>
      </c>
      <c r="E4" t="s">
        <v>338</v>
      </c>
      <c r="F4" t="s">
        <v>205</v>
      </c>
      <c r="G4" t="s">
        <v>890</v>
      </c>
      <c r="H4" t="s">
        <v>339</v>
      </c>
      <c r="I4" t="s">
        <v>790</v>
      </c>
      <c r="J4" t="s">
        <v>891</v>
      </c>
      <c r="K4" t="s">
        <v>892</v>
      </c>
    </row>
    <row r="5" spans="2:11" ht="57.6" x14ac:dyDescent="0.3">
      <c r="B5" s="130" t="s">
        <v>237</v>
      </c>
      <c r="C5" t="s">
        <v>562</v>
      </c>
      <c r="D5" s="4" t="s">
        <v>384</v>
      </c>
      <c r="E5" t="s">
        <v>306</v>
      </c>
      <c r="K5" t="s">
        <v>893</v>
      </c>
    </row>
    <row r="6" spans="2:11" ht="43.2" x14ac:dyDescent="0.3">
      <c r="B6" s="130" t="s">
        <v>759</v>
      </c>
      <c r="C6" t="s">
        <v>894</v>
      </c>
      <c r="D6" s="4" t="s">
        <v>320</v>
      </c>
      <c r="K6" t="s">
        <v>895</v>
      </c>
    </row>
    <row r="7" spans="2:11" ht="43.2" x14ac:dyDescent="0.3">
      <c r="B7" s="130" t="s">
        <v>197</v>
      </c>
      <c r="C7" t="s">
        <v>527</v>
      </c>
      <c r="D7" s="78" t="s">
        <v>738</v>
      </c>
    </row>
    <row r="8" spans="2:11" ht="28.8" x14ac:dyDescent="0.3">
      <c r="B8" s="130" t="s">
        <v>896</v>
      </c>
      <c r="C8" t="s">
        <v>220</v>
      </c>
      <c r="D8" s="4" t="s">
        <v>739</v>
      </c>
    </row>
    <row r="9" spans="2:11" ht="28.8" x14ac:dyDescent="0.3">
      <c r="B9" s="130" t="s">
        <v>279</v>
      </c>
      <c r="C9" t="s">
        <v>201</v>
      </c>
      <c r="D9" s="4" t="s">
        <v>740</v>
      </c>
    </row>
    <row r="10" spans="2:11" ht="28.8" x14ac:dyDescent="0.3">
      <c r="C10" t="s">
        <v>897</v>
      </c>
      <c r="D10" s="4" t="s">
        <v>250</v>
      </c>
    </row>
    <row r="11" spans="2:11" ht="28.8" x14ac:dyDescent="0.3">
      <c r="D11" s="4" t="s">
        <v>520</v>
      </c>
    </row>
    <row r="12" spans="2:11" ht="28.8" x14ac:dyDescent="0.3">
      <c r="D12" s="4" t="s">
        <v>741</v>
      </c>
    </row>
    <row r="13" spans="2:11" ht="28.8" x14ac:dyDescent="0.3">
      <c r="D13" s="197" t="s">
        <v>242</v>
      </c>
    </row>
    <row r="14" spans="2:11" ht="28.8" x14ac:dyDescent="0.3">
      <c r="D14" s="197" t="s">
        <v>742</v>
      </c>
    </row>
    <row r="15" spans="2:11" ht="28.8" x14ac:dyDescent="0.3">
      <c r="D15" s="197" t="s">
        <v>743</v>
      </c>
    </row>
    <row r="16" spans="2:11" ht="28.8" x14ac:dyDescent="0.3">
      <c r="D16" s="197" t="s">
        <v>744</v>
      </c>
    </row>
    <row r="17" spans="4:4" ht="28.8" x14ac:dyDescent="0.3">
      <c r="D17" s="197" t="s">
        <v>745</v>
      </c>
    </row>
    <row r="18" spans="4:4" ht="43.2" x14ac:dyDescent="0.3">
      <c r="D18" s="77" t="s">
        <v>898</v>
      </c>
    </row>
    <row r="19" spans="4:4" ht="57.6" x14ac:dyDescent="0.3">
      <c r="D19" s="77" t="s">
        <v>899</v>
      </c>
    </row>
    <row r="20" spans="4:4" ht="28.8" x14ac:dyDescent="0.3">
      <c r="D20" s="121" t="s">
        <v>583</v>
      </c>
    </row>
    <row r="21" spans="4:4" ht="28.8" x14ac:dyDescent="0.3">
      <c r="D21" s="121" t="s">
        <v>303</v>
      </c>
    </row>
    <row r="22" spans="4:4" ht="28.8" x14ac:dyDescent="0.3">
      <c r="D22" s="121" t="s">
        <v>202</v>
      </c>
    </row>
    <row r="23" spans="4:4" ht="28.8" x14ac:dyDescent="0.3">
      <c r="D23" s="121" t="s">
        <v>221</v>
      </c>
    </row>
    <row r="24" spans="4:4" ht="43.2" x14ac:dyDescent="0.3">
      <c r="D24" s="121" t="s">
        <v>900</v>
      </c>
    </row>
    <row r="25" spans="4:4" ht="43.2" x14ac:dyDescent="0.3">
      <c r="D25" s="121" t="s">
        <v>763</v>
      </c>
    </row>
    <row r="26" spans="4:4" ht="57.6" x14ac:dyDescent="0.3">
      <c r="D26" s="121" t="s">
        <v>764</v>
      </c>
    </row>
    <row r="27" spans="4:4" ht="43.2" x14ac:dyDescent="0.3">
      <c r="D27" s="121" t="s">
        <v>901</v>
      </c>
    </row>
    <row r="28" spans="4:4" ht="43.2" x14ac:dyDescent="0.3">
      <c r="D28" s="121" t="s">
        <v>902</v>
      </c>
    </row>
    <row r="29" spans="4:4" ht="43.2" x14ac:dyDescent="0.3">
      <c r="D29" s="121" t="s">
        <v>283</v>
      </c>
    </row>
    <row r="30" spans="4:4" ht="43.2" x14ac:dyDescent="0.3">
      <c r="D30" s="121" t="s">
        <v>903</v>
      </c>
    </row>
    <row r="31" spans="4:4" ht="43.2" x14ac:dyDescent="0.3">
      <c r="D31" s="121" t="s">
        <v>904</v>
      </c>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JR59"/>
  <sheetViews>
    <sheetView zoomScale="71" zoomScaleNormal="71" workbookViewId="0">
      <selection activeCell="E35" sqref="E35:E39"/>
    </sheetView>
  </sheetViews>
  <sheetFormatPr baseColWidth="10" defaultColWidth="11.44140625" defaultRowHeight="14.4" x14ac:dyDescent="0.3"/>
  <cols>
    <col min="1" max="2" width="18.44140625" style="77" customWidth="1"/>
    <col min="3" max="3" width="15.5546875" customWidth="1"/>
    <col min="4" max="4" width="27.5546875" style="77" customWidth="1"/>
    <col min="5" max="5" width="18" style="150" customWidth="1"/>
    <col min="6" max="6" width="40.109375" customWidth="1"/>
    <col min="7" max="7" width="20.44140625" customWidth="1"/>
    <col min="8" max="8" width="10.44140625" style="151" customWidth="1"/>
    <col min="9" max="9" width="11.44140625" style="151" customWidth="1"/>
    <col min="10" max="10" width="10.109375" style="152" customWidth="1"/>
    <col min="11" max="11" width="11.44140625" style="151" customWidth="1"/>
    <col min="12" max="12" width="10.88671875" style="151" customWidth="1"/>
    <col min="13" max="13" width="18.33203125" style="151" bestFit="1" customWidth="1"/>
    <col min="14" max="14" width="18.33203125" bestFit="1" customWidth="1"/>
    <col min="15" max="15" width="32.88671875" customWidth="1"/>
    <col min="16" max="16" width="16.5546875" customWidth="1"/>
    <col min="17" max="17" width="14.33203125" customWidth="1"/>
    <col min="18" max="18" width="17.88671875" customWidth="1"/>
    <col min="19" max="19" width="15.109375" customWidth="1"/>
    <col min="20" max="20" width="16.109375" customWidth="1"/>
    <col min="21" max="176" width="11.44140625" style="6"/>
  </cols>
  <sheetData>
    <row r="1" spans="1:278" s="132" customFormat="1" ht="16.5" customHeight="1" x14ac:dyDescent="0.25">
      <c r="A1" s="372"/>
      <c r="B1" s="373"/>
      <c r="C1" s="373"/>
      <c r="D1" s="530" t="s">
        <v>905</v>
      </c>
      <c r="E1" s="530"/>
      <c r="F1" s="530"/>
      <c r="G1" s="530"/>
      <c r="H1" s="530"/>
      <c r="I1" s="530"/>
      <c r="J1" s="530"/>
      <c r="K1" s="530"/>
      <c r="L1" s="530"/>
      <c r="M1" s="530"/>
      <c r="N1" s="530"/>
      <c r="O1" s="530"/>
      <c r="P1" s="530"/>
      <c r="Q1" s="531"/>
      <c r="R1" s="364" t="s">
        <v>151</v>
      </c>
      <c r="S1" s="364"/>
      <c r="T1" s="364"/>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25">
      <c r="A2" s="374"/>
      <c r="B2" s="375"/>
      <c r="C2" s="375"/>
      <c r="D2" s="532"/>
      <c r="E2" s="532"/>
      <c r="F2" s="532"/>
      <c r="G2" s="532"/>
      <c r="H2" s="532"/>
      <c r="I2" s="532"/>
      <c r="J2" s="532"/>
      <c r="K2" s="532"/>
      <c r="L2" s="532"/>
      <c r="M2" s="532"/>
      <c r="N2" s="532"/>
      <c r="O2" s="532"/>
      <c r="P2" s="532"/>
      <c r="Q2" s="533"/>
      <c r="R2" s="364"/>
      <c r="S2" s="364"/>
      <c r="T2" s="364"/>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25">
      <c r="A3" s="2"/>
      <c r="B3" s="2"/>
      <c r="C3" s="199"/>
      <c r="D3" s="532"/>
      <c r="E3" s="532"/>
      <c r="F3" s="532"/>
      <c r="G3" s="532"/>
      <c r="H3" s="532"/>
      <c r="I3" s="532"/>
      <c r="J3" s="532"/>
      <c r="K3" s="532"/>
      <c r="L3" s="532"/>
      <c r="M3" s="532"/>
      <c r="N3" s="532"/>
      <c r="O3" s="532"/>
      <c r="P3" s="532"/>
      <c r="Q3" s="533"/>
      <c r="R3" s="364"/>
      <c r="S3" s="364"/>
      <c r="T3" s="364"/>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25">
      <c r="A4" s="365" t="s">
        <v>152</v>
      </c>
      <c r="B4" s="366"/>
      <c r="C4" s="367"/>
      <c r="D4" s="368" t="str">
        <f>'Mapa Final'!D4</f>
        <v>Adquisición de bienes y servicios</v>
      </c>
      <c r="E4" s="369"/>
      <c r="F4" s="369"/>
      <c r="G4" s="369"/>
      <c r="H4" s="369"/>
      <c r="I4" s="369"/>
      <c r="J4" s="369"/>
      <c r="K4" s="369"/>
      <c r="L4" s="369"/>
      <c r="M4" s="369"/>
      <c r="N4" s="370"/>
      <c r="O4" s="371"/>
      <c r="P4" s="371"/>
      <c r="Q4" s="371"/>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25">
      <c r="A5" s="365" t="s">
        <v>154</v>
      </c>
      <c r="B5" s="366"/>
      <c r="C5" s="367"/>
      <c r="D5" s="376" t="str">
        <f>'Mapa Final'!D5</f>
        <v>Adquirir oportunamente los bienes y servicios requeridos por la Rama Judicial para garantizar una óptima gestión en cada vigencia, en el marco del sistema de gestión de la calidad, medio ambiente y seguridad y salud en el trabajo.</v>
      </c>
      <c r="E5" s="377"/>
      <c r="F5" s="377"/>
      <c r="G5" s="377"/>
      <c r="H5" s="377"/>
      <c r="I5" s="377"/>
      <c r="J5" s="377"/>
      <c r="K5" s="377"/>
      <c r="L5" s="377"/>
      <c r="M5" s="377"/>
      <c r="N5" s="378"/>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
      <c r="A6" s="365" t="s">
        <v>155</v>
      </c>
      <c r="B6" s="366"/>
      <c r="C6" s="367"/>
      <c r="D6" s="376" t="str">
        <f>'Mapa Final'!D6</f>
        <v>Nivel Central - Nivel Seccional</v>
      </c>
      <c r="E6" s="377"/>
      <c r="F6" s="377"/>
      <c r="G6" s="377"/>
      <c r="H6" s="377"/>
      <c r="I6" s="377"/>
      <c r="J6" s="377"/>
      <c r="K6" s="377"/>
      <c r="L6" s="377"/>
      <c r="M6" s="377"/>
      <c r="N6" s="378"/>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40.5" customHeight="1" thickTop="1" thickBot="1" x14ac:dyDescent="0.35">
      <c r="A7" s="525" t="s">
        <v>906</v>
      </c>
      <c r="B7" s="526"/>
      <c r="C7" s="526"/>
      <c r="D7" s="526"/>
      <c r="E7" s="526"/>
      <c r="F7" s="527"/>
      <c r="G7" s="153"/>
      <c r="H7" s="528" t="s">
        <v>907</v>
      </c>
      <c r="I7" s="528"/>
      <c r="J7" s="528"/>
      <c r="K7" s="528" t="s">
        <v>908</v>
      </c>
      <c r="L7" s="528"/>
      <c r="M7" s="528"/>
      <c r="N7" s="529" t="s">
        <v>909</v>
      </c>
      <c r="O7" s="534" t="s">
        <v>910</v>
      </c>
      <c r="P7" s="536" t="s">
        <v>911</v>
      </c>
      <c r="Q7" s="537"/>
      <c r="R7" s="536" t="s">
        <v>912</v>
      </c>
      <c r="S7" s="537"/>
      <c r="T7" s="538" t="s">
        <v>913</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 customHeight="1" thickTop="1" thickBot="1" x14ac:dyDescent="0.35">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529"/>
      <c r="O8" s="535"/>
      <c r="P8" s="156" t="s">
        <v>917</v>
      </c>
      <c r="Q8" s="156" t="s">
        <v>918</v>
      </c>
      <c r="R8" s="156" t="s">
        <v>919</v>
      </c>
      <c r="S8" s="156" t="s">
        <v>920</v>
      </c>
      <c r="T8" s="538"/>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5">
      <c r="A9" s="523"/>
      <c r="B9" s="524"/>
      <c r="C9" s="524"/>
      <c r="D9" s="524"/>
      <c r="E9" s="524"/>
      <c r="F9" s="524"/>
      <c r="G9" s="524"/>
      <c r="H9" s="524"/>
      <c r="I9" s="524"/>
      <c r="J9" s="524"/>
      <c r="K9" s="524"/>
      <c r="L9" s="524"/>
      <c r="M9" s="524"/>
      <c r="N9" s="524"/>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3">
      <c r="A10" s="508">
        <f>'Mapa Final'!A10</f>
        <v>1</v>
      </c>
      <c r="B10" s="494" t="str">
        <f>'Mapa Final'!B10</f>
        <v>Desabastecimiento</v>
      </c>
      <c r="C10" s="511" t="str">
        <f>'Mapa Final'!C10</f>
        <v>Afectación en la Prestación del Servicio de Justicia</v>
      </c>
      <c r="D10" s="511" t="str">
        <f>'Mapa Final'!D10</f>
        <v>Alteración del orden publico</v>
      </c>
      <c r="E10" s="514" t="str">
        <f>'Mapa Final'!E10</f>
        <v>No disponibilidad de productos y/o servicios por alteracion del orden publico</v>
      </c>
      <c r="F10" s="514" t="str">
        <f>'Mapa Final'!F10</f>
        <v>Probabilidad de afectación en la prestación del Servicio de Justicia por la  no disponibilidad de productos y/o servicios por alteracion del orden publico</v>
      </c>
      <c r="G10" s="514" t="str">
        <f>'Mapa Final'!G10</f>
        <v>Daños Activos Fijos/Eventos Externos</v>
      </c>
      <c r="H10" s="517" t="str">
        <f>'Mapa Final'!I10</f>
        <v>Baja</v>
      </c>
      <c r="I10" s="520" t="str">
        <f>'Mapa Final'!L10</f>
        <v>Moderado</v>
      </c>
      <c r="J10" s="499" t="str">
        <f>'Mapa Final'!N10</f>
        <v>Moderado</v>
      </c>
      <c r="K10" s="502" t="str">
        <f>'Mapa Final'!AA10</f>
        <v>Baja</v>
      </c>
      <c r="L10" s="502" t="str">
        <f>'Mapa Final'!AE10</f>
        <v>Moderado</v>
      </c>
      <c r="M10" s="505" t="str">
        <f>'Mapa Final'!AG10</f>
        <v>Moderado</v>
      </c>
      <c r="N10" s="502" t="str">
        <f>'Mapa Final'!AH10</f>
        <v>Aceptar</v>
      </c>
      <c r="O10" s="496"/>
      <c r="P10" s="496"/>
      <c r="Q10" s="496"/>
      <c r="R10" s="496"/>
      <c r="S10" s="496"/>
      <c r="T10" s="496"/>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3">
      <c r="A11" s="509"/>
      <c r="B11" s="325"/>
      <c r="C11" s="512"/>
      <c r="D11" s="512"/>
      <c r="E11" s="515"/>
      <c r="F11" s="515"/>
      <c r="G11" s="515"/>
      <c r="H11" s="518"/>
      <c r="I11" s="521"/>
      <c r="J11" s="500"/>
      <c r="K11" s="503"/>
      <c r="L11" s="503"/>
      <c r="M11" s="506"/>
      <c r="N11" s="503"/>
      <c r="O11" s="497"/>
      <c r="P11" s="497"/>
      <c r="Q11" s="497"/>
      <c r="R11" s="497"/>
      <c r="S11" s="497"/>
      <c r="T11" s="497"/>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3">
      <c r="A12" s="509"/>
      <c r="B12" s="325"/>
      <c r="C12" s="512"/>
      <c r="D12" s="512"/>
      <c r="E12" s="515"/>
      <c r="F12" s="515"/>
      <c r="G12" s="515"/>
      <c r="H12" s="518"/>
      <c r="I12" s="521"/>
      <c r="J12" s="500"/>
      <c r="K12" s="503"/>
      <c r="L12" s="503"/>
      <c r="M12" s="506"/>
      <c r="N12" s="503"/>
      <c r="O12" s="497"/>
      <c r="P12" s="497"/>
      <c r="Q12" s="497"/>
      <c r="R12" s="497"/>
      <c r="S12" s="497"/>
      <c r="T12" s="497"/>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3">
      <c r="A13" s="509"/>
      <c r="B13" s="325"/>
      <c r="C13" s="512"/>
      <c r="D13" s="512"/>
      <c r="E13" s="515"/>
      <c r="F13" s="515"/>
      <c r="G13" s="515"/>
      <c r="H13" s="518"/>
      <c r="I13" s="521"/>
      <c r="J13" s="500"/>
      <c r="K13" s="503"/>
      <c r="L13" s="503"/>
      <c r="M13" s="506"/>
      <c r="N13" s="503"/>
      <c r="O13" s="497"/>
      <c r="P13" s="497"/>
      <c r="Q13" s="497"/>
      <c r="R13" s="497"/>
      <c r="S13" s="497"/>
      <c r="T13" s="497"/>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35">
      <c r="A14" s="510"/>
      <c r="B14" s="495"/>
      <c r="C14" s="513"/>
      <c r="D14" s="513"/>
      <c r="E14" s="516"/>
      <c r="F14" s="516"/>
      <c r="G14" s="516"/>
      <c r="H14" s="519"/>
      <c r="I14" s="522"/>
      <c r="J14" s="501"/>
      <c r="K14" s="504"/>
      <c r="L14" s="504"/>
      <c r="M14" s="507"/>
      <c r="N14" s="504"/>
      <c r="O14" s="498"/>
      <c r="P14" s="498"/>
      <c r="Q14" s="498"/>
      <c r="R14" s="498"/>
      <c r="S14" s="498"/>
      <c r="T14" s="498"/>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3">
      <c r="A15" s="508">
        <f>'Mapa Final'!A20</f>
        <v>2</v>
      </c>
      <c r="B15" s="494" t="str">
        <f>'Mapa Final'!B20</f>
        <v>Desacierto</v>
      </c>
      <c r="C15" s="511" t="str">
        <f>'Mapa Final'!C20</f>
        <v>Incumplimiento de las metas establecidas</v>
      </c>
      <c r="D15" s="511" t="str">
        <f>'Mapa Final'!D20</f>
        <v>Seleccion no adecuada de los contratistas y prestadores de servicios.</v>
      </c>
      <c r="E15" s="514" t="str">
        <f>'Mapa Final'!E20</f>
        <v>Falta de detalle en la planificación de las condiciones tecnicas, alcances y demas anexos del estudio</v>
      </c>
      <c r="F15" s="514" t="str">
        <f>'Mapa Final'!F20</f>
        <v>Adquisición de bienes, servicios y obras públicas que no cumplen las especificaciones</v>
      </c>
      <c r="G15" s="514" t="str">
        <f>'Mapa Final'!G20</f>
        <v>Ejecución y Administración de Procesos</v>
      </c>
      <c r="H15" s="517" t="str">
        <f>'Mapa Final'!I20</f>
        <v>Media</v>
      </c>
      <c r="I15" s="520" t="str">
        <f>'Mapa Final'!L20</f>
        <v>Leve</v>
      </c>
      <c r="J15" s="499" t="str">
        <f>'Mapa Final'!N20</f>
        <v>Moderado</v>
      </c>
      <c r="K15" s="502" t="str">
        <f>'Mapa Final'!AA20</f>
        <v>Baja</v>
      </c>
      <c r="L15" s="502" t="str">
        <f>'Mapa Final'!AE20</f>
        <v>Leve</v>
      </c>
      <c r="M15" s="505" t="str">
        <f>'Mapa Final'!AG20</f>
        <v>Bajo</v>
      </c>
      <c r="N15" s="502" t="str">
        <f>'Mapa Final'!AH20</f>
        <v>Aceptar</v>
      </c>
      <c r="O15" s="496"/>
      <c r="P15" s="496"/>
      <c r="Q15" s="496"/>
      <c r="R15" s="496"/>
      <c r="S15" s="496"/>
      <c r="T15" s="496"/>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3">
      <c r="A16" s="509"/>
      <c r="B16" s="325"/>
      <c r="C16" s="512"/>
      <c r="D16" s="512"/>
      <c r="E16" s="515"/>
      <c r="F16" s="515"/>
      <c r="G16" s="515"/>
      <c r="H16" s="518"/>
      <c r="I16" s="521"/>
      <c r="J16" s="500"/>
      <c r="K16" s="503"/>
      <c r="L16" s="503"/>
      <c r="M16" s="506"/>
      <c r="N16" s="503"/>
      <c r="O16" s="497"/>
      <c r="P16" s="497"/>
      <c r="Q16" s="497"/>
      <c r="R16" s="497"/>
      <c r="S16" s="497"/>
      <c r="T16" s="497"/>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3">
      <c r="A17" s="509"/>
      <c r="B17" s="325"/>
      <c r="C17" s="512"/>
      <c r="D17" s="512"/>
      <c r="E17" s="515"/>
      <c r="F17" s="515"/>
      <c r="G17" s="515"/>
      <c r="H17" s="518"/>
      <c r="I17" s="521"/>
      <c r="J17" s="500"/>
      <c r="K17" s="503"/>
      <c r="L17" s="503"/>
      <c r="M17" s="506"/>
      <c r="N17" s="503"/>
      <c r="O17" s="497"/>
      <c r="P17" s="497"/>
      <c r="Q17" s="497"/>
      <c r="R17" s="497"/>
      <c r="S17" s="497"/>
      <c r="T17" s="497"/>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3">
      <c r="A18" s="509"/>
      <c r="B18" s="325"/>
      <c r="C18" s="512"/>
      <c r="D18" s="512"/>
      <c r="E18" s="515"/>
      <c r="F18" s="515"/>
      <c r="G18" s="515"/>
      <c r="H18" s="518"/>
      <c r="I18" s="521"/>
      <c r="J18" s="500"/>
      <c r="K18" s="503"/>
      <c r="L18" s="503"/>
      <c r="M18" s="506"/>
      <c r="N18" s="503"/>
      <c r="O18" s="497"/>
      <c r="P18" s="497"/>
      <c r="Q18" s="497"/>
      <c r="R18" s="497"/>
      <c r="S18" s="497"/>
      <c r="T18" s="497"/>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35">
      <c r="A19" s="510"/>
      <c r="B19" s="495"/>
      <c r="C19" s="513"/>
      <c r="D19" s="513"/>
      <c r="E19" s="516"/>
      <c r="F19" s="516"/>
      <c r="G19" s="516"/>
      <c r="H19" s="519"/>
      <c r="I19" s="522"/>
      <c r="J19" s="501"/>
      <c r="K19" s="504"/>
      <c r="L19" s="504"/>
      <c r="M19" s="507"/>
      <c r="N19" s="504"/>
      <c r="O19" s="498"/>
      <c r="P19" s="498"/>
      <c r="Q19" s="498"/>
      <c r="R19" s="498"/>
      <c r="S19" s="498"/>
      <c r="T19" s="498"/>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3">
      <c r="A20" s="508" t="e">
        <f>'Mapa Final'!#REF!</f>
        <v>#REF!</v>
      </c>
      <c r="B20" s="494" t="str">
        <f>'Mapa Final'!B26</f>
        <v>Incumplimiento</v>
      </c>
      <c r="C20" s="511" t="str">
        <f>'Mapa Final'!C44</f>
        <v>Afectación en la Prestación del Servicio de Justicia</v>
      </c>
      <c r="D20" s="511" t="str">
        <f>'Mapa Final'!D44</f>
        <v>Inexperiencia en el proceso de contratación por parte del contratista.</v>
      </c>
      <c r="E20" s="514" t="str">
        <f>'Mapa Final'!E44</f>
        <v xml:space="preserve">Inadecuada revision de los requisitos del proceso por parte del contratista
</v>
      </c>
      <c r="F20" s="514" t="str">
        <f>'Mapa Final'!F44</f>
        <v>Falta de realización oportuna de las obligaciones por parte del contratista.</v>
      </c>
      <c r="G20" s="514" t="str">
        <f>'Mapa Final'!G44</f>
        <v>Ejecución y Administración de Procesos</v>
      </c>
      <c r="H20" s="517" t="str">
        <f>'Mapa Final'!I44</f>
        <v>Media</v>
      </c>
      <c r="I20" s="520" t="str">
        <f>'Mapa Final'!L44</f>
        <v>Menor</v>
      </c>
      <c r="J20" s="499" t="str">
        <f>'Mapa Final'!N44</f>
        <v>Moderado</v>
      </c>
      <c r="K20" s="502" t="str">
        <f>'Mapa Final'!AA44</f>
        <v>Baja</v>
      </c>
      <c r="L20" s="502" t="str">
        <f>'Mapa Final'!AE44</f>
        <v>Menor</v>
      </c>
      <c r="M20" s="505" t="str">
        <f>'Mapa Final'!AG44</f>
        <v>Moderado</v>
      </c>
      <c r="N20" s="502" t="str">
        <f>'Mapa Final'!AH44</f>
        <v>Aceptar</v>
      </c>
      <c r="O20" s="496"/>
      <c r="P20" s="496"/>
      <c r="Q20" s="496"/>
      <c r="R20" s="496"/>
      <c r="S20" s="496"/>
      <c r="T20" s="496"/>
      <c r="U20" s="34"/>
      <c r="V20" s="34"/>
    </row>
    <row r="21" spans="1:176" x14ac:dyDescent="0.3">
      <c r="A21" s="509"/>
      <c r="B21" s="325"/>
      <c r="C21" s="512"/>
      <c r="D21" s="512"/>
      <c r="E21" s="515"/>
      <c r="F21" s="515"/>
      <c r="G21" s="515"/>
      <c r="H21" s="518"/>
      <c r="I21" s="521"/>
      <c r="J21" s="500"/>
      <c r="K21" s="503"/>
      <c r="L21" s="503"/>
      <c r="M21" s="506"/>
      <c r="N21" s="503"/>
      <c r="O21" s="497"/>
      <c r="P21" s="497"/>
      <c r="Q21" s="497"/>
      <c r="R21" s="497"/>
      <c r="S21" s="497"/>
      <c r="T21" s="497"/>
      <c r="U21" s="34"/>
      <c r="V21" s="34"/>
    </row>
    <row r="22" spans="1:176" x14ac:dyDescent="0.3">
      <c r="A22" s="509"/>
      <c r="B22" s="325"/>
      <c r="C22" s="512"/>
      <c r="D22" s="512"/>
      <c r="E22" s="515"/>
      <c r="F22" s="515"/>
      <c r="G22" s="515"/>
      <c r="H22" s="518"/>
      <c r="I22" s="521"/>
      <c r="J22" s="500"/>
      <c r="K22" s="503"/>
      <c r="L22" s="503"/>
      <c r="M22" s="506"/>
      <c r="N22" s="503"/>
      <c r="O22" s="497"/>
      <c r="P22" s="497"/>
      <c r="Q22" s="497"/>
      <c r="R22" s="497"/>
      <c r="S22" s="497"/>
      <c r="T22" s="497"/>
      <c r="U22" s="34"/>
      <c r="V22" s="34"/>
    </row>
    <row r="23" spans="1:176" x14ac:dyDescent="0.3">
      <c r="A23" s="509"/>
      <c r="B23" s="325"/>
      <c r="C23" s="512"/>
      <c r="D23" s="512"/>
      <c r="E23" s="515"/>
      <c r="F23" s="515"/>
      <c r="G23" s="515"/>
      <c r="H23" s="518"/>
      <c r="I23" s="521"/>
      <c r="J23" s="500"/>
      <c r="K23" s="503"/>
      <c r="L23" s="503"/>
      <c r="M23" s="506"/>
      <c r="N23" s="503"/>
      <c r="O23" s="497"/>
      <c r="P23" s="497"/>
      <c r="Q23" s="497"/>
      <c r="R23" s="497"/>
      <c r="S23" s="497"/>
      <c r="T23" s="497"/>
      <c r="U23" s="34"/>
      <c r="V23" s="34"/>
    </row>
    <row r="24" spans="1:176" ht="307.5" customHeight="1" thickBot="1" x14ac:dyDescent="0.35">
      <c r="A24" s="510"/>
      <c r="B24" s="495"/>
      <c r="C24" s="513"/>
      <c r="D24" s="513"/>
      <c r="E24" s="516"/>
      <c r="F24" s="516"/>
      <c r="G24" s="516"/>
      <c r="H24" s="519"/>
      <c r="I24" s="522"/>
      <c r="J24" s="501"/>
      <c r="K24" s="504"/>
      <c r="L24" s="504"/>
      <c r="M24" s="507"/>
      <c r="N24" s="504"/>
      <c r="O24" s="498"/>
      <c r="P24" s="498"/>
      <c r="Q24" s="498"/>
      <c r="R24" s="498"/>
      <c r="S24" s="498"/>
      <c r="T24" s="498"/>
      <c r="U24" s="34"/>
      <c r="V24" s="34"/>
    </row>
    <row r="25" spans="1:176" x14ac:dyDescent="0.3">
      <c r="A25" s="508">
        <f>'Mapa Final'!A163</f>
        <v>4</v>
      </c>
      <c r="B25" s="494" t="str">
        <f>'Mapa Final'!B163</f>
        <v>Corrupción</v>
      </c>
      <c r="C25" s="511" t="str">
        <f>'Mapa Final'!C163</f>
        <v>Reputacional</v>
      </c>
      <c r="D25" s="511" t="str">
        <f>'Mapa Final'!D163</f>
        <v xml:space="preserve">Intereses particulares.
 </v>
      </c>
      <c r="E25" s="514" t="str">
        <f>'Mapa Final'!E163</f>
        <v xml:space="preserve">Falta de etica profesional </v>
      </c>
      <c r="F25" s="514" t="str">
        <f>'Mapa Final'!F163</f>
        <v>Falta de Cultura de la legalidad.</v>
      </c>
      <c r="G25" s="514" t="str">
        <f>'Mapa Final'!G163</f>
        <v>Fraude Interno</v>
      </c>
      <c r="H25" s="517" t="str">
        <f>'Mapa Final'!I163</f>
        <v>Media</v>
      </c>
      <c r="I25" s="520" t="str">
        <f>'Mapa Final'!L163</f>
        <v>Moderado</v>
      </c>
      <c r="J25" s="499" t="str">
        <f>'Mapa Final'!N163</f>
        <v>Moderado</v>
      </c>
      <c r="K25" s="502" t="str">
        <f>'Mapa Final'!AA163</f>
        <v>Baja</v>
      </c>
      <c r="L25" s="502" t="str">
        <f>'Mapa Final'!AE163</f>
        <v>Moderado</v>
      </c>
      <c r="M25" s="505" t="str">
        <f>'Mapa Final'!AG163</f>
        <v>Moderado</v>
      </c>
      <c r="N25" s="502" t="str">
        <f>'Mapa Final'!AH163</f>
        <v>Aceptar</v>
      </c>
      <c r="O25" s="496"/>
      <c r="P25" s="496"/>
      <c r="Q25" s="496"/>
      <c r="R25" s="496"/>
      <c r="S25" s="496"/>
      <c r="T25" s="496"/>
    </row>
    <row r="26" spans="1:176" x14ac:dyDescent="0.3">
      <c r="A26" s="509"/>
      <c r="B26" s="325"/>
      <c r="C26" s="512"/>
      <c r="D26" s="512"/>
      <c r="E26" s="515"/>
      <c r="F26" s="515"/>
      <c r="G26" s="515"/>
      <c r="H26" s="518"/>
      <c r="I26" s="521"/>
      <c r="J26" s="500"/>
      <c r="K26" s="503"/>
      <c r="L26" s="503"/>
      <c r="M26" s="506"/>
      <c r="N26" s="503"/>
      <c r="O26" s="497"/>
      <c r="P26" s="497"/>
      <c r="Q26" s="497"/>
      <c r="R26" s="497"/>
      <c r="S26" s="497"/>
      <c r="T26" s="497"/>
    </row>
    <row r="27" spans="1:176" x14ac:dyDescent="0.3">
      <c r="A27" s="509"/>
      <c r="B27" s="325"/>
      <c r="C27" s="512"/>
      <c r="D27" s="512"/>
      <c r="E27" s="515"/>
      <c r="F27" s="515"/>
      <c r="G27" s="515"/>
      <c r="H27" s="518"/>
      <c r="I27" s="521"/>
      <c r="J27" s="500"/>
      <c r="K27" s="503"/>
      <c r="L27" s="503"/>
      <c r="M27" s="506"/>
      <c r="N27" s="503"/>
      <c r="O27" s="497"/>
      <c r="P27" s="497"/>
      <c r="Q27" s="497"/>
      <c r="R27" s="497"/>
      <c r="S27" s="497"/>
      <c r="T27" s="497"/>
    </row>
    <row r="28" spans="1:176" x14ac:dyDescent="0.3">
      <c r="A28" s="509"/>
      <c r="B28" s="325"/>
      <c r="C28" s="512"/>
      <c r="D28" s="512"/>
      <c r="E28" s="515"/>
      <c r="F28" s="515"/>
      <c r="G28" s="515"/>
      <c r="H28" s="518"/>
      <c r="I28" s="521"/>
      <c r="J28" s="500"/>
      <c r="K28" s="503"/>
      <c r="L28" s="503"/>
      <c r="M28" s="506"/>
      <c r="N28" s="503"/>
      <c r="O28" s="497"/>
      <c r="P28" s="497"/>
      <c r="Q28" s="497"/>
      <c r="R28" s="497"/>
      <c r="S28" s="497"/>
      <c r="T28" s="497"/>
    </row>
    <row r="29" spans="1:176" ht="277.5" customHeight="1" thickBot="1" x14ac:dyDescent="0.35">
      <c r="A29" s="510"/>
      <c r="B29" s="495"/>
      <c r="C29" s="513"/>
      <c r="D29" s="513"/>
      <c r="E29" s="516"/>
      <c r="F29" s="516"/>
      <c r="G29" s="516"/>
      <c r="H29" s="519"/>
      <c r="I29" s="522"/>
      <c r="J29" s="501"/>
      <c r="K29" s="504"/>
      <c r="L29" s="504"/>
      <c r="M29" s="507"/>
      <c r="N29" s="504"/>
      <c r="O29" s="498"/>
      <c r="P29" s="498"/>
      <c r="Q29" s="498"/>
      <c r="R29" s="498"/>
      <c r="S29" s="498"/>
      <c r="T29" s="498"/>
    </row>
    <row r="30" spans="1:176" x14ac:dyDescent="0.3">
      <c r="A30" s="508">
        <f>'Mapa Final'!A167</f>
        <v>5</v>
      </c>
      <c r="B30" s="494" t="str">
        <f>'Mapa Final'!B167</f>
        <v>Error en la estructura y planeación de los estudios previos</v>
      </c>
      <c r="C30" s="511" t="str">
        <f>'Mapa Final'!C167</f>
        <v>Reputacional</v>
      </c>
      <c r="D30" s="511" t="str">
        <f>'Mapa Final'!D167</f>
        <v>Insuficiencia en el estudio de mercado</v>
      </c>
      <c r="E30" s="514" t="str">
        <f>'Mapa Final'!E167</f>
        <v>Estudios previos o de factibilidad no acordes a la necesidad de la  entidad</v>
      </c>
      <c r="F30" s="514" t="str">
        <f>'Mapa Final'!F167</f>
        <v>Debilidad en los Estudios Previos (Inexactitud de la estimación del presupuesto oficial).</v>
      </c>
      <c r="G30" s="514" t="str">
        <f>'Mapa Final'!G167</f>
        <v>Ejecución y Administración de Procesos</v>
      </c>
      <c r="H30" s="517" t="str">
        <f>'Mapa Final'!I167</f>
        <v>Media</v>
      </c>
      <c r="I30" s="520" t="str">
        <f>'Mapa Final'!L167</f>
        <v>Moderado</v>
      </c>
      <c r="J30" s="499" t="str">
        <f>'Mapa Final'!N167</f>
        <v>Moderado</v>
      </c>
      <c r="K30" s="502" t="str">
        <f>'Mapa Final'!AA167</f>
        <v>Baja</v>
      </c>
      <c r="L30" s="502" t="str">
        <f>'Mapa Final'!AE167</f>
        <v>Moderado</v>
      </c>
      <c r="M30" s="505" t="str">
        <f>'Mapa Final'!AG167</f>
        <v>Moderado</v>
      </c>
      <c r="N30" s="502" t="str">
        <f>'Mapa Final'!AH167</f>
        <v>Aceptar</v>
      </c>
      <c r="O30" s="496"/>
      <c r="P30" s="496"/>
      <c r="Q30" s="496"/>
      <c r="R30" s="496"/>
      <c r="S30" s="496"/>
      <c r="T30" s="496"/>
    </row>
    <row r="31" spans="1:176" x14ac:dyDescent="0.3">
      <c r="A31" s="509"/>
      <c r="B31" s="325"/>
      <c r="C31" s="512"/>
      <c r="D31" s="512"/>
      <c r="E31" s="515"/>
      <c r="F31" s="515"/>
      <c r="G31" s="515"/>
      <c r="H31" s="518"/>
      <c r="I31" s="521"/>
      <c r="J31" s="500"/>
      <c r="K31" s="503"/>
      <c r="L31" s="503"/>
      <c r="M31" s="506"/>
      <c r="N31" s="503"/>
      <c r="O31" s="497"/>
      <c r="P31" s="497"/>
      <c r="Q31" s="497"/>
      <c r="R31" s="497"/>
      <c r="S31" s="497"/>
      <c r="T31" s="497"/>
    </row>
    <row r="32" spans="1:176" x14ac:dyDescent="0.3">
      <c r="A32" s="509"/>
      <c r="B32" s="325"/>
      <c r="C32" s="512"/>
      <c r="D32" s="512"/>
      <c r="E32" s="515"/>
      <c r="F32" s="515"/>
      <c r="G32" s="515"/>
      <c r="H32" s="518"/>
      <c r="I32" s="521"/>
      <c r="J32" s="500"/>
      <c r="K32" s="503"/>
      <c r="L32" s="503"/>
      <c r="M32" s="506"/>
      <c r="N32" s="503"/>
      <c r="O32" s="497"/>
      <c r="P32" s="497"/>
      <c r="Q32" s="497"/>
      <c r="R32" s="497"/>
      <c r="S32" s="497"/>
      <c r="T32" s="497"/>
    </row>
    <row r="33" spans="1:20" x14ac:dyDescent="0.3">
      <c r="A33" s="509"/>
      <c r="B33" s="325"/>
      <c r="C33" s="512"/>
      <c r="D33" s="512"/>
      <c r="E33" s="515"/>
      <c r="F33" s="515"/>
      <c r="G33" s="515"/>
      <c r="H33" s="518"/>
      <c r="I33" s="521"/>
      <c r="J33" s="500"/>
      <c r="K33" s="503"/>
      <c r="L33" s="503"/>
      <c r="M33" s="506"/>
      <c r="N33" s="503"/>
      <c r="O33" s="497"/>
      <c r="P33" s="497"/>
      <c r="Q33" s="497"/>
      <c r="R33" s="497"/>
      <c r="S33" s="497"/>
      <c r="T33" s="497"/>
    </row>
    <row r="34" spans="1:20" ht="102.75" customHeight="1" thickBot="1" x14ac:dyDescent="0.35">
      <c r="A34" s="510"/>
      <c r="B34" s="495"/>
      <c r="C34" s="513"/>
      <c r="D34" s="513"/>
      <c r="E34" s="516"/>
      <c r="F34" s="516"/>
      <c r="G34" s="516"/>
      <c r="H34" s="519"/>
      <c r="I34" s="522"/>
      <c r="J34" s="501"/>
      <c r="K34" s="504"/>
      <c r="L34" s="504"/>
      <c r="M34" s="507"/>
      <c r="N34" s="504"/>
      <c r="O34" s="498"/>
      <c r="P34" s="498"/>
      <c r="Q34" s="498"/>
      <c r="R34" s="498"/>
      <c r="S34" s="498"/>
      <c r="T34" s="498"/>
    </row>
    <row r="35" spans="1:20" x14ac:dyDescent="0.3">
      <c r="A35" s="508">
        <f>'Mapa Final'!A23</f>
        <v>0</v>
      </c>
      <c r="B35" s="494">
        <f>'Mapa Final'!B23</f>
        <v>0</v>
      </c>
      <c r="C35" s="511" t="str">
        <f>'Mapa Final'!C23</f>
        <v>Afectación en la Prestación del Servicio de Justicia</v>
      </c>
      <c r="D35" s="511" t="str">
        <f>'Mapa Final'!D23</f>
        <v>Insuficiencia en el estudio de mercado</v>
      </c>
      <c r="E35" s="514" t="str">
        <f>'Mapa Final'!E23</f>
        <v xml:space="preserve">Deficiencia en la etapa de evalaución </v>
      </c>
      <c r="F35" s="514" t="str">
        <f>'Mapa Final'!F23</f>
        <v>Adjudicar el contrato a un proveedor sin contar con la capacidad, experiencia y antiguedad para cumplir acabalidad el objeto contractual.</v>
      </c>
      <c r="G35" s="514" t="str">
        <f>'Mapa Final'!G23</f>
        <v>Ejecución y Administración de Procesos</v>
      </c>
      <c r="H35" s="517" t="str">
        <f>'Mapa Final'!I23</f>
        <v>Muy Baja</v>
      </c>
      <c r="I35" s="520" t="str">
        <f>'Mapa Final'!L23</f>
        <v>Moderado</v>
      </c>
      <c r="J35" s="499" t="str">
        <f>'Mapa Final'!N23</f>
        <v>Moderado</v>
      </c>
      <c r="K35" s="502" t="str">
        <f>'Mapa Final'!AA23</f>
        <v>Muy Baja</v>
      </c>
      <c r="L35" s="502" t="str">
        <f>'Mapa Final'!AE23</f>
        <v>Moderado</v>
      </c>
      <c r="M35" s="505" t="str">
        <f>'Mapa Final'!AG23</f>
        <v>Moderado</v>
      </c>
      <c r="N35" s="502" t="str">
        <f>'Mapa Final'!AH23</f>
        <v>Aceptar</v>
      </c>
      <c r="O35" s="496"/>
      <c r="P35" s="496"/>
      <c r="Q35" s="496"/>
      <c r="R35" s="496"/>
      <c r="S35" s="496"/>
      <c r="T35" s="496"/>
    </row>
    <row r="36" spans="1:20" x14ac:dyDescent="0.3">
      <c r="A36" s="509"/>
      <c r="B36" s="325"/>
      <c r="C36" s="512"/>
      <c r="D36" s="512"/>
      <c r="E36" s="515"/>
      <c r="F36" s="515"/>
      <c r="G36" s="515"/>
      <c r="H36" s="518"/>
      <c r="I36" s="521"/>
      <c r="J36" s="500"/>
      <c r="K36" s="503"/>
      <c r="L36" s="503"/>
      <c r="M36" s="506"/>
      <c r="N36" s="503"/>
      <c r="O36" s="497"/>
      <c r="P36" s="497"/>
      <c r="Q36" s="497"/>
      <c r="R36" s="497"/>
      <c r="S36" s="497"/>
      <c r="T36" s="497"/>
    </row>
    <row r="37" spans="1:20" x14ac:dyDescent="0.3">
      <c r="A37" s="509"/>
      <c r="B37" s="325"/>
      <c r="C37" s="512"/>
      <c r="D37" s="512"/>
      <c r="E37" s="515"/>
      <c r="F37" s="515"/>
      <c r="G37" s="515"/>
      <c r="H37" s="518"/>
      <c r="I37" s="521"/>
      <c r="J37" s="500"/>
      <c r="K37" s="503"/>
      <c r="L37" s="503"/>
      <c r="M37" s="506"/>
      <c r="N37" s="503"/>
      <c r="O37" s="497"/>
      <c r="P37" s="497"/>
      <c r="Q37" s="497"/>
      <c r="R37" s="497"/>
      <c r="S37" s="497"/>
      <c r="T37" s="497"/>
    </row>
    <row r="38" spans="1:20" x14ac:dyDescent="0.3">
      <c r="A38" s="509"/>
      <c r="B38" s="325"/>
      <c r="C38" s="512"/>
      <c r="D38" s="512"/>
      <c r="E38" s="515"/>
      <c r="F38" s="515"/>
      <c r="G38" s="515"/>
      <c r="H38" s="518"/>
      <c r="I38" s="521"/>
      <c r="J38" s="500"/>
      <c r="K38" s="503"/>
      <c r="L38" s="503"/>
      <c r="M38" s="506"/>
      <c r="N38" s="503"/>
      <c r="O38" s="497"/>
      <c r="P38" s="497"/>
      <c r="Q38" s="497"/>
      <c r="R38" s="497"/>
      <c r="S38" s="497"/>
      <c r="T38" s="497"/>
    </row>
    <row r="39" spans="1:20" ht="278.25" customHeight="1" thickBot="1" x14ac:dyDescent="0.35">
      <c r="A39" s="510"/>
      <c r="B39" s="495"/>
      <c r="C39" s="513"/>
      <c r="D39" s="513"/>
      <c r="E39" s="516"/>
      <c r="F39" s="516"/>
      <c r="G39" s="516"/>
      <c r="H39" s="519"/>
      <c r="I39" s="522"/>
      <c r="J39" s="501"/>
      <c r="K39" s="504"/>
      <c r="L39" s="504"/>
      <c r="M39" s="507"/>
      <c r="N39" s="504"/>
      <c r="O39" s="498"/>
      <c r="P39" s="498"/>
      <c r="Q39" s="498"/>
      <c r="R39" s="498"/>
      <c r="S39" s="498"/>
      <c r="T39" s="498"/>
    </row>
    <row r="40" spans="1:20" x14ac:dyDescent="0.3">
      <c r="A40" s="508" t="e">
        <f>'Mapa Final'!#REF!</f>
        <v>#REF!</v>
      </c>
      <c r="B40" s="494" t="e">
        <f>'Mapa Final'!#REF!</f>
        <v>#REF!</v>
      </c>
      <c r="C40" s="511" t="str">
        <f>'Mapa Final'!C26</f>
        <v>Afectación Económica</v>
      </c>
      <c r="D40" s="511" t="str">
        <f>'Mapa Final'!D26</f>
        <v>PAC Insuficiente para atender las obligaciones mensuales de la Entidad.</v>
      </c>
      <c r="E40" s="514" t="str">
        <f>'Mapa Final'!E26</f>
        <v xml:space="preserve">Planeacion del proceso </v>
      </c>
      <c r="F40" s="514" t="str">
        <f>'Mapa Final'!F26</f>
        <v>Incumplimiento en la atención de las obligaciones mensuales de la Entidad.</v>
      </c>
      <c r="G40" s="514" t="str">
        <f>'Mapa Final'!G26</f>
        <v>Ejecución y Administración de Procesos</v>
      </c>
      <c r="H40" s="517" t="str">
        <f>'Mapa Final'!I26</f>
        <v>Media</v>
      </c>
      <c r="I40" s="520" t="str">
        <f>'Mapa Final'!L26</f>
        <v>Moderado</v>
      </c>
      <c r="J40" s="499" t="str">
        <f>'Mapa Final'!N26</f>
        <v>Moderado</v>
      </c>
      <c r="K40" s="502" t="str">
        <f>'Mapa Final'!AA26</f>
        <v>Baja</v>
      </c>
      <c r="L40" s="502" t="str">
        <f>'Mapa Final'!AE26</f>
        <v>Moderado</v>
      </c>
      <c r="M40" s="505" t="str">
        <f>'Mapa Final'!AG26</f>
        <v>Moderado</v>
      </c>
      <c r="N40" s="502" t="str">
        <f>'Mapa Final'!AH26</f>
        <v>Aceptar</v>
      </c>
      <c r="O40" s="496"/>
      <c r="P40" s="496"/>
      <c r="Q40" s="496"/>
      <c r="R40" s="496"/>
      <c r="S40" s="496"/>
      <c r="T40" s="496"/>
    </row>
    <row r="41" spans="1:20" x14ac:dyDescent="0.3">
      <c r="A41" s="509"/>
      <c r="B41" s="325"/>
      <c r="C41" s="512"/>
      <c r="D41" s="512"/>
      <c r="E41" s="515"/>
      <c r="F41" s="515"/>
      <c r="G41" s="515"/>
      <c r="H41" s="518"/>
      <c r="I41" s="521"/>
      <c r="J41" s="500"/>
      <c r="K41" s="503"/>
      <c r="L41" s="503"/>
      <c r="M41" s="506"/>
      <c r="N41" s="503"/>
      <c r="O41" s="497"/>
      <c r="P41" s="497"/>
      <c r="Q41" s="497"/>
      <c r="R41" s="497"/>
      <c r="S41" s="497"/>
      <c r="T41" s="497"/>
    </row>
    <row r="42" spans="1:20" x14ac:dyDescent="0.3">
      <c r="A42" s="509"/>
      <c r="B42" s="325"/>
      <c r="C42" s="512"/>
      <c r="D42" s="512"/>
      <c r="E42" s="515"/>
      <c r="F42" s="515"/>
      <c r="G42" s="515"/>
      <c r="H42" s="518"/>
      <c r="I42" s="521"/>
      <c r="J42" s="500"/>
      <c r="K42" s="503"/>
      <c r="L42" s="503"/>
      <c r="M42" s="506"/>
      <c r="N42" s="503"/>
      <c r="O42" s="497"/>
      <c r="P42" s="497"/>
      <c r="Q42" s="497"/>
      <c r="R42" s="497"/>
      <c r="S42" s="497"/>
      <c r="T42" s="497"/>
    </row>
    <row r="43" spans="1:20" x14ac:dyDescent="0.3">
      <c r="A43" s="509"/>
      <c r="B43" s="325"/>
      <c r="C43" s="512"/>
      <c r="D43" s="512"/>
      <c r="E43" s="515"/>
      <c r="F43" s="515"/>
      <c r="G43" s="515"/>
      <c r="H43" s="518"/>
      <c r="I43" s="521"/>
      <c r="J43" s="500"/>
      <c r="K43" s="503"/>
      <c r="L43" s="503"/>
      <c r="M43" s="506"/>
      <c r="N43" s="503"/>
      <c r="O43" s="497"/>
      <c r="P43" s="497"/>
      <c r="Q43" s="497"/>
      <c r="R43" s="497"/>
      <c r="S43" s="497"/>
      <c r="T43" s="497"/>
    </row>
    <row r="44" spans="1:20" ht="15" thickBot="1" x14ac:dyDescent="0.35">
      <c r="A44" s="510"/>
      <c r="B44" s="495"/>
      <c r="C44" s="513"/>
      <c r="D44" s="513"/>
      <c r="E44" s="516"/>
      <c r="F44" s="516"/>
      <c r="G44" s="516"/>
      <c r="H44" s="519"/>
      <c r="I44" s="522"/>
      <c r="J44" s="501"/>
      <c r="K44" s="504"/>
      <c r="L44" s="504"/>
      <c r="M44" s="507"/>
      <c r="N44" s="504"/>
      <c r="O44" s="498"/>
      <c r="P44" s="498"/>
      <c r="Q44" s="498"/>
      <c r="R44" s="498"/>
      <c r="S44" s="498"/>
      <c r="T44" s="498"/>
    </row>
    <row r="45" spans="1:20" x14ac:dyDescent="0.3">
      <c r="A45" s="508">
        <f>'Mapa Final'!A171</f>
        <v>6</v>
      </c>
      <c r="B45" s="494" t="str">
        <f>'Mapa Final'!B171</f>
        <v xml:space="preserve">Incompetencia </v>
      </c>
      <c r="C45" s="511" t="str">
        <f>'Mapa Final'!C171</f>
        <v>Afectación en la Prestación del Servicio de Justicia</v>
      </c>
      <c r="D45" s="511" t="str">
        <f>'Mapa Final'!D171</f>
        <v xml:space="preserve">Errores en la elaboración de los estudios previos. </v>
      </c>
      <c r="E45" s="514" t="str">
        <f>'Mapa Final'!E171</f>
        <v>La no estructuración de una etapa precontractual estricta y exigente</v>
      </c>
      <c r="F45" s="514" t="str">
        <f>'Mapa Final'!F171</f>
        <v xml:space="preserve">Falta de estructura organizacional  y capacidad administrativa que atienda los requerimientos de la entidad estatal </v>
      </c>
      <c r="G45" s="514" t="str">
        <f>'Mapa Final'!G171</f>
        <v>Usuarios, productos y prácticas organizacionales</v>
      </c>
      <c r="H45" s="517" t="str">
        <f>'Mapa Final'!I171</f>
        <v>Media</v>
      </c>
      <c r="I45" s="520" t="str">
        <f>'Mapa Final'!L171</f>
        <v>Leve</v>
      </c>
      <c r="J45" s="499" t="str">
        <f>'Mapa Final'!N171</f>
        <v>Moderado</v>
      </c>
      <c r="K45" s="502" t="str">
        <f>'Mapa Final'!AA171</f>
        <v>Baja</v>
      </c>
      <c r="L45" s="502" t="str">
        <f>'Mapa Final'!AE171</f>
        <v>Leve</v>
      </c>
      <c r="M45" s="505" t="str">
        <f>'Mapa Final'!AG171</f>
        <v>Bajo</v>
      </c>
      <c r="N45" s="502" t="str">
        <f>'Mapa Final'!AH171</f>
        <v>Aceptar</v>
      </c>
      <c r="O45" s="496"/>
      <c r="P45" s="496"/>
      <c r="Q45" s="496"/>
      <c r="R45" s="496"/>
      <c r="S45" s="496"/>
      <c r="T45" s="496"/>
    </row>
    <row r="46" spans="1:20" x14ac:dyDescent="0.3">
      <c r="A46" s="509"/>
      <c r="B46" s="325"/>
      <c r="C46" s="512"/>
      <c r="D46" s="512"/>
      <c r="E46" s="515"/>
      <c r="F46" s="515"/>
      <c r="G46" s="515"/>
      <c r="H46" s="518"/>
      <c r="I46" s="521"/>
      <c r="J46" s="500"/>
      <c r="K46" s="503"/>
      <c r="L46" s="503"/>
      <c r="M46" s="506"/>
      <c r="N46" s="503"/>
      <c r="O46" s="497"/>
      <c r="P46" s="497"/>
      <c r="Q46" s="497"/>
      <c r="R46" s="497"/>
      <c r="S46" s="497"/>
      <c r="T46" s="497"/>
    </row>
    <row r="47" spans="1:20" x14ac:dyDescent="0.3">
      <c r="A47" s="509"/>
      <c r="B47" s="325"/>
      <c r="C47" s="512"/>
      <c r="D47" s="512"/>
      <c r="E47" s="515"/>
      <c r="F47" s="515"/>
      <c r="G47" s="515"/>
      <c r="H47" s="518"/>
      <c r="I47" s="521"/>
      <c r="J47" s="500"/>
      <c r="K47" s="503"/>
      <c r="L47" s="503"/>
      <c r="M47" s="506"/>
      <c r="N47" s="503"/>
      <c r="O47" s="497"/>
      <c r="P47" s="497"/>
      <c r="Q47" s="497"/>
      <c r="R47" s="497"/>
      <c r="S47" s="497"/>
      <c r="T47" s="497"/>
    </row>
    <row r="48" spans="1:20" x14ac:dyDescent="0.3">
      <c r="A48" s="509"/>
      <c r="B48" s="325"/>
      <c r="C48" s="512"/>
      <c r="D48" s="512"/>
      <c r="E48" s="515"/>
      <c r="F48" s="515"/>
      <c r="G48" s="515"/>
      <c r="H48" s="518"/>
      <c r="I48" s="521"/>
      <c r="J48" s="500"/>
      <c r="K48" s="503"/>
      <c r="L48" s="503"/>
      <c r="M48" s="506"/>
      <c r="N48" s="503"/>
      <c r="O48" s="497"/>
      <c r="P48" s="497"/>
      <c r="Q48" s="497"/>
      <c r="R48" s="497"/>
      <c r="S48" s="497"/>
      <c r="T48" s="497"/>
    </row>
    <row r="49" spans="1:20" ht="15" thickBot="1" x14ac:dyDescent="0.35">
      <c r="A49" s="510"/>
      <c r="B49" s="495"/>
      <c r="C49" s="513"/>
      <c r="D49" s="513"/>
      <c r="E49" s="516"/>
      <c r="F49" s="516"/>
      <c r="G49" s="516"/>
      <c r="H49" s="519"/>
      <c r="I49" s="522"/>
      <c r="J49" s="501"/>
      <c r="K49" s="504"/>
      <c r="L49" s="504"/>
      <c r="M49" s="507"/>
      <c r="N49" s="504"/>
      <c r="O49" s="498"/>
      <c r="P49" s="498"/>
      <c r="Q49" s="498"/>
      <c r="R49" s="498"/>
      <c r="S49" s="498"/>
      <c r="T49" s="498"/>
    </row>
    <row r="50" spans="1:20" x14ac:dyDescent="0.3">
      <c r="A50" s="508">
        <f>'Mapa Final'!A36</f>
        <v>0</v>
      </c>
      <c r="B50" s="494">
        <f>'Mapa Final'!B36</f>
        <v>0</v>
      </c>
      <c r="C50" s="511" t="str">
        <f>'Mapa Final'!C36</f>
        <v xml:space="preserve"> Afectación Ambiental</v>
      </c>
      <c r="D50" s="511" t="str">
        <f>'Mapa Final'!D36</f>
        <v>Incumplimiento de requisitos ambientales legales aplicables al proceso de contratación.</v>
      </c>
      <c r="E50" s="514" t="str">
        <f>'Mapa Final'!E36</f>
        <v>debilidad en el cumplimiento de los requisitos ambientales legales aplicables al proceso de contratación.</v>
      </c>
      <c r="F50" s="514" t="str">
        <f>'Mapa Final'!F36</f>
        <v xml:space="preserve">Incumplimiento de los requisitos contenido en la NTC 14001:2015, en el SIGCMA Seccional y en los Acuerdos PSAA14-10160, PSAA14-10161, así como NTC 9001: 2015, en el SIGCMA Seccional y el Acuerdo PSAA14-10161
</v>
      </c>
      <c r="G50" s="514" t="str">
        <f>'Mapa Final'!G36</f>
        <v>Ejecución y Administración de Procesos</v>
      </c>
      <c r="H50" s="517" t="str">
        <f>'Mapa Final'!I36</f>
        <v>Media</v>
      </c>
      <c r="I50" s="520" t="str">
        <f>'Mapa Final'!L36</f>
        <v>Moderado</v>
      </c>
      <c r="J50" s="499" t="str">
        <f>'Mapa Final'!N36</f>
        <v>Moderado</v>
      </c>
      <c r="K50" s="502" t="str">
        <f>'Mapa Final'!AA36</f>
        <v>Baja</v>
      </c>
      <c r="L50" s="502" t="str">
        <f>'Mapa Final'!AE36</f>
        <v>Moderado</v>
      </c>
      <c r="M50" s="505" t="str">
        <f>'Mapa Final'!AG36</f>
        <v>Moderado</v>
      </c>
      <c r="N50" s="502" t="str">
        <f>'Mapa Final'!AH36</f>
        <v>Aceptar</v>
      </c>
      <c r="O50" s="496"/>
      <c r="P50" s="496"/>
      <c r="Q50" s="496"/>
      <c r="R50" s="496"/>
      <c r="S50" s="496"/>
      <c r="T50" s="496"/>
    </row>
    <row r="51" spans="1:20" x14ac:dyDescent="0.3">
      <c r="A51" s="509"/>
      <c r="B51" s="325"/>
      <c r="C51" s="512"/>
      <c r="D51" s="512"/>
      <c r="E51" s="515"/>
      <c r="F51" s="515"/>
      <c r="G51" s="515"/>
      <c r="H51" s="518"/>
      <c r="I51" s="521"/>
      <c r="J51" s="500"/>
      <c r="K51" s="503"/>
      <c r="L51" s="503"/>
      <c r="M51" s="506"/>
      <c r="N51" s="503"/>
      <c r="O51" s="497"/>
      <c r="P51" s="497"/>
      <c r="Q51" s="497"/>
      <c r="R51" s="497"/>
      <c r="S51" s="497"/>
      <c r="T51" s="497"/>
    </row>
    <row r="52" spans="1:20" x14ac:dyDescent="0.3">
      <c r="A52" s="509"/>
      <c r="B52" s="325"/>
      <c r="C52" s="512"/>
      <c r="D52" s="512"/>
      <c r="E52" s="515"/>
      <c r="F52" s="515"/>
      <c r="G52" s="515"/>
      <c r="H52" s="518"/>
      <c r="I52" s="521"/>
      <c r="J52" s="500"/>
      <c r="K52" s="503"/>
      <c r="L52" s="503"/>
      <c r="M52" s="506"/>
      <c r="N52" s="503"/>
      <c r="O52" s="497"/>
      <c r="P52" s="497"/>
      <c r="Q52" s="497"/>
      <c r="R52" s="497"/>
      <c r="S52" s="497"/>
      <c r="T52" s="497"/>
    </row>
    <row r="53" spans="1:20" x14ac:dyDescent="0.3">
      <c r="A53" s="509"/>
      <c r="B53" s="325"/>
      <c r="C53" s="512"/>
      <c r="D53" s="512"/>
      <c r="E53" s="515"/>
      <c r="F53" s="515"/>
      <c r="G53" s="515"/>
      <c r="H53" s="518"/>
      <c r="I53" s="521"/>
      <c r="J53" s="500"/>
      <c r="K53" s="503"/>
      <c r="L53" s="503"/>
      <c r="M53" s="506"/>
      <c r="N53" s="503"/>
      <c r="O53" s="497"/>
      <c r="P53" s="497"/>
      <c r="Q53" s="497"/>
      <c r="R53" s="497"/>
      <c r="S53" s="497"/>
      <c r="T53" s="497"/>
    </row>
    <row r="54" spans="1:20" ht="15" thickBot="1" x14ac:dyDescent="0.35">
      <c r="A54" s="510"/>
      <c r="B54" s="495"/>
      <c r="C54" s="513"/>
      <c r="D54" s="513"/>
      <c r="E54" s="516"/>
      <c r="F54" s="516"/>
      <c r="G54" s="516"/>
      <c r="H54" s="519"/>
      <c r="I54" s="522"/>
      <c r="J54" s="501"/>
      <c r="K54" s="504"/>
      <c r="L54" s="504"/>
      <c r="M54" s="507"/>
      <c r="N54" s="504"/>
      <c r="O54" s="498"/>
      <c r="P54" s="498"/>
      <c r="Q54" s="498"/>
      <c r="R54" s="498"/>
      <c r="S54" s="498"/>
      <c r="T54" s="498"/>
    </row>
    <row r="55" spans="1:20" x14ac:dyDescent="0.3">
      <c r="A55" s="508">
        <f>'Mapa Final'!A40</f>
        <v>0</v>
      </c>
      <c r="B55" s="494">
        <f>'Mapa Final'!B40</f>
        <v>0</v>
      </c>
      <c r="C55" s="511">
        <f>'Mapa Final'!C40</f>
        <v>0</v>
      </c>
      <c r="D55" s="511" t="str">
        <f>'Mapa Final'!D40</f>
        <v>Mala calidad en el servicio</v>
      </c>
      <c r="E55" s="514" t="str">
        <f>'Mapa Final'!E40</f>
        <v>No aplicación de politicas y procedimientos de caldiad</v>
      </c>
      <c r="F55" s="514">
        <f>'Mapa Final'!F40</f>
        <v>0</v>
      </c>
      <c r="G55" s="514">
        <f>'Mapa Final'!G40</f>
        <v>0</v>
      </c>
      <c r="H55" s="517" t="str">
        <f>'Mapa Final'!I40</f>
        <v>Muy Baja</v>
      </c>
      <c r="I55" s="520" t="str">
        <f>'Mapa Final'!L40</f>
        <v>Leve</v>
      </c>
      <c r="J55" s="499" t="str">
        <f>'Mapa Final'!N40</f>
        <v>Bajo</v>
      </c>
      <c r="K55" s="502" t="str">
        <f>'Mapa Final'!AA40</f>
        <v>Muy Baja</v>
      </c>
      <c r="L55" s="502" t="str">
        <f>'Mapa Final'!AE40</f>
        <v>Leve</v>
      </c>
      <c r="M55" s="505" t="str">
        <f>'Mapa Final'!AG40</f>
        <v>Bajo</v>
      </c>
      <c r="N55" s="502" t="str">
        <f>'Mapa Final'!AH40</f>
        <v>Aceptar</v>
      </c>
      <c r="O55" s="496"/>
      <c r="P55" s="496"/>
      <c r="Q55" s="496"/>
      <c r="R55" s="496"/>
      <c r="S55" s="496"/>
      <c r="T55" s="496"/>
    </row>
    <row r="56" spans="1:20" x14ac:dyDescent="0.3">
      <c r="A56" s="509"/>
      <c r="B56" s="325"/>
      <c r="C56" s="512"/>
      <c r="D56" s="512"/>
      <c r="E56" s="515"/>
      <c r="F56" s="515"/>
      <c r="G56" s="515"/>
      <c r="H56" s="518"/>
      <c r="I56" s="521"/>
      <c r="J56" s="500"/>
      <c r="K56" s="503"/>
      <c r="L56" s="503"/>
      <c r="M56" s="506"/>
      <c r="N56" s="503"/>
      <c r="O56" s="497"/>
      <c r="P56" s="497"/>
      <c r="Q56" s="497"/>
      <c r="R56" s="497"/>
      <c r="S56" s="497"/>
      <c r="T56" s="497"/>
    </row>
    <row r="57" spans="1:20" x14ac:dyDescent="0.3">
      <c r="A57" s="509"/>
      <c r="B57" s="325"/>
      <c r="C57" s="512"/>
      <c r="D57" s="512"/>
      <c r="E57" s="515"/>
      <c r="F57" s="515"/>
      <c r="G57" s="515"/>
      <c r="H57" s="518"/>
      <c r="I57" s="521"/>
      <c r="J57" s="500"/>
      <c r="K57" s="503"/>
      <c r="L57" s="503"/>
      <c r="M57" s="506"/>
      <c r="N57" s="503"/>
      <c r="O57" s="497"/>
      <c r="P57" s="497"/>
      <c r="Q57" s="497"/>
      <c r="R57" s="497"/>
      <c r="S57" s="497"/>
      <c r="T57" s="497"/>
    </row>
    <row r="58" spans="1:20" x14ac:dyDescent="0.3">
      <c r="A58" s="509"/>
      <c r="B58" s="325"/>
      <c r="C58" s="512"/>
      <c r="D58" s="512"/>
      <c r="E58" s="515"/>
      <c r="F58" s="515"/>
      <c r="G58" s="515"/>
      <c r="H58" s="518"/>
      <c r="I58" s="521"/>
      <c r="J58" s="500"/>
      <c r="K58" s="503"/>
      <c r="L58" s="503"/>
      <c r="M58" s="506"/>
      <c r="N58" s="503"/>
      <c r="O58" s="497"/>
      <c r="P58" s="497"/>
      <c r="Q58" s="497"/>
      <c r="R58" s="497"/>
      <c r="S58" s="497"/>
      <c r="T58" s="497"/>
    </row>
    <row r="59" spans="1:20" ht="15" thickBot="1" x14ac:dyDescent="0.35">
      <c r="A59" s="510"/>
      <c r="B59" s="495"/>
      <c r="C59" s="513"/>
      <c r="D59" s="513"/>
      <c r="E59" s="516"/>
      <c r="F59" s="516"/>
      <c r="G59" s="516"/>
      <c r="H59" s="519"/>
      <c r="I59" s="522"/>
      <c r="J59" s="501"/>
      <c r="K59" s="504"/>
      <c r="L59" s="504"/>
      <c r="M59" s="507"/>
      <c r="N59" s="504"/>
      <c r="O59" s="498"/>
      <c r="P59" s="498"/>
      <c r="Q59" s="498"/>
      <c r="R59" s="498"/>
      <c r="S59" s="498"/>
      <c r="T59" s="498"/>
    </row>
  </sheetData>
  <mergeCells count="219">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I10:I14"/>
    <mergeCell ref="J10:J14"/>
    <mergeCell ref="K10:K14"/>
    <mergeCell ref="L10:L14"/>
    <mergeCell ref="P15:P19"/>
    <mergeCell ref="Q15:Q19"/>
    <mergeCell ref="R15:R19"/>
    <mergeCell ref="S15:S19"/>
    <mergeCell ref="T15:T19"/>
    <mergeCell ref="N15:N19"/>
    <mergeCell ref="O15:O19"/>
    <mergeCell ref="A20:A24"/>
    <mergeCell ref="C20:C24"/>
    <mergeCell ref="D20:D24"/>
    <mergeCell ref="E20:E24"/>
    <mergeCell ref="F20:F24"/>
    <mergeCell ref="J15:J19"/>
    <mergeCell ref="K15:K19"/>
    <mergeCell ref="L15:L19"/>
    <mergeCell ref="M15:M19"/>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55:P59"/>
    <mergeCell ref="Q55:Q59"/>
    <mergeCell ref="R55:R59"/>
    <mergeCell ref="S55:S59"/>
    <mergeCell ref="T55:T59"/>
    <mergeCell ref="J55:J59"/>
    <mergeCell ref="K55:K59"/>
    <mergeCell ref="L55:L59"/>
    <mergeCell ref="M55:M59"/>
    <mergeCell ref="N55:N59"/>
    <mergeCell ref="O55:O59"/>
    <mergeCell ref="B10:B14"/>
    <mergeCell ref="B15:B19"/>
    <mergeCell ref="B20:B24"/>
    <mergeCell ref="B25:B29"/>
    <mergeCell ref="B30:B34"/>
    <mergeCell ref="B35:B39"/>
    <mergeCell ref="B40:B44"/>
    <mergeCell ref="B45:B49"/>
    <mergeCell ref="B50:B54"/>
  </mergeCells>
  <conditionalFormatting sqref="D8:G8 H7 H60:J1048576 A7:B7">
    <cfRule type="containsText" dxfId="2391" priority="663" operator="containsText" text="3- Moderado">
      <formula>NOT(ISERROR(SEARCH("3- Moderado",A7)))</formula>
    </cfRule>
    <cfRule type="containsText" dxfId="2390" priority="664" operator="containsText" text="6- Moderado">
      <formula>NOT(ISERROR(SEARCH("6- Moderado",A7)))</formula>
    </cfRule>
    <cfRule type="containsText" dxfId="2389" priority="665" operator="containsText" text="4- Moderado">
      <formula>NOT(ISERROR(SEARCH("4- Moderado",A7)))</formula>
    </cfRule>
    <cfRule type="containsText" dxfId="2388" priority="666" operator="containsText" text="3- Bajo">
      <formula>NOT(ISERROR(SEARCH("3- Bajo",A7)))</formula>
    </cfRule>
    <cfRule type="containsText" dxfId="2387" priority="667" operator="containsText" text="4- Bajo">
      <formula>NOT(ISERROR(SEARCH("4- Bajo",A7)))</formula>
    </cfRule>
    <cfRule type="containsText" dxfId="2386" priority="668" operator="containsText" text="1- Bajo">
      <formula>NOT(ISERROR(SEARCH("1- Bajo",A7)))</formula>
    </cfRule>
  </conditionalFormatting>
  <conditionalFormatting sqref="H8:J8">
    <cfRule type="containsText" dxfId="2385" priority="656" operator="containsText" text="3- Moderado">
      <formula>NOT(ISERROR(SEARCH("3- Moderado",H8)))</formula>
    </cfRule>
    <cfRule type="containsText" dxfId="2384" priority="657" operator="containsText" text="6- Moderado">
      <formula>NOT(ISERROR(SEARCH("6- Moderado",H8)))</formula>
    </cfRule>
    <cfRule type="containsText" dxfId="2383" priority="658" operator="containsText" text="4- Moderado">
      <formula>NOT(ISERROR(SEARCH("4- Moderado",H8)))</formula>
    </cfRule>
    <cfRule type="containsText" dxfId="2382" priority="659" operator="containsText" text="3- Bajo">
      <formula>NOT(ISERROR(SEARCH("3- Bajo",H8)))</formula>
    </cfRule>
    <cfRule type="containsText" dxfId="2381" priority="660" operator="containsText" text="4- Bajo">
      <formula>NOT(ISERROR(SEARCH("4- Bajo",H8)))</formula>
    </cfRule>
    <cfRule type="containsText" dxfId="2380" priority="662" operator="containsText" text="1- Bajo">
      <formula>NOT(ISERROR(SEARCH("1- Bajo",H8)))</formula>
    </cfRule>
  </conditionalFormatting>
  <conditionalFormatting sqref="J8 J60:J1048576">
    <cfRule type="containsText" dxfId="2379" priority="645" operator="containsText" text="25- Extremo">
      <formula>NOT(ISERROR(SEARCH("25- Extremo",J8)))</formula>
    </cfRule>
    <cfRule type="containsText" dxfId="2378" priority="646" operator="containsText" text="20- Extremo">
      <formula>NOT(ISERROR(SEARCH("20- Extremo",J8)))</formula>
    </cfRule>
    <cfRule type="containsText" dxfId="2377" priority="647" operator="containsText" text="15- Extremo">
      <formula>NOT(ISERROR(SEARCH("15- Extremo",J8)))</formula>
    </cfRule>
    <cfRule type="containsText" dxfId="2376" priority="648" operator="containsText" text="10- Extremo">
      <formula>NOT(ISERROR(SEARCH("10- Extremo",J8)))</formula>
    </cfRule>
    <cfRule type="containsText" dxfId="2375" priority="649" operator="containsText" text="5- Extremo">
      <formula>NOT(ISERROR(SEARCH("5- Extremo",J8)))</formula>
    </cfRule>
    <cfRule type="containsText" dxfId="2374" priority="650" operator="containsText" text="12- Alto">
      <formula>NOT(ISERROR(SEARCH("12- Alto",J8)))</formula>
    </cfRule>
    <cfRule type="containsText" dxfId="2373" priority="651" operator="containsText" text="10- Alto">
      <formula>NOT(ISERROR(SEARCH("10- Alto",J8)))</formula>
    </cfRule>
    <cfRule type="containsText" dxfId="2372" priority="652" operator="containsText" text="9- Alto">
      <formula>NOT(ISERROR(SEARCH("9- Alto",J8)))</formula>
    </cfRule>
    <cfRule type="containsText" dxfId="2371" priority="653" operator="containsText" text="8- Alto">
      <formula>NOT(ISERROR(SEARCH("8- Alto",J8)))</formula>
    </cfRule>
    <cfRule type="containsText" dxfId="2370" priority="654" operator="containsText" text="5- Alto">
      <formula>NOT(ISERROR(SEARCH("5- Alto",J8)))</formula>
    </cfRule>
    <cfRule type="containsText" dxfId="2369" priority="655" operator="containsText" text="4- Alto">
      <formula>NOT(ISERROR(SEARCH("4- Alto",J8)))</formula>
    </cfRule>
    <cfRule type="containsText" dxfId="2368" priority="661" operator="containsText" text="2- Bajo">
      <formula>NOT(ISERROR(SEARCH("2- Bajo",J8)))</formula>
    </cfRule>
  </conditionalFormatting>
  <conditionalFormatting sqref="K10:L10 K15:L15 K20:L20">
    <cfRule type="containsText" dxfId="2367" priority="639" operator="containsText" text="3- Moderado">
      <formula>NOT(ISERROR(SEARCH("3- Moderado",K10)))</formula>
    </cfRule>
    <cfRule type="containsText" dxfId="2366" priority="640" operator="containsText" text="6- Moderado">
      <formula>NOT(ISERROR(SEARCH("6- Moderado",K10)))</formula>
    </cfRule>
    <cfRule type="containsText" dxfId="2365" priority="641" operator="containsText" text="4- Moderado">
      <formula>NOT(ISERROR(SEARCH("4- Moderado",K10)))</formula>
    </cfRule>
    <cfRule type="containsText" dxfId="2364" priority="642" operator="containsText" text="3- Bajo">
      <formula>NOT(ISERROR(SEARCH("3- Bajo",K10)))</formula>
    </cfRule>
    <cfRule type="containsText" dxfId="2363" priority="643" operator="containsText" text="4- Bajo">
      <formula>NOT(ISERROR(SEARCH("4- Bajo",K10)))</formula>
    </cfRule>
    <cfRule type="containsText" dxfId="2362" priority="644" operator="containsText" text="1- Bajo">
      <formula>NOT(ISERROR(SEARCH("1- Bajo",K10)))</formula>
    </cfRule>
  </conditionalFormatting>
  <conditionalFormatting sqref="H10:I10 H15:I15 H20:I20">
    <cfRule type="containsText" dxfId="2361" priority="633" operator="containsText" text="3- Moderado">
      <formula>NOT(ISERROR(SEARCH("3- Moderado",H10)))</formula>
    </cfRule>
    <cfRule type="containsText" dxfId="2360" priority="634" operator="containsText" text="6- Moderado">
      <formula>NOT(ISERROR(SEARCH("6- Moderado",H10)))</formula>
    </cfRule>
    <cfRule type="containsText" dxfId="2359" priority="635" operator="containsText" text="4- Moderado">
      <formula>NOT(ISERROR(SEARCH("4- Moderado",H10)))</formula>
    </cfRule>
    <cfRule type="containsText" dxfId="2358" priority="636" operator="containsText" text="3- Bajo">
      <formula>NOT(ISERROR(SEARCH("3- Bajo",H10)))</formula>
    </cfRule>
    <cfRule type="containsText" dxfId="2357" priority="637" operator="containsText" text="4- Bajo">
      <formula>NOT(ISERROR(SEARCH("4- Bajo",H10)))</formula>
    </cfRule>
    <cfRule type="containsText" dxfId="2356" priority="638" operator="containsText" text="1- Bajo">
      <formula>NOT(ISERROR(SEARCH("1- Bajo",H10)))</formula>
    </cfRule>
  </conditionalFormatting>
  <conditionalFormatting sqref="A10:E10 E15 A15:B15 B20 B25 B30 B35 B40 B45 B50 B55">
    <cfRule type="containsText" dxfId="2355" priority="627" operator="containsText" text="3- Moderado">
      <formula>NOT(ISERROR(SEARCH("3- Moderado",A10)))</formula>
    </cfRule>
    <cfRule type="containsText" dxfId="2354" priority="628" operator="containsText" text="6- Moderado">
      <formula>NOT(ISERROR(SEARCH("6- Moderado",A10)))</formula>
    </cfRule>
    <cfRule type="containsText" dxfId="2353" priority="629" operator="containsText" text="4- Moderado">
      <formula>NOT(ISERROR(SEARCH("4- Moderado",A10)))</formula>
    </cfRule>
    <cfRule type="containsText" dxfId="2352" priority="630" operator="containsText" text="3- Bajo">
      <formula>NOT(ISERROR(SEARCH("3- Bajo",A10)))</formula>
    </cfRule>
    <cfRule type="containsText" dxfId="2351" priority="631" operator="containsText" text="4- Bajo">
      <formula>NOT(ISERROR(SEARCH("4- Bajo",A10)))</formula>
    </cfRule>
    <cfRule type="containsText" dxfId="2350" priority="632" operator="containsText" text="1- Bajo">
      <formula>NOT(ISERROR(SEARCH("1- Bajo",A10)))</formula>
    </cfRule>
  </conditionalFormatting>
  <conditionalFormatting sqref="F10:G10 F15:G15">
    <cfRule type="containsText" dxfId="2349" priority="621" operator="containsText" text="3- Moderado">
      <formula>NOT(ISERROR(SEARCH("3- Moderado",F10)))</formula>
    </cfRule>
    <cfRule type="containsText" dxfId="2348" priority="622" operator="containsText" text="6- Moderado">
      <formula>NOT(ISERROR(SEARCH("6- Moderado",F10)))</formula>
    </cfRule>
    <cfRule type="containsText" dxfId="2347" priority="623" operator="containsText" text="4- Moderado">
      <formula>NOT(ISERROR(SEARCH("4- Moderado",F10)))</formula>
    </cfRule>
    <cfRule type="containsText" dxfId="2346" priority="624" operator="containsText" text="3- Bajo">
      <formula>NOT(ISERROR(SEARCH("3- Bajo",F10)))</formula>
    </cfRule>
    <cfRule type="containsText" dxfId="2345" priority="625" operator="containsText" text="4- Bajo">
      <formula>NOT(ISERROR(SEARCH("4- Bajo",F10)))</formula>
    </cfRule>
    <cfRule type="containsText" dxfId="2344" priority="626" operator="containsText" text="1- Bajo">
      <formula>NOT(ISERROR(SEARCH("1- Bajo",F10)))</formula>
    </cfRule>
  </conditionalFormatting>
  <conditionalFormatting sqref="K8">
    <cfRule type="containsText" dxfId="2343" priority="615" operator="containsText" text="3- Moderado">
      <formula>NOT(ISERROR(SEARCH("3- Moderado",K8)))</formula>
    </cfRule>
    <cfRule type="containsText" dxfId="2342" priority="616" operator="containsText" text="6- Moderado">
      <formula>NOT(ISERROR(SEARCH("6- Moderado",K8)))</formula>
    </cfRule>
    <cfRule type="containsText" dxfId="2341" priority="617" operator="containsText" text="4- Moderado">
      <formula>NOT(ISERROR(SEARCH("4- Moderado",K8)))</formula>
    </cfRule>
    <cfRule type="containsText" dxfId="2340" priority="618" operator="containsText" text="3- Bajo">
      <formula>NOT(ISERROR(SEARCH("3- Bajo",K8)))</formula>
    </cfRule>
    <cfRule type="containsText" dxfId="2339" priority="619" operator="containsText" text="4- Bajo">
      <formula>NOT(ISERROR(SEARCH("4- Bajo",K8)))</formula>
    </cfRule>
    <cfRule type="containsText" dxfId="2338" priority="620" operator="containsText" text="1- Bajo">
      <formula>NOT(ISERROR(SEARCH("1- Bajo",K8)))</formula>
    </cfRule>
  </conditionalFormatting>
  <conditionalFormatting sqref="L8">
    <cfRule type="containsText" dxfId="2337" priority="609" operator="containsText" text="3- Moderado">
      <formula>NOT(ISERROR(SEARCH("3- Moderado",L8)))</formula>
    </cfRule>
    <cfRule type="containsText" dxfId="2336" priority="610" operator="containsText" text="6- Moderado">
      <formula>NOT(ISERROR(SEARCH("6- Moderado",L8)))</formula>
    </cfRule>
    <cfRule type="containsText" dxfId="2335" priority="611" operator="containsText" text="4- Moderado">
      <formula>NOT(ISERROR(SEARCH("4- Moderado",L8)))</formula>
    </cfRule>
    <cfRule type="containsText" dxfId="2334" priority="612" operator="containsText" text="3- Bajo">
      <formula>NOT(ISERROR(SEARCH("3- Bajo",L8)))</formula>
    </cfRule>
    <cfRule type="containsText" dxfId="2333" priority="613" operator="containsText" text="4- Bajo">
      <formula>NOT(ISERROR(SEARCH("4- Bajo",L8)))</formula>
    </cfRule>
    <cfRule type="containsText" dxfId="2332" priority="614" operator="containsText" text="1- Bajo">
      <formula>NOT(ISERROR(SEARCH("1- Bajo",L8)))</formula>
    </cfRule>
  </conditionalFormatting>
  <conditionalFormatting sqref="M8">
    <cfRule type="containsText" dxfId="2331" priority="603" operator="containsText" text="3- Moderado">
      <formula>NOT(ISERROR(SEARCH("3- Moderado",M8)))</formula>
    </cfRule>
    <cfRule type="containsText" dxfId="2330" priority="604" operator="containsText" text="6- Moderado">
      <formula>NOT(ISERROR(SEARCH("6- Moderado",M8)))</formula>
    </cfRule>
    <cfRule type="containsText" dxfId="2329" priority="605" operator="containsText" text="4- Moderado">
      <formula>NOT(ISERROR(SEARCH("4- Moderado",M8)))</formula>
    </cfRule>
    <cfRule type="containsText" dxfId="2328" priority="606" operator="containsText" text="3- Bajo">
      <formula>NOT(ISERROR(SEARCH("3- Bajo",M8)))</formula>
    </cfRule>
    <cfRule type="containsText" dxfId="2327" priority="607" operator="containsText" text="4- Bajo">
      <formula>NOT(ISERROR(SEARCH("4- Bajo",M8)))</formula>
    </cfRule>
    <cfRule type="containsText" dxfId="2326" priority="608" operator="containsText" text="1- Bajo">
      <formula>NOT(ISERROR(SEARCH("1- Bajo",M8)))</formula>
    </cfRule>
  </conditionalFormatting>
  <conditionalFormatting sqref="J10:J24">
    <cfRule type="containsText" dxfId="2325" priority="598" operator="containsText" text="Bajo">
      <formula>NOT(ISERROR(SEARCH("Bajo",J10)))</formula>
    </cfRule>
    <cfRule type="containsText" dxfId="2324" priority="599" operator="containsText" text="Moderado">
      <formula>NOT(ISERROR(SEARCH("Moderado",J10)))</formula>
    </cfRule>
    <cfRule type="containsText" dxfId="2323" priority="600" operator="containsText" text="Alto">
      <formula>NOT(ISERROR(SEARCH("Alto",J10)))</formula>
    </cfRule>
    <cfRule type="containsText" dxfId="2322" priority="601" operator="containsText" text="Extremo">
      <formula>NOT(ISERROR(SEARCH("Extremo",J10)))</formula>
    </cfRule>
    <cfRule type="colorScale" priority="602">
      <colorScale>
        <cfvo type="min"/>
        <cfvo type="max"/>
        <color rgb="FFFF7128"/>
        <color rgb="FFFFEF9C"/>
      </colorScale>
    </cfRule>
  </conditionalFormatting>
  <conditionalFormatting sqref="M10:M24">
    <cfRule type="containsText" dxfId="2321" priority="573" operator="containsText" text="Moderado">
      <formula>NOT(ISERROR(SEARCH("Moderado",M10)))</formula>
    </cfRule>
    <cfRule type="containsText" dxfId="2320" priority="593" operator="containsText" text="Bajo">
      <formula>NOT(ISERROR(SEARCH("Bajo",M10)))</formula>
    </cfRule>
    <cfRule type="containsText" dxfId="2319" priority="594" operator="containsText" text="Moderado">
      <formula>NOT(ISERROR(SEARCH("Moderado",M10)))</formula>
    </cfRule>
    <cfRule type="containsText" dxfId="2318" priority="595" operator="containsText" text="Alto">
      <formula>NOT(ISERROR(SEARCH("Alto",M10)))</formula>
    </cfRule>
    <cfRule type="containsText" dxfId="2317" priority="596" operator="containsText" text="Extremo">
      <formula>NOT(ISERROR(SEARCH("Extremo",M10)))</formula>
    </cfRule>
    <cfRule type="colorScale" priority="597">
      <colorScale>
        <cfvo type="min"/>
        <cfvo type="max"/>
        <color rgb="FFFF7128"/>
        <color rgb="FFFFEF9C"/>
      </colorScale>
    </cfRule>
  </conditionalFormatting>
  <conditionalFormatting sqref="N10 N15 N20">
    <cfRule type="containsText" dxfId="2316" priority="587" operator="containsText" text="3- Moderado">
      <formula>NOT(ISERROR(SEARCH("3- Moderado",N10)))</formula>
    </cfRule>
    <cfRule type="containsText" dxfId="2315" priority="588" operator="containsText" text="6- Moderado">
      <formula>NOT(ISERROR(SEARCH("6- Moderado",N10)))</formula>
    </cfRule>
    <cfRule type="containsText" dxfId="2314" priority="589" operator="containsText" text="4- Moderado">
      <formula>NOT(ISERROR(SEARCH("4- Moderado",N10)))</formula>
    </cfRule>
    <cfRule type="containsText" dxfId="2313" priority="590" operator="containsText" text="3- Bajo">
      <formula>NOT(ISERROR(SEARCH("3- Bajo",N10)))</formula>
    </cfRule>
    <cfRule type="containsText" dxfId="2312" priority="591" operator="containsText" text="4- Bajo">
      <formula>NOT(ISERROR(SEARCH("4- Bajo",N10)))</formula>
    </cfRule>
    <cfRule type="containsText" dxfId="2311" priority="592" operator="containsText" text="1- Bajo">
      <formula>NOT(ISERROR(SEARCH("1- Bajo",N10)))</formula>
    </cfRule>
  </conditionalFormatting>
  <conditionalFormatting sqref="H10:H24">
    <cfRule type="containsText" dxfId="2310" priority="574" operator="containsText" text="Muy Alta">
      <formula>NOT(ISERROR(SEARCH("Muy Alta",H10)))</formula>
    </cfRule>
    <cfRule type="containsText" dxfId="2309" priority="575" operator="containsText" text="Alta">
      <formula>NOT(ISERROR(SEARCH("Alta",H10)))</formula>
    </cfRule>
    <cfRule type="containsText" dxfId="2308" priority="576" operator="containsText" text="Muy Alta">
      <formula>NOT(ISERROR(SEARCH("Muy Alta",H10)))</formula>
    </cfRule>
    <cfRule type="containsText" dxfId="2307" priority="581" operator="containsText" text="Muy Baja">
      <formula>NOT(ISERROR(SEARCH("Muy Baja",H10)))</formula>
    </cfRule>
    <cfRule type="containsText" dxfId="2306" priority="582" operator="containsText" text="Baja">
      <formula>NOT(ISERROR(SEARCH("Baja",H10)))</formula>
    </cfRule>
    <cfRule type="containsText" dxfId="2305" priority="583" operator="containsText" text="Media">
      <formula>NOT(ISERROR(SEARCH("Media",H10)))</formula>
    </cfRule>
    <cfRule type="containsText" dxfId="2304" priority="584" operator="containsText" text="Alta">
      <formula>NOT(ISERROR(SEARCH("Alta",H10)))</formula>
    </cfRule>
    <cfRule type="containsText" dxfId="2303" priority="586" operator="containsText" text="Muy Alta">
      <formula>NOT(ISERROR(SEARCH("Muy Alta",H10)))</formula>
    </cfRule>
  </conditionalFormatting>
  <conditionalFormatting sqref="I10:I24">
    <cfRule type="containsText" dxfId="2302" priority="577" operator="containsText" text="Catastrófico">
      <formula>NOT(ISERROR(SEARCH("Catastrófico",I10)))</formula>
    </cfRule>
    <cfRule type="containsText" dxfId="2301" priority="578" operator="containsText" text="Mayor">
      <formula>NOT(ISERROR(SEARCH("Mayor",I10)))</formula>
    </cfRule>
    <cfRule type="containsText" dxfId="2300" priority="579" operator="containsText" text="Menor">
      <formula>NOT(ISERROR(SEARCH("Menor",I10)))</formula>
    </cfRule>
    <cfRule type="containsText" dxfId="2299" priority="580" operator="containsText" text="Leve">
      <formula>NOT(ISERROR(SEARCH("Leve",I10)))</formula>
    </cfRule>
    <cfRule type="containsText" dxfId="2298" priority="585" operator="containsText" text="Moderado">
      <formula>NOT(ISERROR(SEARCH("Moderado",I10)))</formula>
    </cfRule>
  </conditionalFormatting>
  <conditionalFormatting sqref="K10:K24">
    <cfRule type="containsText" dxfId="2297" priority="572" operator="containsText" text="Media">
      <formula>NOT(ISERROR(SEARCH("Media",K10)))</formula>
    </cfRule>
  </conditionalFormatting>
  <conditionalFormatting sqref="L10:L24">
    <cfRule type="containsText" dxfId="2296" priority="571" operator="containsText" text="Moderado">
      <formula>NOT(ISERROR(SEARCH("Moderado",L10)))</formula>
    </cfRule>
  </conditionalFormatting>
  <conditionalFormatting sqref="C15">
    <cfRule type="containsText" dxfId="2295" priority="565" operator="containsText" text="3- Moderado">
      <formula>NOT(ISERROR(SEARCH("3- Moderado",C15)))</formula>
    </cfRule>
    <cfRule type="containsText" dxfId="2294" priority="566" operator="containsText" text="6- Moderado">
      <formula>NOT(ISERROR(SEARCH("6- Moderado",C15)))</formula>
    </cfRule>
    <cfRule type="containsText" dxfId="2293" priority="567" operator="containsText" text="4- Moderado">
      <formula>NOT(ISERROR(SEARCH("4- Moderado",C15)))</formula>
    </cfRule>
    <cfRule type="containsText" dxfId="2292" priority="568" operator="containsText" text="3- Bajo">
      <formula>NOT(ISERROR(SEARCH("3- Bajo",C15)))</formula>
    </cfRule>
    <cfRule type="containsText" dxfId="2291" priority="569" operator="containsText" text="4- Bajo">
      <formula>NOT(ISERROR(SEARCH("4- Bajo",C15)))</formula>
    </cfRule>
    <cfRule type="containsText" dxfId="2290" priority="570" operator="containsText" text="1- Bajo">
      <formula>NOT(ISERROR(SEARCH("1- Bajo",C15)))</formula>
    </cfRule>
  </conditionalFormatting>
  <conditionalFormatting sqref="D15">
    <cfRule type="containsText" dxfId="2289" priority="559" operator="containsText" text="3- Moderado">
      <formula>NOT(ISERROR(SEARCH("3- Moderado",D15)))</formula>
    </cfRule>
    <cfRule type="containsText" dxfId="2288" priority="560" operator="containsText" text="6- Moderado">
      <formula>NOT(ISERROR(SEARCH("6- Moderado",D15)))</formula>
    </cfRule>
    <cfRule type="containsText" dxfId="2287" priority="561" operator="containsText" text="4- Moderado">
      <formula>NOT(ISERROR(SEARCH("4- Moderado",D15)))</formula>
    </cfRule>
    <cfRule type="containsText" dxfId="2286" priority="562" operator="containsText" text="3- Bajo">
      <formula>NOT(ISERROR(SEARCH("3- Bajo",D15)))</formula>
    </cfRule>
    <cfRule type="containsText" dxfId="2285" priority="563" operator="containsText" text="4- Bajo">
      <formula>NOT(ISERROR(SEARCH("4- Bajo",D15)))</formula>
    </cfRule>
    <cfRule type="containsText" dxfId="2284" priority="564" operator="containsText" text="1- Bajo">
      <formula>NOT(ISERROR(SEARCH("1- Bajo",D15)))</formula>
    </cfRule>
  </conditionalFormatting>
  <conditionalFormatting sqref="J10:J24">
    <cfRule type="containsText" dxfId="2283" priority="558" operator="containsText" text="Moderado">
      <formula>NOT(ISERROR(SEARCH("Moderado",J10)))</formula>
    </cfRule>
  </conditionalFormatting>
  <conditionalFormatting sqref="J10:J24">
    <cfRule type="containsText" dxfId="2282" priority="556" operator="containsText" text="Bajo">
      <formula>NOT(ISERROR(SEARCH("Bajo",J10)))</formula>
    </cfRule>
    <cfRule type="containsText" dxfId="2281" priority="557" operator="containsText" text="Extremo">
      <formula>NOT(ISERROR(SEARCH("Extremo",J10)))</formula>
    </cfRule>
  </conditionalFormatting>
  <conditionalFormatting sqref="K10:K24">
    <cfRule type="containsText" dxfId="2280" priority="554" operator="containsText" text="Baja">
      <formula>NOT(ISERROR(SEARCH("Baja",K10)))</formula>
    </cfRule>
    <cfRule type="containsText" dxfId="2279" priority="555" operator="containsText" text="Muy Baja">
      <formula>NOT(ISERROR(SEARCH("Muy Baja",K10)))</formula>
    </cfRule>
  </conditionalFormatting>
  <conditionalFormatting sqref="K10:K24">
    <cfRule type="containsText" dxfId="2278" priority="552" operator="containsText" text="Muy Alta">
      <formula>NOT(ISERROR(SEARCH("Muy Alta",K10)))</formula>
    </cfRule>
    <cfRule type="containsText" dxfId="2277" priority="553" operator="containsText" text="Alta">
      <formula>NOT(ISERROR(SEARCH("Alta",K10)))</formula>
    </cfRule>
  </conditionalFormatting>
  <conditionalFormatting sqref="L10:L24">
    <cfRule type="containsText" dxfId="2276" priority="548" operator="containsText" text="Catastrófico">
      <formula>NOT(ISERROR(SEARCH("Catastrófico",L10)))</formula>
    </cfRule>
    <cfRule type="containsText" dxfId="2275" priority="549" operator="containsText" text="Mayor">
      <formula>NOT(ISERROR(SEARCH("Mayor",L10)))</formula>
    </cfRule>
    <cfRule type="containsText" dxfId="2274" priority="550" operator="containsText" text="Menor">
      <formula>NOT(ISERROR(SEARCH("Menor",L10)))</formula>
    </cfRule>
    <cfRule type="containsText" dxfId="2273" priority="551" operator="containsText" text="Leve">
      <formula>NOT(ISERROR(SEARCH("Leve",L10)))</formula>
    </cfRule>
  </conditionalFormatting>
  <conditionalFormatting sqref="A20 E20">
    <cfRule type="containsText" dxfId="2272" priority="542" operator="containsText" text="3- Moderado">
      <formula>NOT(ISERROR(SEARCH("3- Moderado",A20)))</formula>
    </cfRule>
    <cfRule type="containsText" dxfId="2271" priority="543" operator="containsText" text="6- Moderado">
      <formula>NOT(ISERROR(SEARCH("6- Moderado",A20)))</formula>
    </cfRule>
    <cfRule type="containsText" dxfId="2270" priority="544" operator="containsText" text="4- Moderado">
      <formula>NOT(ISERROR(SEARCH("4- Moderado",A20)))</formula>
    </cfRule>
    <cfRule type="containsText" dxfId="2269" priority="545" operator="containsText" text="3- Bajo">
      <formula>NOT(ISERROR(SEARCH("3- Bajo",A20)))</formula>
    </cfRule>
    <cfRule type="containsText" dxfId="2268" priority="546" operator="containsText" text="4- Bajo">
      <formula>NOT(ISERROR(SEARCH("4- Bajo",A20)))</formula>
    </cfRule>
    <cfRule type="containsText" dxfId="2267" priority="547" operator="containsText" text="1- Bajo">
      <formula>NOT(ISERROR(SEARCH("1- Bajo",A20)))</formula>
    </cfRule>
  </conditionalFormatting>
  <conditionalFormatting sqref="F20:G20">
    <cfRule type="containsText" dxfId="2266" priority="536" operator="containsText" text="3- Moderado">
      <formula>NOT(ISERROR(SEARCH("3- Moderado",F20)))</formula>
    </cfRule>
    <cfRule type="containsText" dxfId="2265" priority="537" operator="containsText" text="6- Moderado">
      <formula>NOT(ISERROR(SEARCH("6- Moderado",F20)))</formula>
    </cfRule>
    <cfRule type="containsText" dxfId="2264" priority="538" operator="containsText" text="4- Moderado">
      <formula>NOT(ISERROR(SEARCH("4- Moderado",F20)))</formula>
    </cfRule>
    <cfRule type="containsText" dxfId="2263" priority="539" operator="containsText" text="3- Bajo">
      <formula>NOT(ISERROR(SEARCH("3- Bajo",F20)))</formula>
    </cfRule>
    <cfRule type="containsText" dxfId="2262" priority="540" operator="containsText" text="4- Bajo">
      <formula>NOT(ISERROR(SEARCH("4- Bajo",F20)))</formula>
    </cfRule>
    <cfRule type="containsText" dxfId="2261" priority="541" operator="containsText" text="1- Bajo">
      <formula>NOT(ISERROR(SEARCH("1- Bajo",F20)))</formula>
    </cfRule>
  </conditionalFormatting>
  <conditionalFormatting sqref="C20">
    <cfRule type="containsText" dxfId="2260" priority="530" operator="containsText" text="3- Moderado">
      <formula>NOT(ISERROR(SEARCH("3- Moderado",C20)))</formula>
    </cfRule>
    <cfRule type="containsText" dxfId="2259" priority="531" operator="containsText" text="6- Moderado">
      <formula>NOT(ISERROR(SEARCH("6- Moderado",C20)))</formula>
    </cfRule>
    <cfRule type="containsText" dxfId="2258" priority="532" operator="containsText" text="4- Moderado">
      <formula>NOT(ISERROR(SEARCH("4- Moderado",C20)))</formula>
    </cfRule>
    <cfRule type="containsText" dxfId="2257" priority="533" operator="containsText" text="3- Bajo">
      <formula>NOT(ISERROR(SEARCH("3- Bajo",C20)))</formula>
    </cfRule>
    <cfRule type="containsText" dxfId="2256" priority="534" operator="containsText" text="4- Bajo">
      <formula>NOT(ISERROR(SEARCH("4- Bajo",C20)))</formula>
    </cfRule>
    <cfRule type="containsText" dxfId="2255" priority="535" operator="containsText" text="1- Bajo">
      <formula>NOT(ISERROR(SEARCH("1- Bajo",C20)))</formula>
    </cfRule>
  </conditionalFormatting>
  <conditionalFormatting sqref="D20">
    <cfRule type="containsText" dxfId="2254" priority="524" operator="containsText" text="3- Moderado">
      <formula>NOT(ISERROR(SEARCH("3- Moderado",D20)))</formula>
    </cfRule>
    <cfRule type="containsText" dxfId="2253" priority="525" operator="containsText" text="6- Moderado">
      <formula>NOT(ISERROR(SEARCH("6- Moderado",D20)))</formula>
    </cfRule>
    <cfRule type="containsText" dxfId="2252" priority="526" operator="containsText" text="4- Moderado">
      <formula>NOT(ISERROR(SEARCH("4- Moderado",D20)))</formula>
    </cfRule>
    <cfRule type="containsText" dxfId="2251" priority="527" operator="containsText" text="3- Bajo">
      <formula>NOT(ISERROR(SEARCH("3- Bajo",D20)))</formula>
    </cfRule>
    <cfRule type="containsText" dxfId="2250" priority="528" operator="containsText" text="4- Bajo">
      <formula>NOT(ISERROR(SEARCH("4- Bajo",D20)))</formula>
    </cfRule>
    <cfRule type="containsText" dxfId="2249" priority="529" operator="containsText" text="1- Bajo">
      <formula>NOT(ISERROR(SEARCH("1- Bajo",D20)))</formula>
    </cfRule>
  </conditionalFormatting>
  <conditionalFormatting sqref="K25:L25">
    <cfRule type="containsText" dxfId="2248" priority="518" operator="containsText" text="3- Moderado">
      <formula>NOT(ISERROR(SEARCH("3- Moderado",K25)))</formula>
    </cfRule>
    <cfRule type="containsText" dxfId="2247" priority="519" operator="containsText" text="6- Moderado">
      <formula>NOT(ISERROR(SEARCH("6- Moderado",K25)))</formula>
    </cfRule>
    <cfRule type="containsText" dxfId="2246" priority="520" operator="containsText" text="4- Moderado">
      <formula>NOT(ISERROR(SEARCH("4- Moderado",K25)))</formula>
    </cfRule>
    <cfRule type="containsText" dxfId="2245" priority="521" operator="containsText" text="3- Bajo">
      <formula>NOT(ISERROR(SEARCH("3- Bajo",K25)))</formula>
    </cfRule>
    <cfRule type="containsText" dxfId="2244" priority="522" operator="containsText" text="4- Bajo">
      <formula>NOT(ISERROR(SEARCH("4- Bajo",K25)))</formula>
    </cfRule>
    <cfRule type="containsText" dxfId="2243" priority="523" operator="containsText" text="1- Bajo">
      <formula>NOT(ISERROR(SEARCH("1- Bajo",K25)))</formula>
    </cfRule>
  </conditionalFormatting>
  <conditionalFormatting sqref="H25:I25">
    <cfRule type="containsText" dxfId="2242" priority="512" operator="containsText" text="3- Moderado">
      <formula>NOT(ISERROR(SEARCH("3- Moderado",H25)))</formula>
    </cfRule>
    <cfRule type="containsText" dxfId="2241" priority="513" operator="containsText" text="6- Moderado">
      <formula>NOT(ISERROR(SEARCH("6- Moderado",H25)))</formula>
    </cfRule>
    <cfRule type="containsText" dxfId="2240" priority="514" operator="containsText" text="4- Moderado">
      <formula>NOT(ISERROR(SEARCH("4- Moderado",H25)))</formula>
    </cfRule>
    <cfRule type="containsText" dxfId="2239" priority="515" operator="containsText" text="3- Bajo">
      <formula>NOT(ISERROR(SEARCH("3- Bajo",H25)))</formula>
    </cfRule>
    <cfRule type="containsText" dxfId="2238" priority="516" operator="containsText" text="4- Bajo">
      <formula>NOT(ISERROR(SEARCH("4- Bajo",H25)))</formula>
    </cfRule>
    <cfRule type="containsText" dxfId="2237" priority="517" operator="containsText" text="1- Bajo">
      <formula>NOT(ISERROR(SEARCH("1- Bajo",H25)))</formula>
    </cfRule>
  </conditionalFormatting>
  <conditionalFormatting sqref="A25 C25:E25">
    <cfRule type="containsText" dxfId="2236" priority="506" operator="containsText" text="3- Moderado">
      <formula>NOT(ISERROR(SEARCH("3- Moderado",A25)))</formula>
    </cfRule>
    <cfRule type="containsText" dxfId="2235" priority="507" operator="containsText" text="6- Moderado">
      <formula>NOT(ISERROR(SEARCH("6- Moderado",A25)))</formula>
    </cfRule>
    <cfRule type="containsText" dxfId="2234" priority="508" operator="containsText" text="4- Moderado">
      <formula>NOT(ISERROR(SEARCH("4- Moderado",A25)))</formula>
    </cfRule>
    <cfRule type="containsText" dxfId="2233" priority="509" operator="containsText" text="3- Bajo">
      <formula>NOT(ISERROR(SEARCH("3- Bajo",A25)))</formula>
    </cfRule>
    <cfRule type="containsText" dxfId="2232" priority="510" operator="containsText" text="4- Bajo">
      <formula>NOT(ISERROR(SEARCH("4- Bajo",A25)))</formula>
    </cfRule>
    <cfRule type="containsText" dxfId="2231" priority="511" operator="containsText" text="1- Bajo">
      <formula>NOT(ISERROR(SEARCH("1- Bajo",A25)))</formula>
    </cfRule>
  </conditionalFormatting>
  <conditionalFormatting sqref="F25:G25">
    <cfRule type="containsText" dxfId="2230" priority="500" operator="containsText" text="3- Moderado">
      <formula>NOT(ISERROR(SEARCH("3- Moderado",F25)))</formula>
    </cfRule>
    <cfRule type="containsText" dxfId="2229" priority="501" operator="containsText" text="6- Moderado">
      <formula>NOT(ISERROR(SEARCH("6- Moderado",F25)))</formula>
    </cfRule>
    <cfRule type="containsText" dxfId="2228" priority="502" operator="containsText" text="4- Moderado">
      <formula>NOT(ISERROR(SEARCH("4- Moderado",F25)))</formula>
    </cfRule>
    <cfRule type="containsText" dxfId="2227" priority="503" operator="containsText" text="3- Bajo">
      <formula>NOT(ISERROR(SEARCH("3- Bajo",F25)))</formula>
    </cfRule>
    <cfRule type="containsText" dxfId="2226" priority="504" operator="containsText" text="4- Bajo">
      <formula>NOT(ISERROR(SEARCH("4- Bajo",F25)))</formula>
    </cfRule>
    <cfRule type="containsText" dxfId="2225" priority="505" operator="containsText" text="1- Bajo">
      <formula>NOT(ISERROR(SEARCH("1- Bajo",F25)))</formula>
    </cfRule>
  </conditionalFormatting>
  <conditionalFormatting sqref="J25:J29">
    <cfRule type="containsText" dxfId="2224" priority="495" operator="containsText" text="Bajo">
      <formula>NOT(ISERROR(SEARCH("Bajo",J25)))</formula>
    </cfRule>
    <cfRule type="containsText" dxfId="2223" priority="496" operator="containsText" text="Moderado">
      <formula>NOT(ISERROR(SEARCH("Moderado",J25)))</formula>
    </cfRule>
    <cfRule type="containsText" dxfId="2222" priority="497" operator="containsText" text="Alto">
      <formula>NOT(ISERROR(SEARCH("Alto",J25)))</formula>
    </cfRule>
    <cfRule type="containsText" dxfId="2221"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2220" priority="470" operator="containsText" text="Moderado">
      <formula>NOT(ISERROR(SEARCH("Moderado",M25)))</formula>
    </cfRule>
    <cfRule type="containsText" dxfId="2219" priority="490" operator="containsText" text="Bajo">
      <formula>NOT(ISERROR(SEARCH("Bajo",M25)))</formula>
    </cfRule>
    <cfRule type="containsText" dxfId="2218" priority="491" operator="containsText" text="Moderado">
      <formula>NOT(ISERROR(SEARCH("Moderado",M25)))</formula>
    </cfRule>
    <cfRule type="containsText" dxfId="2217" priority="492" operator="containsText" text="Alto">
      <formula>NOT(ISERROR(SEARCH("Alto",M25)))</formula>
    </cfRule>
    <cfRule type="containsText" dxfId="2216"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2215" priority="484" operator="containsText" text="3- Moderado">
      <formula>NOT(ISERROR(SEARCH("3- Moderado",N25)))</formula>
    </cfRule>
    <cfRule type="containsText" dxfId="2214" priority="485" operator="containsText" text="6- Moderado">
      <formula>NOT(ISERROR(SEARCH("6- Moderado",N25)))</formula>
    </cfRule>
    <cfRule type="containsText" dxfId="2213" priority="486" operator="containsText" text="4- Moderado">
      <formula>NOT(ISERROR(SEARCH("4- Moderado",N25)))</formula>
    </cfRule>
    <cfRule type="containsText" dxfId="2212" priority="487" operator="containsText" text="3- Bajo">
      <formula>NOT(ISERROR(SEARCH("3- Bajo",N25)))</formula>
    </cfRule>
    <cfRule type="containsText" dxfId="2211" priority="488" operator="containsText" text="4- Bajo">
      <formula>NOT(ISERROR(SEARCH("4- Bajo",N25)))</formula>
    </cfRule>
    <cfRule type="containsText" dxfId="2210" priority="489" operator="containsText" text="1- Bajo">
      <formula>NOT(ISERROR(SEARCH("1- Bajo",N25)))</formula>
    </cfRule>
  </conditionalFormatting>
  <conditionalFormatting sqref="H25:H29">
    <cfRule type="containsText" dxfId="2209" priority="471" operator="containsText" text="Muy Alta">
      <formula>NOT(ISERROR(SEARCH("Muy Alta",H25)))</formula>
    </cfRule>
    <cfRule type="containsText" dxfId="2208" priority="472" operator="containsText" text="Alta">
      <formula>NOT(ISERROR(SEARCH("Alta",H25)))</formula>
    </cfRule>
    <cfRule type="containsText" dxfId="2207" priority="473" operator="containsText" text="Muy Alta">
      <formula>NOT(ISERROR(SEARCH("Muy Alta",H25)))</formula>
    </cfRule>
    <cfRule type="containsText" dxfId="2206" priority="478" operator="containsText" text="Muy Baja">
      <formula>NOT(ISERROR(SEARCH("Muy Baja",H25)))</formula>
    </cfRule>
    <cfRule type="containsText" dxfId="2205" priority="479" operator="containsText" text="Baja">
      <formula>NOT(ISERROR(SEARCH("Baja",H25)))</formula>
    </cfRule>
    <cfRule type="containsText" dxfId="2204" priority="480" operator="containsText" text="Media">
      <formula>NOT(ISERROR(SEARCH("Media",H25)))</formula>
    </cfRule>
    <cfRule type="containsText" dxfId="2203" priority="481" operator="containsText" text="Alta">
      <formula>NOT(ISERROR(SEARCH("Alta",H25)))</formula>
    </cfRule>
    <cfRule type="containsText" dxfId="2202" priority="483" operator="containsText" text="Muy Alta">
      <formula>NOT(ISERROR(SEARCH("Muy Alta",H25)))</formula>
    </cfRule>
  </conditionalFormatting>
  <conditionalFormatting sqref="I25:I29">
    <cfRule type="containsText" dxfId="2201" priority="474" operator="containsText" text="Catastrófico">
      <formula>NOT(ISERROR(SEARCH("Catastrófico",I25)))</formula>
    </cfRule>
    <cfRule type="containsText" dxfId="2200" priority="475" operator="containsText" text="Mayor">
      <formula>NOT(ISERROR(SEARCH("Mayor",I25)))</formula>
    </cfRule>
    <cfRule type="containsText" dxfId="2199" priority="476" operator="containsText" text="Menor">
      <formula>NOT(ISERROR(SEARCH("Menor",I25)))</formula>
    </cfRule>
    <cfRule type="containsText" dxfId="2198" priority="477" operator="containsText" text="Leve">
      <formula>NOT(ISERROR(SEARCH("Leve",I25)))</formula>
    </cfRule>
    <cfRule type="containsText" dxfId="2197" priority="482" operator="containsText" text="Moderado">
      <formula>NOT(ISERROR(SEARCH("Moderado",I25)))</formula>
    </cfRule>
  </conditionalFormatting>
  <conditionalFormatting sqref="K25:K29">
    <cfRule type="containsText" dxfId="2196" priority="469" operator="containsText" text="Media">
      <formula>NOT(ISERROR(SEARCH("Media",K25)))</formula>
    </cfRule>
  </conditionalFormatting>
  <conditionalFormatting sqref="L25:L29">
    <cfRule type="containsText" dxfId="2195" priority="468" operator="containsText" text="Moderado">
      <formula>NOT(ISERROR(SEARCH("Moderado",L25)))</formula>
    </cfRule>
  </conditionalFormatting>
  <conditionalFormatting sqref="J25:J29">
    <cfRule type="containsText" dxfId="2194" priority="467" operator="containsText" text="Moderado">
      <formula>NOT(ISERROR(SEARCH("Moderado",J25)))</formula>
    </cfRule>
  </conditionalFormatting>
  <conditionalFormatting sqref="J25:J29">
    <cfRule type="containsText" dxfId="2193" priority="465" operator="containsText" text="Bajo">
      <formula>NOT(ISERROR(SEARCH("Bajo",J25)))</formula>
    </cfRule>
    <cfRule type="containsText" dxfId="2192" priority="466" operator="containsText" text="Extremo">
      <formula>NOT(ISERROR(SEARCH("Extremo",J25)))</formula>
    </cfRule>
  </conditionalFormatting>
  <conditionalFormatting sqref="K25:K29">
    <cfRule type="containsText" dxfId="2191" priority="463" operator="containsText" text="Baja">
      <formula>NOT(ISERROR(SEARCH("Baja",K25)))</formula>
    </cfRule>
    <cfRule type="containsText" dxfId="2190" priority="464" operator="containsText" text="Muy Baja">
      <formula>NOT(ISERROR(SEARCH("Muy Baja",K25)))</formula>
    </cfRule>
  </conditionalFormatting>
  <conditionalFormatting sqref="K25:K29">
    <cfRule type="containsText" dxfId="2189" priority="461" operator="containsText" text="Muy Alta">
      <formula>NOT(ISERROR(SEARCH("Muy Alta",K25)))</formula>
    </cfRule>
    <cfRule type="containsText" dxfId="2188" priority="462" operator="containsText" text="Alta">
      <formula>NOT(ISERROR(SEARCH("Alta",K25)))</formula>
    </cfRule>
  </conditionalFormatting>
  <conditionalFormatting sqref="L25:L29">
    <cfRule type="containsText" dxfId="2187" priority="457" operator="containsText" text="Catastrófico">
      <formula>NOT(ISERROR(SEARCH("Catastrófico",L25)))</formula>
    </cfRule>
    <cfRule type="containsText" dxfId="2186" priority="458" operator="containsText" text="Mayor">
      <formula>NOT(ISERROR(SEARCH("Mayor",L25)))</formula>
    </cfRule>
    <cfRule type="containsText" dxfId="2185" priority="459" operator="containsText" text="Menor">
      <formula>NOT(ISERROR(SEARCH("Menor",L25)))</formula>
    </cfRule>
    <cfRule type="containsText" dxfId="2184" priority="460" operator="containsText" text="Leve">
      <formula>NOT(ISERROR(SEARCH("Leve",L25)))</formula>
    </cfRule>
  </conditionalFormatting>
  <conditionalFormatting sqref="K30:L30">
    <cfRule type="containsText" dxfId="2183" priority="451" operator="containsText" text="3- Moderado">
      <formula>NOT(ISERROR(SEARCH("3- Moderado",K30)))</formula>
    </cfRule>
    <cfRule type="containsText" dxfId="2182" priority="452" operator="containsText" text="6- Moderado">
      <formula>NOT(ISERROR(SEARCH("6- Moderado",K30)))</formula>
    </cfRule>
    <cfRule type="containsText" dxfId="2181" priority="453" operator="containsText" text="4- Moderado">
      <formula>NOT(ISERROR(SEARCH("4- Moderado",K30)))</formula>
    </cfRule>
    <cfRule type="containsText" dxfId="2180" priority="454" operator="containsText" text="3- Bajo">
      <formula>NOT(ISERROR(SEARCH("3- Bajo",K30)))</formula>
    </cfRule>
    <cfRule type="containsText" dxfId="2179" priority="455" operator="containsText" text="4- Bajo">
      <formula>NOT(ISERROR(SEARCH("4- Bajo",K30)))</formula>
    </cfRule>
    <cfRule type="containsText" dxfId="2178" priority="456" operator="containsText" text="1- Bajo">
      <formula>NOT(ISERROR(SEARCH("1- Bajo",K30)))</formula>
    </cfRule>
  </conditionalFormatting>
  <conditionalFormatting sqref="H30:I30">
    <cfRule type="containsText" dxfId="2177" priority="445" operator="containsText" text="3- Moderado">
      <formula>NOT(ISERROR(SEARCH("3- Moderado",H30)))</formula>
    </cfRule>
    <cfRule type="containsText" dxfId="2176" priority="446" operator="containsText" text="6- Moderado">
      <formula>NOT(ISERROR(SEARCH("6- Moderado",H30)))</formula>
    </cfRule>
    <cfRule type="containsText" dxfId="2175" priority="447" operator="containsText" text="4- Moderado">
      <formula>NOT(ISERROR(SEARCH("4- Moderado",H30)))</formula>
    </cfRule>
    <cfRule type="containsText" dxfId="2174" priority="448" operator="containsText" text="3- Bajo">
      <formula>NOT(ISERROR(SEARCH("3- Bajo",H30)))</formula>
    </cfRule>
    <cfRule type="containsText" dxfId="2173" priority="449" operator="containsText" text="4- Bajo">
      <formula>NOT(ISERROR(SEARCH("4- Bajo",H30)))</formula>
    </cfRule>
    <cfRule type="containsText" dxfId="2172" priority="450" operator="containsText" text="1- Bajo">
      <formula>NOT(ISERROR(SEARCH("1- Bajo",H30)))</formula>
    </cfRule>
  </conditionalFormatting>
  <conditionalFormatting sqref="A30 C30:E30">
    <cfRule type="containsText" dxfId="2171" priority="439" operator="containsText" text="3- Moderado">
      <formula>NOT(ISERROR(SEARCH("3- Moderado",A30)))</formula>
    </cfRule>
    <cfRule type="containsText" dxfId="2170" priority="440" operator="containsText" text="6- Moderado">
      <formula>NOT(ISERROR(SEARCH("6- Moderado",A30)))</formula>
    </cfRule>
    <cfRule type="containsText" dxfId="2169" priority="441" operator="containsText" text="4- Moderado">
      <formula>NOT(ISERROR(SEARCH("4- Moderado",A30)))</formula>
    </cfRule>
    <cfRule type="containsText" dxfId="2168" priority="442" operator="containsText" text="3- Bajo">
      <formula>NOT(ISERROR(SEARCH("3- Bajo",A30)))</formula>
    </cfRule>
    <cfRule type="containsText" dxfId="2167" priority="443" operator="containsText" text="4- Bajo">
      <formula>NOT(ISERROR(SEARCH("4- Bajo",A30)))</formula>
    </cfRule>
    <cfRule type="containsText" dxfId="2166" priority="444" operator="containsText" text="1- Bajo">
      <formula>NOT(ISERROR(SEARCH("1- Bajo",A30)))</formula>
    </cfRule>
  </conditionalFormatting>
  <conditionalFormatting sqref="F30:G30">
    <cfRule type="containsText" dxfId="2165" priority="433" operator="containsText" text="3- Moderado">
      <formula>NOT(ISERROR(SEARCH("3- Moderado",F30)))</formula>
    </cfRule>
    <cfRule type="containsText" dxfId="2164" priority="434" operator="containsText" text="6- Moderado">
      <formula>NOT(ISERROR(SEARCH("6- Moderado",F30)))</formula>
    </cfRule>
    <cfRule type="containsText" dxfId="2163" priority="435" operator="containsText" text="4- Moderado">
      <formula>NOT(ISERROR(SEARCH("4- Moderado",F30)))</formula>
    </cfRule>
    <cfRule type="containsText" dxfId="2162" priority="436" operator="containsText" text="3- Bajo">
      <formula>NOT(ISERROR(SEARCH("3- Bajo",F30)))</formula>
    </cfRule>
    <cfRule type="containsText" dxfId="2161" priority="437" operator="containsText" text="4- Bajo">
      <formula>NOT(ISERROR(SEARCH("4- Bajo",F30)))</formula>
    </cfRule>
    <cfRule type="containsText" dxfId="2160" priority="438" operator="containsText" text="1- Bajo">
      <formula>NOT(ISERROR(SEARCH("1- Bajo",F30)))</formula>
    </cfRule>
  </conditionalFormatting>
  <conditionalFormatting sqref="J30:J34">
    <cfRule type="containsText" dxfId="2159" priority="428" operator="containsText" text="Bajo">
      <formula>NOT(ISERROR(SEARCH("Bajo",J30)))</formula>
    </cfRule>
    <cfRule type="containsText" dxfId="2158" priority="429" operator="containsText" text="Moderado">
      <formula>NOT(ISERROR(SEARCH("Moderado",J30)))</formula>
    </cfRule>
    <cfRule type="containsText" dxfId="2157" priority="430" operator="containsText" text="Alto">
      <formula>NOT(ISERROR(SEARCH("Alto",J30)))</formula>
    </cfRule>
    <cfRule type="containsText" dxfId="2156"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2155" priority="403" operator="containsText" text="Moderado">
      <formula>NOT(ISERROR(SEARCH("Moderado",M30)))</formula>
    </cfRule>
    <cfRule type="containsText" dxfId="2154" priority="423" operator="containsText" text="Bajo">
      <formula>NOT(ISERROR(SEARCH("Bajo",M30)))</formula>
    </cfRule>
    <cfRule type="containsText" dxfId="2153" priority="424" operator="containsText" text="Moderado">
      <formula>NOT(ISERROR(SEARCH("Moderado",M30)))</formula>
    </cfRule>
    <cfRule type="containsText" dxfId="2152" priority="425" operator="containsText" text="Alto">
      <formula>NOT(ISERROR(SEARCH("Alto",M30)))</formula>
    </cfRule>
    <cfRule type="containsText" dxfId="2151"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2150" priority="417" operator="containsText" text="3- Moderado">
      <formula>NOT(ISERROR(SEARCH("3- Moderado",N30)))</formula>
    </cfRule>
    <cfRule type="containsText" dxfId="2149" priority="418" operator="containsText" text="6- Moderado">
      <formula>NOT(ISERROR(SEARCH("6- Moderado",N30)))</formula>
    </cfRule>
    <cfRule type="containsText" dxfId="2148" priority="419" operator="containsText" text="4- Moderado">
      <formula>NOT(ISERROR(SEARCH("4- Moderado",N30)))</formula>
    </cfRule>
    <cfRule type="containsText" dxfId="2147" priority="420" operator="containsText" text="3- Bajo">
      <formula>NOT(ISERROR(SEARCH("3- Bajo",N30)))</formula>
    </cfRule>
    <cfRule type="containsText" dxfId="2146" priority="421" operator="containsText" text="4- Bajo">
      <formula>NOT(ISERROR(SEARCH("4- Bajo",N30)))</formula>
    </cfRule>
    <cfRule type="containsText" dxfId="2145" priority="422" operator="containsText" text="1- Bajo">
      <formula>NOT(ISERROR(SEARCH("1- Bajo",N30)))</formula>
    </cfRule>
  </conditionalFormatting>
  <conditionalFormatting sqref="H30:H34">
    <cfRule type="containsText" dxfId="2144" priority="404" operator="containsText" text="Muy Alta">
      <formula>NOT(ISERROR(SEARCH("Muy Alta",H30)))</formula>
    </cfRule>
    <cfRule type="containsText" dxfId="2143" priority="405" operator="containsText" text="Alta">
      <formula>NOT(ISERROR(SEARCH("Alta",H30)))</formula>
    </cfRule>
    <cfRule type="containsText" dxfId="2142" priority="406" operator="containsText" text="Muy Alta">
      <formula>NOT(ISERROR(SEARCH("Muy Alta",H30)))</formula>
    </cfRule>
    <cfRule type="containsText" dxfId="2141" priority="411" operator="containsText" text="Muy Baja">
      <formula>NOT(ISERROR(SEARCH("Muy Baja",H30)))</formula>
    </cfRule>
    <cfRule type="containsText" dxfId="2140" priority="412" operator="containsText" text="Baja">
      <formula>NOT(ISERROR(SEARCH("Baja",H30)))</formula>
    </cfRule>
    <cfRule type="containsText" dxfId="2139" priority="413" operator="containsText" text="Media">
      <formula>NOT(ISERROR(SEARCH("Media",H30)))</formula>
    </cfRule>
    <cfRule type="containsText" dxfId="2138" priority="414" operator="containsText" text="Alta">
      <formula>NOT(ISERROR(SEARCH("Alta",H30)))</formula>
    </cfRule>
    <cfRule type="containsText" dxfId="2137" priority="416" operator="containsText" text="Muy Alta">
      <formula>NOT(ISERROR(SEARCH("Muy Alta",H30)))</formula>
    </cfRule>
  </conditionalFormatting>
  <conditionalFormatting sqref="I30:I34">
    <cfRule type="containsText" dxfId="2136" priority="407" operator="containsText" text="Catastrófico">
      <formula>NOT(ISERROR(SEARCH("Catastrófico",I30)))</formula>
    </cfRule>
    <cfRule type="containsText" dxfId="2135" priority="408" operator="containsText" text="Mayor">
      <formula>NOT(ISERROR(SEARCH("Mayor",I30)))</formula>
    </cfRule>
    <cfRule type="containsText" dxfId="2134" priority="409" operator="containsText" text="Menor">
      <formula>NOT(ISERROR(SEARCH("Menor",I30)))</formula>
    </cfRule>
    <cfRule type="containsText" dxfId="2133" priority="410" operator="containsText" text="Leve">
      <formula>NOT(ISERROR(SEARCH("Leve",I30)))</formula>
    </cfRule>
    <cfRule type="containsText" dxfId="2132" priority="415" operator="containsText" text="Moderado">
      <formula>NOT(ISERROR(SEARCH("Moderado",I30)))</formula>
    </cfRule>
  </conditionalFormatting>
  <conditionalFormatting sqref="K30:K34">
    <cfRule type="containsText" dxfId="2131" priority="402" operator="containsText" text="Media">
      <formula>NOT(ISERROR(SEARCH("Media",K30)))</formula>
    </cfRule>
  </conditionalFormatting>
  <conditionalFormatting sqref="L30:L34">
    <cfRule type="containsText" dxfId="2130" priority="401" operator="containsText" text="Moderado">
      <formula>NOT(ISERROR(SEARCH("Moderado",L30)))</formula>
    </cfRule>
  </conditionalFormatting>
  <conditionalFormatting sqref="J30:J34">
    <cfRule type="containsText" dxfId="2129" priority="400" operator="containsText" text="Moderado">
      <formula>NOT(ISERROR(SEARCH("Moderado",J30)))</formula>
    </cfRule>
  </conditionalFormatting>
  <conditionalFormatting sqref="J30:J34">
    <cfRule type="containsText" dxfId="2128" priority="398" operator="containsText" text="Bajo">
      <formula>NOT(ISERROR(SEARCH("Bajo",J30)))</formula>
    </cfRule>
    <cfRule type="containsText" dxfId="2127" priority="399" operator="containsText" text="Extremo">
      <formula>NOT(ISERROR(SEARCH("Extremo",J30)))</formula>
    </cfRule>
  </conditionalFormatting>
  <conditionalFormatting sqref="K30:K34">
    <cfRule type="containsText" dxfId="2126" priority="396" operator="containsText" text="Baja">
      <formula>NOT(ISERROR(SEARCH("Baja",K30)))</formula>
    </cfRule>
    <cfRule type="containsText" dxfId="2125" priority="397" operator="containsText" text="Muy Baja">
      <formula>NOT(ISERROR(SEARCH("Muy Baja",K30)))</formula>
    </cfRule>
  </conditionalFormatting>
  <conditionalFormatting sqref="K30:K34">
    <cfRule type="containsText" dxfId="2124" priority="394" operator="containsText" text="Muy Alta">
      <formula>NOT(ISERROR(SEARCH("Muy Alta",K30)))</formula>
    </cfRule>
    <cfRule type="containsText" dxfId="2123" priority="395" operator="containsText" text="Alta">
      <formula>NOT(ISERROR(SEARCH("Alta",K30)))</formula>
    </cfRule>
  </conditionalFormatting>
  <conditionalFormatting sqref="L30:L34">
    <cfRule type="containsText" dxfId="2122" priority="390" operator="containsText" text="Catastrófico">
      <formula>NOT(ISERROR(SEARCH("Catastrófico",L30)))</formula>
    </cfRule>
    <cfRule type="containsText" dxfId="2121" priority="391" operator="containsText" text="Mayor">
      <formula>NOT(ISERROR(SEARCH("Mayor",L30)))</formula>
    </cfRule>
    <cfRule type="containsText" dxfId="2120" priority="392" operator="containsText" text="Menor">
      <formula>NOT(ISERROR(SEARCH("Menor",L30)))</formula>
    </cfRule>
    <cfRule type="containsText" dxfId="2119" priority="393" operator="containsText" text="Leve">
      <formula>NOT(ISERROR(SEARCH("Leve",L30)))</formula>
    </cfRule>
  </conditionalFormatting>
  <conditionalFormatting sqref="K35:L35">
    <cfRule type="containsText" dxfId="2118" priority="384" operator="containsText" text="3- Moderado">
      <formula>NOT(ISERROR(SEARCH("3- Moderado",K35)))</formula>
    </cfRule>
    <cfRule type="containsText" dxfId="2117" priority="385" operator="containsText" text="6- Moderado">
      <formula>NOT(ISERROR(SEARCH("6- Moderado",K35)))</formula>
    </cfRule>
    <cfRule type="containsText" dxfId="2116" priority="386" operator="containsText" text="4- Moderado">
      <formula>NOT(ISERROR(SEARCH("4- Moderado",K35)))</formula>
    </cfRule>
    <cfRule type="containsText" dxfId="2115" priority="387" operator="containsText" text="3- Bajo">
      <formula>NOT(ISERROR(SEARCH("3- Bajo",K35)))</formula>
    </cfRule>
    <cfRule type="containsText" dxfId="2114" priority="388" operator="containsText" text="4- Bajo">
      <formula>NOT(ISERROR(SEARCH("4- Bajo",K35)))</formula>
    </cfRule>
    <cfRule type="containsText" dxfId="2113" priority="389" operator="containsText" text="1- Bajo">
      <formula>NOT(ISERROR(SEARCH("1- Bajo",K35)))</formula>
    </cfRule>
  </conditionalFormatting>
  <conditionalFormatting sqref="H35:I35">
    <cfRule type="containsText" dxfId="2112" priority="378" operator="containsText" text="3- Moderado">
      <formula>NOT(ISERROR(SEARCH("3- Moderado",H35)))</formula>
    </cfRule>
    <cfRule type="containsText" dxfId="2111" priority="379" operator="containsText" text="6- Moderado">
      <formula>NOT(ISERROR(SEARCH("6- Moderado",H35)))</formula>
    </cfRule>
    <cfRule type="containsText" dxfId="2110" priority="380" operator="containsText" text="4- Moderado">
      <formula>NOT(ISERROR(SEARCH("4- Moderado",H35)))</formula>
    </cfRule>
    <cfRule type="containsText" dxfId="2109" priority="381" operator="containsText" text="3- Bajo">
      <formula>NOT(ISERROR(SEARCH("3- Bajo",H35)))</formula>
    </cfRule>
    <cfRule type="containsText" dxfId="2108" priority="382" operator="containsText" text="4- Bajo">
      <formula>NOT(ISERROR(SEARCH("4- Bajo",H35)))</formula>
    </cfRule>
    <cfRule type="containsText" dxfId="2107" priority="383" operator="containsText" text="1- Bajo">
      <formula>NOT(ISERROR(SEARCH("1- Bajo",H35)))</formula>
    </cfRule>
  </conditionalFormatting>
  <conditionalFormatting sqref="A35 C35:E35">
    <cfRule type="containsText" dxfId="2106" priority="372" operator="containsText" text="3- Moderado">
      <formula>NOT(ISERROR(SEARCH("3- Moderado",A35)))</formula>
    </cfRule>
    <cfRule type="containsText" dxfId="2105" priority="373" operator="containsText" text="6- Moderado">
      <formula>NOT(ISERROR(SEARCH("6- Moderado",A35)))</formula>
    </cfRule>
    <cfRule type="containsText" dxfId="2104" priority="374" operator="containsText" text="4- Moderado">
      <formula>NOT(ISERROR(SEARCH("4- Moderado",A35)))</formula>
    </cfRule>
    <cfRule type="containsText" dxfId="2103" priority="375" operator="containsText" text="3- Bajo">
      <formula>NOT(ISERROR(SEARCH("3- Bajo",A35)))</formula>
    </cfRule>
    <cfRule type="containsText" dxfId="2102" priority="376" operator="containsText" text="4- Bajo">
      <formula>NOT(ISERROR(SEARCH("4- Bajo",A35)))</formula>
    </cfRule>
    <cfRule type="containsText" dxfId="2101" priority="377" operator="containsText" text="1- Bajo">
      <formula>NOT(ISERROR(SEARCH("1- Bajo",A35)))</formula>
    </cfRule>
  </conditionalFormatting>
  <conditionalFormatting sqref="F35:G35">
    <cfRule type="containsText" dxfId="2100" priority="366" operator="containsText" text="3- Moderado">
      <formula>NOT(ISERROR(SEARCH("3- Moderado",F35)))</formula>
    </cfRule>
    <cfRule type="containsText" dxfId="2099" priority="367" operator="containsText" text="6- Moderado">
      <formula>NOT(ISERROR(SEARCH("6- Moderado",F35)))</formula>
    </cfRule>
    <cfRule type="containsText" dxfId="2098" priority="368" operator="containsText" text="4- Moderado">
      <formula>NOT(ISERROR(SEARCH("4- Moderado",F35)))</formula>
    </cfRule>
    <cfRule type="containsText" dxfId="2097" priority="369" operator="containsText" text="3- Bajo">
      <formula>NOT(ISERROR(SEARCH("3- Bajo",F35)))</formula>
    </cfRule>
    <cfRule type="containsText" dxfId="2096" priority="370" operator="containsText" text="4- Bajo">
      <formula>NOT(ISERROR(SEARCH("4- Bajo",F35)))</formula>
    </cfRule>
    <cfRule type="containsText" dxfId="2095" priority="371" operator="containsText" text="1- Bajo">
      <formula>NOT(ISERROR(SEARCH("1- Bajo",F35)))</formula>
    </cfRule>
  </conditionalFormatting>
  <conditionalFormatting sqref="J35:J39">
    <cfRule type="containsText" dxfId="2094" priority="361" operator="containsText" text="Bajo">
      <formula>NOT(ISERROR(SEARCH("Bajo",J35)))</formula>
    </cfRule>
    <cfRule type="containsText" dxfId="2093" priority="362" operator="containsText" text="Moderado">
      <formula>NOT(ISERROR(SEARCH("Moderado",J35)))</formula>
    </cfRule>
    <cfRule type="containsText" dxfId="2092" priority="363" operator="containsText" text="Alto">
      <formula>NOT(ISERROR(SEARCH("Alto",J35)))</formula>
    </cfRule>
    <cfRule type="containsText" dxfId="2091"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2090" priority="336" operator="containsText" text="Moderado">
      <formula>NOT(ISERROR(SEARCH("Moderado",M35)))</formula>
    </cfRule>
    <cfRule type="containsText" dxfId="2089" priority="356" operator="containsText" text="Bajo">
      <formula>NOT(ISERROR(SEARCH("Bajo",M35)))</formula>
    </cfRule>
    <cfRule type="containsText" dxfId="2088" priority="357" operator="containsText" text="Moderado">
      <formula>NOT(ISERROR(SEARCH("Moderado",M35)))</formula>
    </cfRule>
    <cfRule type="containsText" dxfId="2087" priority="358" operator="containsText" text="Alto">
      <formula>NOT(ISERROR(SEARCH("Alto",M35)))</formula>
    </cfRule>
    <cfRule type="containsText" dxfId="2086"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2085" priority="350" operator="containsText" text="3- Moderado">
      <formula>NOT(ISERROR(SEARCH("3- Moderado",N35)))</formula>
    </cfRule>
    <cfRule type="containsText" dxfId="2084" priority="351" operator="containsText" text="6- Moderado">
      <formula>NOT(ISERROR(SEARCH("6- Moderado",N35)))</formula>
    </cfRule>
    <cfRule type="containsText" dxfId="2083" priority="352" operator="containsText" text="4- Moderado">
      <formula>NOT(ISERROR(SEARCH("4- Moderado",N35)))</formula>
    </cfRule>
    <cfRule type="containsText" dxfId="2082" priority="353" operator="containsText" text="3- Bajo">
      <formula>NOT(ISERROR(SEARCH("3- Bajo",N35)))</formula>
    </cfRule>
    <cfRule type="containsText" dxfId="2081" priority="354" operator="containsText" text="4- Bajo">
      <formula>NOT(ISERROR(SEARCH("4- Bajo",N35)))</formula>
    </cfRule>
    <cfRule type="containsText" dxfId="2080" priority="355" operator="containsText" text="1- Bajo">
      <formula>NOT(ISERROR(SEARCH("1- Bajo",N35)))</formula>
    </cfRule>
  </conditionalFormatting>
  <conditionalFormatting sqref="H35:H39">
    <cfRule type="containsText" dxfId="2079" priority="337" operator="containsText" text="Muy Alta">
      <formula>NOT(ISERROR(SEARCH("Muy Alta",H35)))</formula>
    </cfRule>
    <cfRule type="containsText" dxfId="2078" priority="338" operator="containsText" text="Alta">
      <formula>NOT(ISERROR(SEARCH("Alta",H35)))</formula>
    </cfRule>
    <cfRule type="containsText" dxfId="2077" priority="339" operator="containsText" text="Muy Alta">
      <formula>NOT(ISERROR(SEARCH("Muy Alta",H35)))</formula>
    </cfRule>
    <cfRule type="containsText" dxfId="2076" priority="344" operator="containsText" text="Muy Baja">
      <formula>NOT(ISERROR(SEARCH("Muy Baja",H35)))</formula>
    </cfRule>
    <cfRule type="containsText" dxfId="2075" priority="345" operator="containsText" text="Baja">
      <formula>NOT(ISERROR(SEARCH("Baja",H35)))</formula>
    </cfRule>
    <cfRule type="containsText" dxfId="2074" priority="346" operator="containsText" text="Media">
      <formula>NOT(ISERROR(SEARCH("Media",H35)))</formula>
    </cfRule>
    <cfRule type="containsText" dxfId="2073" priority="347" operator="containsText" text="Alta">
      <formula>NOT(ISERROR(SEARCH("Alta",H35)))</formula>
    </cfRule>
    <cfRule type="containsText" dxfId="2072" priority="349" operator="containsText" text="Muy Alta">
      <formula>NOT(ISERROR(SEARCH("Muy Alta",H35)))</formula>
    </cfRule>
  </conditionalFormatting>
  <conditionalFormatting sqref="I35:I39">
    <cfRule type="containsText" dxfId="2071" priority="340" operator="containsText" text="Catastrófico">
      <formula>NOT(ISERROR(SEARCH("Catastrófico",I35)))</formula>
    </cfRule>
    <cfRule type="containsText" dxfId="2070" priority="341" operator="containsText" text="Mayor">
      <formula>NOT(ISERROR(SEARCH("Mayor",I35)))</formula>
    </cfRule>
    <cfRule type="containsText" dxfId="2069" priority="342" operator="containsText" text="Menor">
      <formula>NOT(ISERROR(SEARCH("Menor",I35)))</formula>
    </cfRule>
    <cfRule type="containsText" dxfId="2068" priority="343" operator="containsText" text="Leve">
      <formula>NOT(ISERROR(SEARCH("Leve",I35)))</formula>
    </cfRule>
    <cfRule type="containsText" dxfId="2067" priority="348" operator="containsText" text="Moderado">
      <formula>NOT(ISERROR(SEARCH("Moderado",I35)))</formula>
    </cfRule>
  </conditionalFormatting>
  <conditionalFormatting sqref="K35:K39">
    <cfRule type="containsText" dxfId="2066" priority="335" operator="containsText" text="Media">
      <formula>NOT(ISERROR(SEARCH("Media",K35)))</formula>
    </cfRule>
  </conditionalFormatting>
  <conditionalFormatting sqref="L35:L39">
    <cfRule type="containsText" dxfId="2065" priority="334" operator="containsText" text="Moderado">
      <formula>NOT(ISERROR(SEARCH("Moderado",L35)))</formula>
    </cfRule>
  </conditionalFormatting>
  <conditionalFormatting sqref="J35:J39">
    <cfRule type="containsText" dxfId="2064" priority="333" operator="containsText" text="Moderado">
      <formula>NOT(ISERROR(SEARCH("Moderado",J35)))</formula>
    </cfRule>
  </conditionalFormatting>
  <conditionalFormatting sqref="J35:J39">
    <cfRule type="containsText" dxfId="2063" priority="331" operator="containsText" text="Bajo">
      <formula>NOT(ISERROR(SEARCH("Bajo",J35)))</formula>
    </cfRule>
    <cfRule type="containsText" dxfId="2062" priority="332" operator="containsText" text="Extremo">
      <formula>NOT(ISERROR(SEARCH("Extremo",J35)))</formula>
    </cfRule>
  </conditionalFormatting>
  <conditionalFormatting sqref="K35:K39">
    <cfRule type="containsText" dxfId="2061" priority="329" operator="containsText" text="Baja">
      <formula>NOT(ISERROR(SEARCH("Baja",K35)))</formula>
    </cfRule>
    <cfRule type="containsText" dxfId="2060" priority="330" operator="containsText" text="Muy Baja">
      <formula>NOT(ISERROR(SEARCH("Muy Baja",K35)))</formula>
    </cfRule>
  </conditionalFormatting>
  <conditionalFormatting sqref="K35:K39">
    <cfRule type="containsText" dxfId="2059" priority="327" operator="containsText" text="Muy Alta">
      <formula>NOT(ISERROR(SEARCH("Muy Alta",K35)))</formula>
    </cfRule>
    <cfRule type="containsText" dxfId="2058" priority="328" operator="containsText" text="Alta">
      <formula>NOT(ISERROR(SEARCH("Alta",K35)))</formula>
    </cfRule>
  </conditionalFormatting>
  <conditionalFormatting sqref="L35:L39">
    <cfRule type="containsText" dxfId="2057" priority="323" operator="containsText" text="Catastrófico">
      <formula>NOT(ISERROR(SEARCH("Catastrófico",L35)))</formula>
    </cfRule>
    <cfRule type="containsText" dxfId="2056" priority="324" operator="containsText" text="Mayor">
      <formula>NOT(ISERROR(SEARCH("Mayor",L35)))</formula>
    </cfRule>
    <cfRule type="containsText" dxfId="2055" priority="325" operator="containsText" text="Menor">
      <formula>NOT(ISERROR(SEARCH("Menor",L35)))</formula>
    </cfRule>
    <cfRule type="containsText" dxfId="2054" priority="326" operator="containsText" text="Leve">
      <formula>NOT(ISERROR(SEARCH("Leve",L35)))</formula>
    </cfRule>
  </conditionalFormatting>
  <conditionalFormatting sqref="K40:L40">
    <cfRule type="containsText" dxfId="2053" priority="317" operator="containsText" text="3- Moderado">
      <formula>NOT(ISERROR(SEARCH("3- Moderado",K40)))</formula>
    </cfRule>
    <cfRule type="containsText" dxfId="2052" priority="318" operator="containsText" text="6- Moderado">
      <formula>NOT(ISERROR(SEARCH("6- Moderado",K40)))</formula>
    </cfRule>
    <cfRule type="containsText" dxfId="2051" priority="319" operator="containsText" text="4- Moderado">
      <formula>NOT(ISERROR(SEARCH("4- Moderado",K40)))</formula>
    </cfRule>
    <cfRule type="containsText" dxfId="2050" priority="320" operator="containsText" text="3- Bajo">
      <formula>NOT(ISERROR(SEARCH("3- Bajo",K40)))</formula>
    </cfRule>
    <cfRule type="containsText" dxfId="2049" priority="321" operator="containsText" text="4- Bajo">
      <formula>NOT(ISERROR(SEARCH("4- Bajo",K40)))</formula>
    </cfRule>
    <cfRule type="containsText" dxfId="2048" priority="322" operator="containsText" text="1- Bajo">
      <formula>NOT(ISERROR(SEARCH("1- Bajo",K40)))</formula>
    </cfRule>
  </conditionalFormatting>
  <conditionalFormatting sqref="H40:I40">
    <cfRule type="containsText" dxfId="2047" priority="311" operator="containsText" text="3- Moderado">
      <formula>NOT(ISERROR(SEARCH("3- Moderado",H40)))</formula>
    </cfRule>
    <cfRule type="containsText" dxfId="2046" priority="312" operator="containsText" text="6- Moderado">
      <formula>NOT(ISERROR(SEARCH("6- Moderado",H40)))</formula>
    </cfRule>
    <cfRule type="containsText" dxfId="2045" priority="313" operator="containsText" text="4- Moderado">
      <formula>NOT(ISERROR(SEARCH("4- Moderado",H40)))</formula>
    </cfRule>
    <cfRule type="containsText" dxfId="2044" priority="314" operator="containsText" text="3- Bajo">
      <formula>NOT(ISERROR(SEARCH("3- Bajo",H40)))</formula>
    </cfRule>
    <cfRule type="containsText" dxfId="2043" priority="315" operator="containsText" text="4- Bajo">
      <formula>NOT(ISERROR(SEARCH("4- Bajo",H40)))</formula>
    </cfRule>
    <cfRule type="containsText" dxfId="2042" priority="316" operator="containsText" text="1- Bajo">
      <formula>NOT(ISERROR(SEARCH("1- Bajo",H40)))</formula>
    </cfRule>
  </conditionalFormatting>
  <conditionalFormatting sqref="A40 C40:E40">
    <cfRule type="containsText" dxfId="2041" priority="305" operator="containsText" text="3- Moderado">
      <formula>NOT(ISERROR(SEARCH("3- Moderado",A40)))</formula>
    </cfRule>
    <cfRule type="containsText" dxfId="2040" priority="306" operator="containsText" text="6- Moderado">
      <formula>NOT(ISERROR(SEARCH("6- Moderado",A40)))</formula>
    </cfRule>
    <cfRule type="containsText" dxfId="2039" priority="307" operator="containsText" text="4- Moderado">
      <formula>NOT(ISERROR(SEARCH("4- Moderado",A40)))</formula>
    </cfRule>
    <cfRule type="containsText" dxfId="2038" priority="308" operator="containsText" text="3- Bajo">
      <formula>NOT(ISERROR(SEARCH("3- Bajo",A40)))</formula>
    </cfRule>
    <cfRule type="containsText" dxfId="2037" priority="309" operator="containsText" text="4- Bajo">
      <formula>NOT(ISERROR(SEARCH("4- Bajo",A40)))</formula>
    </cfRule>
    <cfRule type="containsText" dxfId="2036" priority="310" operator="containsText" text="1- Bajo">
      <formula>NOT(ISERROR(SEARCH("1- Bajo",A40)))</formula>
    </cfRule>
  </conditionalFormatting>
  <conditionalFormatting sqref="F40:G40">
    <cfRule type="containsText" dxfId="2035" priority="299" operator="containsText" text="3- Moderado">
      <formula>NOT(ISERROR(SEARCH("3- Moderado",F40)))</formula>
    </cfRule>
    <cfRule type="containsText" dxfId="2034" priority="300" operator="containsText" text="6- Moderado">
      <formula>NOT(ISERROR(SEARCH("6- Moderado",F40)))</formula>
    </cfRule>
    <cfRule type="containsText" dxfId="2033" priority="301" operator="containsText" text="4- Moderado">
      <formula>NOT(ISERROR(SEARCH("4- Moderado",F40)))</formula>
    </cfRule>
    <cfRule type="containsText" dxfId="2032" priority="302" operator="containsText" text="3- Bajo">
      <formula>NOT(ISERROR(SEARCH("3- Bajo",F40)))</formula>
    </cfRule>
    <cfRule type="containsText" dxfId="2031" priority="303" operator="containsText" text="4- Bajo">
      <formula>NOT(ISERROR(SEARCH("4- Bajo",F40)))</formula>
    </cfRule>
    <cfRule type="containsText" dxfId="2030" priority="304" operator="containsText" text="1- Bajo">
      <formula>NOT(ISERROR(SEARCH("1- Bajo",F40)))</formula>
    </cfRule>
  </conditionalFormatting>
  <conditionalFormatting sqref="J40:J44">
    <cfRule type="containsText" dxfId="2029" priority="294" operator="containsText" text="Bajo">
      <formula>NOT(ISERROR(SEARCH("Bajo",J40)))</formula>
    </cfRule>
    <cfRule type="containsText" dxfId="2028" priority="295" operator="containsText" text="Moderado">
      <formula>NOT(ISERROR(SEARCH("Moderado",J40)))</formula>
    </cfRule>
    <cfRule type="containsText" dxfId="2027" priority="296" operator="containsText" text="Alto">
      <formula>NOT(ISERROR(SEARCH("Alto",J40)))</formula>
    </cfRule>
    <cfRule type="containsText" dxfId="2026"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2025" priority="269" operator="containsText" text="Moderado">
      <formula>NOT(ISERROR(SEARCH("Moderado",M40)))</formula>
    </cfRule>
    <cfRule type="containsText" dxfId="2024" priority="289" operator="containsText" text="Bajo">
      <formula>NOT(ISERROR(SEARCH("Bajo",M40)))</formula>
    </cfRule>
    <cfRule type="containsText" dxfId="2023" priority="290" operator="containsText" text="Moderado">
      <formula>NOT(ISERROR(SEARCH("Moderado",M40)))</formula>
    </cfRule>
    <cfRule type="containsText" dxfId="2022" priority="291" operator="containsText" text="Alto">
      <formula>NOT(ISERROR(SEARCH("Alto",M40)))</formula>
    </cfRule>
    <cfRule type="containsText" dxfId="2021"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2020" priority="283" operator="containsText" text="3- Moderado">
      <formula>NOT(ISERROR(SEARCH("3- Moderado",N40)))</formula>
    </cfRule>
    <cfRule type="containsText" dxfId="2019" priority="284" operator="containsText" text="6- Moderado">
      <formula>NOT(ISERROR(SEARCH("6- Moderado",N40)))</formula>
    </cfRule>
    <cfRule type="containsText" dxfId="2018" priority="285" operator="containsText" text="4- Moderado">
      <formula>NOT(ISERROR(SEARCH("4- Moderado",N40)))</formula>
    </cfRule>
    <cfRule type="containsText" dxfId="2017" priority="286" operator="containsText" text="3- Bajo">
      <formula>NOT(ISERROR(SEARCH("3- Bajo",N40)))</formula>
    </cfRule>
    <cfRule type="containsText" dxfId="2016" priority="287" operator="containsText" text="4- Bajo">
      <formula>NOT(ISERROR(SEARCH("4- Bajo",N40)))</formula>
    </cfRule>
    <cfRule type="containsText" dxfId="2015" priority="288" operator="containsText" text="1- Bajo">
      <formula>NOT(ISERROR(SEARCH("1- Bajo",N40)))</formula>
    </cfRule>
  </conditionalFormatting>
  <conditionalFormatting sqref="H40:H44">
    <cfRule type="containsText" dxfId="2014" priority="270" operator="containsText" text="Muy Alta">
      <formula>NOT(ISERROR(SEARCH("Muy Alta",H40)))</formula>
    </cfRule>
    <cfRule type="containsText" dxfId="2013" priority="271" operator="containsText" text="Alta">
      <formula>NOT(ISERROR(SEARCH("Alta",H40)))</formula>
    </cfRule>
    <cfRule type="containsText" dxfId="2012" priority="272" operator="containsText" text="Muy Alta">
      <formula>NOT(ISERROR(SEARCH("Muy Alta",H40)))</formula>
    </cfRule>
    <cfRule type="containsText" dxfId="2011" priority="277" operator="containsText" text="Muy Baja">
      <formula>NOT(ISERROR(SEARCH("Muy Baja",H40)))</formula>
    </cfRule>
    <cfRule type="containsText" dxfId="2010" priority="278" operator="containsText" text="Baja">
      <formula>NOT(ISERROR(SEARCH("Baja",H40)))</formula>
    </cfRule>
    <cfRule type="containsText" dxfId="2009" priority="279" operator="containsText" text="Media">
      <formula>NOT(ISERROR(SEARCH("Media",H40)))</formula>
    </cfRule>
    <cfRule type="containsText" dxfId="2008" priority="280" operator="containsText" text="Alta">
      <formula>NOT(ISERROR(SEARCH("Alta",H40)))</formula>
    </cfRule>
    <cfRule type="containsText" dxfId="2007" priority="282" operator="containsText" text="Muy Alta">
      <formula>NOT(ISERROR(SEARCH("Muy Alta",H40)))</formula>
    </cfRule>
  </conditionalFormatting>
  <conditionalFormatting sqref="I40:I44">
    <cfRule type="containsText" dxfId="2006" priority="273" operator="containsText" text="Catastrófico">
      <formula>NOT(ISERROR(SEARCH("Catastrófico",I40)))</formula>
    </cfRule>
    <cfRule type="containsText" dxfId="2005" priority="274" operator="containsText" text="Mayor">
      <formula>NOT(ISERROR(SEARCH("Mayor",I40)))</formula>
    </cfRule>
    <cfRule type="containsText" dxfId="2004" priority="275" operator="containsText" text="Menor">
      <formula>NOT(ISERROR(SEARCH("Menor",I40)))</formula>
    </cfRule>
    <cfRule type="containsText" dxfId="2003" priority="276" operator="containsText" text="Leve">
      <formula>NOT(ISERROR(SEARCH("Leve",I40)))</formula>
    </cfRule>
    <cfRule type="containsText" dxfId="2002" priority="281" operator="containsText" text="Moderado">
      <formula>NOT(ISERROR(SEARCH("Moderado",I40)))</formula>
    </cfRule>
  </conditionalFormatting>
  <conditionalFormatting sqref="K40:K44">
    <cfRule type="containsText" dxfId="2001" priority="268" operator="containsText" text="Media">
      <formula>NOT(ISERROR(SEARCH("Media",K40)))</formula>
    </cfRule>
  </conditionalFormatting>
  <conditionalFormatting sqref="L40:L44">
    <cfRule type="containsText" dxfId="2000" priority="267" operator="containsText" text="Moderado">
      <formula>NOT(ISERROR(SEARCH("Moderado",L40)))</formula>
    </cfRule>
  </conditionalFormatting>
  <conditionalFormatting sqref="J40:J44">
    <cfRule type="containsText" dxfId="1999" priority="266" operator="containsText" text="Moderado">
      <formula>NOT(ISERROR(SEARCH("Moderado",J40)))</formula>
    </cfRule>
  </conditionalFormatting>
  <conditionalFormatting sqref="J40:J44">
    <cfRule type="containsText" dxfId="1998" priority="264" operator="containsText" text="Bajo">
      <formula>NOT(ISERROR(SEARCH("Bajo",J40)))</formula>
    </cfRule>
    <cfRule type="containsText" dxfId="1997" priority="265" operator="containsText" text="Extremo">
      <formula>NOT(ISERROR(SEARCH("Extremo",J40)))</formula>
    </cfRule>
  </conditionalFormatting>
  <conditionalFormatting sqref="K40:K44">
    <cfRule type="containsText" dxfId="1996" priority="262" operator="containsText" text="Baja">
      <formula>NOT(ISERROR(SEARCH("Baja",K40)))</formula>
    </cfRule>
    <cfRule type="containsText" dxfId="1995" priority="263" operator="containsText" text="Muy Baja">
      <formula>NOT(ISERROR(SEARCH("Muy Baja",K40)))</formula>
    </cfRule>
  </conditionalFormatting>
  <conditionalFormatting sqref="K40:K44">
    <cfRule type="containsText" dxfId="1994" priority="260" operator="containsText" text="Muy Alta">
      <formula>NOT(ISERROR(SEARCH("Muy Alta",K40)))</formula>
    </cfRule>
    <cfRule type="containsText" dxfId="1993" priority="261" operator="containsText" text="Alta">
      <formula>NOT(ISERROR(SEARCH("Alta",K40)))</formula>
    </cfRule>
  </conditionalFormatting>
  <conditionalFormatting sqref="L40:L44">
    <cfRule type="containsText" dxfId="1992" priority="256" operator="containsText" text="Catastrófico">
      <formula>NOT(ISERROR(SEARCH("Catastrófico",L40)))</formula>
    </cfRule>
    <cfRule type="containsText" dxfId="1991" priority="257" operator="containsText" text="Mayor">
      <formula>NOT(ISERROR(SEARCH("Mayor",L40)))</formula>
    </cfRule>
    <cfRule type="containsText" dxfId="1990" priority="258" operator="containsText" text="Menor">
      <formula>NOT(ISERROR(SEARCH("Menor",L40)))</formula>
    </cfRule>
    <cfRule type="containsText" dxfId="1989" priority="259" operator="containsText" text="Leve">
      <formula>NOT(ISERROR(SEARCH("Leve",L40)))</formula>
    </cfRule>
  </conditionalFormatting>
  <conditionalFormatting sqref="K45:L45">
    <cfRule type="containsText" dxfId="1988" priority="250" operator="containsText" text="3- Moderado">
      <formula>NOT(ISERROR(SEARCH("3- Moderado",K45)))</formula>
    </cfRule>
    <cfRule type="containsText" dxfId="1987" priority="251" operator="containsText" text="6- Moderado">
      <formula>NOT(ISERROR(SEARCH("6- Moderado",K45)))</formula>
    </cfRule>
    <cfRule type="containsText" dxfId="1986" priority="252" operator="containsText" text="4- Moderado">
      <formula>NOT(ISERROR(SEARCH("4- Moderado",K45)))</formula>
    </cfRule>
    <cfRule type="containsText" dxfId="1985" priority="253" operator="containsText" text="3- Bajo">
      <formula>NOT(ISERROR(SEARCH("3- Bajo",K45)))</formula>
    </cfRule>
    <cfRule type="containsText" dxfId="1984" priority="254" operator="containsText" text="4- Bajo">
      <formula>NOT(ISERROR(SEARCH("4- Bajo",K45)))</formula>
    </cfRule>
    <cfRule type="containsText" dxfId="1983" priority="255" operator="containsText" text="1- Bajo">
      <formula>NOT(ISERROR(SEARCH("1- Bajo",K45)))</formula>
    </cfRule>
  </conditionalFormatting>
  <conditionalFormatting sqref="H45:I45">
    <cfRule type="containsText" dxfId="1982" priority="244" operator="containsText" text="3- Moderado">
      <formula>NOT(ISERROR(SEARCH("3- Moderado",H45)))</formula>
    </cfRule>
    <cfRule type="containsText" dxfId="1981" priority="245" operator="containsText" text="6- Moderado">
      <formula>NOT(ISERROR(SEARCH("6- Moderado",H45)))</formula>
    </cfRule>
    <cfRule type="containsText" dxfId="1980" priority="246" operator="containsText" text="4- Moderado">
      <formula>NOT(ISERROR(SEARCH("4- Moderado",H45)))</formula>
    </cfRule>
    <cfRule type="containsText" dxfId="1979" priority="247" operator="containsText" text="3- Bajo">
      <formula>NOT(ISERROR(SEARCH("3- Bajo",H45)))</formula>
    </cfRule>
    <cfRule type="containsText" dxfId="1978" priority="248" operator="containsText" text="4- Bajo">
      <formula>NOT(ISERROR(SEARCH("4- Bajo",H45)))</formula>
    </cfRule>
    <cfRule type="containsText" dxfId="1977" priority="249" operator="containsText" text="1- Bajo">
      <formula>NOT(ISERROR(SEARCH("1- Bajo",H45)))</formula>
    </cfRule>
  </conditionalFormatting>
  <conditionalFormatting sqref="A45 C45:E45">
    <cfRule type="containsText" dxfId="1976" priority="238" operator="containsText" text="3- Moderado">
      <formula>NOT(ISERROR(SEARCH("3- Moderado",A45)))</formula>
    </cfRule>
    <cfRule type="containsText" dxfId="1975" priority="239" operator="containsText" text="6- Moderado">
      <formula>NOT(ISERROR(SEARCH("6- Moderado",A45)))</formula>
    </cfRule>
    <cfRule type="containsText" dxfId="1974" priority="240" operator="containsText" text="4- Moderado">
      <formula>NOT(ISERROR(SEARCH("4- Moderado",A45)))</formula>
    </cfRule>
    <cfRule type="containsText" dxfId="1973" priority="241" operator="containsText" text="3- Bajo">
      <formula>NOT(ISERROR(SEARCH("3- Bajo",A45)))</formula>
    </cfRule>
    <cfRule type="containsText" dxfId="1972" priority="242" operator="containsText" text="4- Bajo">
      <formula>NOT(ISERROR(SEARCH("4- Bajo",A45)))</formula>
    </cfRule>
    <cfRule type="containsText" dxfId="1971" priority="243" operator="containsText" text="1- Bajo">
      <formula>NOT(ISERROR(SEARCH("1- Bajo",A45)))</formula>
    </cfRule>
  </conditionalFormatting>
  <conditionalFormatting sqref="F45:G45">
    <cfRule type="containsText" dxfId="1970" priority="232" operator="containsText" text="3- Moderado">
      <formula>NOT(ISERROR(SEARCH("3- Moderado",F45)))</formula>
    </cfRule>
    <cfRule type="containsText" dxfId="1969" priority="233" operator="containsText" text="6- Moderado">
      <formula>NOT(ISERROR(SEARCH("6- Moderado",F45)))</formula>
    </cfRule>
    <cfRule type="containsText" dxfId="1968" priority="234" operator="containsText" text="4- Moderado">
      <formula>NOT(ISERROR(SEARCH("4- Moderado",F45)))</formula>
    </cfRule>
    <cfRule type="containsText" dxfId="1967" priority="235" operator="containsText" text="3- Bajo">
      <formula>NOT(ISERROR(SEARCH("3- Bajo",F45)))</formula>
    </cfRule>
    <cfRule type="containsText" dxfId="1966" priority="236" operator="containsText" text="4- Bajo">
      <formula>NOT(ISERROR(SEARCH("4- Bajo",F45)))</formula>
    </cfRule>
    <cfRule type="containsText" dxfId="1965" priority="237" operator="containsText" text="1- Bajo">
      <formula>NOT(ISERROR(SEARCH("1- Bajo",F45)))</formula>
    </cfRule>
  </conditionalFormatting>
  <conditionalFormatting sqref="J45:J49">
    <cfRule type="containsText" dxfId="1964" priority="227" operator="containsText" text="Bajo">
      <formula>NOT(ISERROR(SEARCH("Bajo",J45)))</formula>
    </cfRule>
    <cfRule type="containsText" dxfId="1963" priority="228" operator="containsText" text="Moderado">
      <formula>NOT(ISERROR(SEARCH("Moderado",J45)))</formula>
    </cfRule>
    <cfRule type="containsText" dxfId="1962" priority="229" operator="containsText" text="Alto">
      <formula>NOT(ISERROR(SEARCH("Alto",J45)))</formula>
    </cfRule>
    <cfRule type="containsText" dxfId="1961"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1960" priority="202" operator="containsText" text="Moderado">
      <formula>NOT(ISERROR(SEARCH("Moderado",M45)))</formula>
    </cfRule>
    <cfRule type="containsText" dxfId="1959" priority="222" operator="containsText" text="Bajo">
      <formula>NOT(ISERROR(SEARCH("Bajo",M45)))</formula>
    </cfRule>
    <cfRule type="containsText" dxfId="1958" priority="223" operator="containsText" text="Moderado">
      <formula>NOT(ISERROR(SEARCH("Moderado",M45)))</formula>
    </cfRule>
    <cfRule type="containsText" dxfId="1957" priority="224" operator="containsText" text="Alto">
      <formula>NOT(ISERROR(SEARCH("Alto",M45)))</formula>
    </cfRule>
    <cfRule type="containsText" dxfId="1956"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1955" priority="216" operator="containsText" text="3- Moderado">
      <formula>NOT(ISERROR(SEARCH("3- Moderado",N45)))</formula>
    </cfRule>
    <cfRule type="containsText" dxfId="1954" priority="217" operator="containsText" text="6- Moderado">
      <formula>NOT(ISERROR(SEARCH("6- Moderado",N45)))</formula>
    </cfRule>
    <cfRule type="containsText" dxfId="1953" priority="218" operator="containsText" text="4- Moderado">
      <formula>NOT(ISERROR(SEARCH("4- Moderado",N45)))</formula>
    </cfRule>
    <cfRule type="containsText" dxfId="1952" priority="219" operator="containsText" text="3- Bajo">
      <formula>NOT(ISERROR(SEARCH("3- Bajo",N45)))</formula>
    </cfRule>
    <cfRule type="containsText" dxfId="1951" priority="220" operator="containsText" text="4- Bajo">
      <formula>NOT(ISERROR(SEARCH("4- Bajo",N45)))</formula>
    </cfRule>
    <cfRule type="containsText" dxfId="1950" priority="221" operator="containsText" text="1- Bajo">
      <formula>NOT(ISERROR(SEARCH("1- Bajo",N45)))</formula>
    </cfRule>
  </conditionalFormatting>
  <conditionalFormatting sqref="H45:H49">
    <cfRule type="containsText" dxfId="1949" priority="203" operator="containsText" text="Muy Alta">
      <formula>NOT(ISERROR(SEARCH("Muy Alta",H45)))</formula>
    </cfRule>
    <cfRule type="containsText" dxfId="1948" priority="204" operator="containsText" text="Alta">
      <formula>NOT(ISERROR(SEARCH("Alta",H45)))</formula>
    </cfRule>
    <cfRule type="containsText" dxfId="1947" priority="205" operator="containsText" text="Muy Alta">
      <formula>NOT(ISERROR(SEARCH("Muy Alta",H45)))</formula>
    </cfRule>
    <cfRule type="containsText" dxfId="1946" priority="210" operator="containsText" text="Muy Baja">
      <formula>NOT(ISERROR(SEARCH("Muy Baja",H45)))</formula>
    </cfRule>
    <cfRule type="containsText" dxfId="1945" priority="211" operator="containsText" text="Baja">
      <formula>NOT(ISERROR(SEARCH("Baja",H45)))</formula>
    </cfRule>
    <cfRule type="containsText" dxfId="1944" priority="212" operator="containsText" text="Media">
      <formula>NOT(ISERROR(SEARCH("Media",H45)))</formula>
    </cfRule>
    <cfRule type="containsText" dxfId="1943" priority="213" operator="containsText" text="Alta">
      <formula>NOT(ISERROR(SEARCH("Alta",H45)))</formula>
    </cfRule>
    <cfRule type="containsText" dxfId="1942" priority="215" operator="containsText" text="Muy Alta">
      <formula>NOT(ISERROR(SEARCH("Muy Alta",H45)))</formula>
    </cfRule>
  </conditionalFormatting>
  <conditionalFormatting sqref="I45:I49">
    <cfRule type="containsText" dxfId="1941" priority="206" operator="containsText" text="Catastrófico">
      <formula>NOT(ISERROR(SEARCH("Catastrófico",I45)))</formula>
    </cfRule>
    <cfRule type="containsText" dxfId="1940" priority="207" operator="containsText" text="Mayor">
      <formula>NOT(ISERROR(SEARCH("Mayor",I45)))</formula>
    </cfRule>
    <cfRule type="containsText" dxfId="1939" priority="208" operator="containsText" text="Menor">
      <formula>NOT(ISERROR(SEARCH("Menor",I45)))</formula>
    </cfRule>
    <cfRule type="containsText" dxfId="1938" priority="209" operator="containsText" text="Leve">
      <formula>NOT(ISERROR(SEARCH("Leve",I45)))</formula>
    </cfRule>
    <cfRule type="containsText" dxfId="1937" priority="214" operator="containsText" text="Moderado">
      <formula>NOT(ISERROR(SEARCH("Moderado",I45)))</formula>
    </cfRule>
  </conditionalFormatting>
  <conditionalFormatting sqref="K45:K49">
    <cfRule type="containsText" dxfId="1936" priority="201" operator="containsText" text="Media">
      <formula>NOT(ISERROR(SEARCH("Media",K45)))</formula>
    </cfRule>
  </conditionalFormatting>
  <conditionalFormatting sqref="L45:L49">
    <cfRule type="containsText" dxfId="1935" priority="200" operator="containsText" text="Moderado">
      <formula>NOT(ISERROR(SEARCH("Moderado",L45)))</formula>
    </cfRule>
  </conditionalFormatting>
  <conditionalFormatting sqref="J45:J49">
    <cfRule type="containsText" dxfId="1934" priority="199" operator="containsText" text="Moderado">
      <formula>NOT(ISERROR(SEARCH("Moderado",J45)))</formula>
    </cfRule>
  </conditionalFormatting>
  <conditionalFormatting sqref="J45:J49">
    <cfRule type="containsText" dxfId="1933" priority="197" operator="containsText" text="Bajo">
      <formula>NOT(ISERROR(SEARCH("Bajo",J45)))</formula>
    </cfRule>
    <cfRule type="containsText" dxfId="1932" priority="198" operator="containsText" text="Extremo">
      <formula>NOT(ISERROR(SEARCH("Extremo",J45)))</formula>
    </cfRule>
  </conditionalFormatting>
  <conditionalFormatting sqref="K45:K49">
    <cfRule type="containsText" dxfId="1931" priority="195" operator="containsText" text="Baja">
      <formula>NOT(ISERROR(SEARCH("Baja",K45)))</formula>
    </cfRule>
    <cfRule type="containsText" dxfId="1930" priority="196" operator="containsText" text="Muy Baja">
      <formula>NOT(ISERROR(SEARCH("Muy Baja",K45)))</formula>
    </cfRule>
  </conditionalFormatting>
  <conditionalFormatting sqref="K45:K49">
    <cfRule type="containsText" dxfId="1929" priority="193" operator="containsText" text="Muy Alta">
      <formula>NOT(ISERROR(SEARCH("Muy Alta",K45)))</formula>
    </cfRule>
    <cfRule type="containsText" dxfId="1928" priority="194" operator="containsText" text="Alta">
      <formula>NOT(ISERROR(SEARCH("Alta",K45)))</formula>
    </cfRule>
  </conditionalFormatting>
  <conditionalFormatting sqref="L45:L49">
    <cfRule type="containsText" dxfId="1927" priority="189" operator="containsText" text="Catastrófico">
      <formula>NOT(ISERROR(SEARCH("Catastrófico",L45)))</formula>
    </cfRule>
    <cfRule type="containsText" dxfId="1926" priority="190" operator="containsText" text="Mayor">
      <formula>NOT(ISERROR(SEARCH("Mayor",L45)))</formula>
    </cfRule>
    <cfRule type="containsText" dxfId="1925" priority="191" operator="containsText" text="Menor">
      <formula>NOT(ISERROR(SEARCH("Menor",L45)))</formula>
    </cfRule>
    <cfRule type="containsText" dxfId="1924" priority="192" operator="containsText" text="Leve">
      <formula>NOT(ISERROR(SEARCH("Leve",L45)))</formula>
    </cfRule>
  </conditionalFormatting>
  <conditionalFormatting sqref="K50:L50">
    <cfRule type="containsText" dxfId="1923" priority="183" operator="containsText" text="3- Moderado">
      <formula>NOT(ISERROR(SEARCH("3- Moderado",K50)))</formula>
    </cfRule>
    <cfRule type="containsText" dxfId="1922" priority="184" operator="containsText" text="6- Moderado">
      <formula>NOT(ISERROR(SEARCH("6- Moderado",K50)))</formula>
    </cfRule>
    <cfRule type="containsText" dxfId="1921" priority="185" operator="containsText" text="4- Moderado">
      <formula>NOT(ISERROR(SEARCH("4- Moderado",K50)))</formula>
    </cfRule>
    <cfRule type="containsText" dxfId="1920" priority="186" operator="containsText" text="3- Bajo">
      <formula>NOT(ISERROR(SEARCH("3- Bajo",K50)))</formula>
    </cfRule>
    <cfRule type="containsText" dxfId="1919" priority="187" operator="containsText" text="4- Bajo">
      <formula>NOT(ISERROR(SEARCH("4- Bajo",K50)))</formula>
    </cfRule>
    <cfRule type="containsText" dxfId="1918" priority="188" operator="containsText" text="1- Bajo">
      <formula>NOT(ISERROR(SEARCH("1- Bajo",K50)))</formula>
    </cfRule>
  </conditionalFormatting>
  <conditionalFormatting sqref="H50:I50">
    <cfRule type="containsText" dxfId="1917" priority="177" operator="containsText" text="3- Moderado">
      <formula>NOT(ISERROR(SEARCH("3- Moderado",H50)))</formula>
    </cfRule>
    <cfRule type="containsText" dxfId="1916" priority="178" operator="containsText" text="6- Moderado">
      <formula>NOT(ISERROR(SEARCH("6- Moderado",H50)))</formula>
    </cfRule>
    <cfRule type="containsText" dxfId="1915" priority="179" operator="containsText" text="4- Moderado">
      <formula>NOT(ISERROR(SEARCH("4- Moderado",H50)))</formula>
    </cfRule>
    <cfRule type="containsText" dxfId="1914" priority="180" operator="containsText" text="3- Bajo">
      <formula>NOT(ISERROR(SEARCH("3- Bajo",H50)))</formula>
    </cfRule>
    <cfRule type="containsText" dxfId="1913" priority="181" operator="containsText" text="4- Bajo">
      <formula>NOT(ISERROR(SEARCH("4- Bajo",H50)))</formula>
    </cfRule>
    <cfRule type="containsText" dxfId="1912" priority="182" operator="containsText" text="1- Bajo">
      <formula>NOT(ISERROR(SEARCH("1- Bajo",H50)))</formula>
    </cfRule>
  </conditionalFormatting>
  <conditionalFormatting sqref="A50 C50:E50">
    <cfRule type="containsText" dxfId="1911" priority="171" operator="containsText" text="3- Moderado">
      <formula>NOT(ISERROR(SEARCH("3- Moderado",A50)))</formula>
    </cfRule>
    <cfRule type="containsText" dxfId="1910" priority="172" operator="containsText" text="6- Moderado">
      <formula>NOT(ISERROR(SEARCH("6- Moderado",A50)))</formula>
    </cfRule>
    <cfRule type="containsText" dxfId="1909" priority="173" operator="containsText" text="4- Moderado">
      <formula>NOT(ISERROR(SEARCH("4- Moderado",A50)))</formula>
    </cfRule>
    <cfRule type="containsText" dxfId="1908" priority="174" operator="containsText" text="3- Bajo">
      <formula>NOT(ISERROR(SEARCH("3- Bajo",A50)))</formula>
    </cfRule>
    <cfRule type="containsText" dxfId="1907" priority="175" operator="containsText" text="4- Bajo">
      <formula>NOT(ISERROR(SEARCH("4- Bajo",A50)))</formula>
    </cfRule>
    <cfRule type="containsText" dxfId="1906" priority="176" operator="containsText" text="1- Bajo">
      <formula>NOT(ISERROR(SEARCH("1- Bajo",A50)))</formula>
    </cfRule>
  </conditionalFormatting>
  <conditionalFormatting sqref="F50:G50">
    <cfRule type="containsText" dxfId="1905" priority="165" operator="containsText" text="3- Moderado">
      <formula>NOT(ISERROR(SEARCH("3- Moderado",F50)))</formula>
    </cfRule>
    <cfRule type="containsText" dxfId="1904" priority="166" operator="containsText" text="6- Moderado">
      <formula>NOT(ISERROR(SEARCH("6- Moderado",F50)))</formula>
    </cfRule>
    <cfRule type="containsText" dxfId="1903" priority="167" operator="containsText" text="4- Moderado">
      <formula>NOT(ISERROR(SEARCH("4- Moderado",F50)))</formula>
    </cfRule>
    <cfRule type="containsText" dxfId="1902" priority="168" operator="containsText" text="3- Bajo">
      <formula>NOT(ISERROR(SEARCH("3- Bajo",F50)))</formula>
    </cfRule>
    <cfRule type="containsText" dxfId="1901" priority="169" operator="containsText" text="4- Bajo">
      <formula>NOT(ISERROR(SEARCH("4- Bajo",F50)))</formula>
    </cfRule>
    <cfRule type="containsText" dxfId="1900" priority="170" operator="containsText" text="1- Bajo">
      <formula>NOT(ISERROR(SEARCH("1- Bajo",F50)))</formula>
    </cfRule>
  </conditionalFormatting>
  <conditionalFormatting sqref="J50:J54">
    <cfRule type="containsText" dxfId="1899" priority="160" operator="containsText" text="Bajo">
      <formula>NOT(ISERROR(SEARCH("Bajo",J50)))</formula>
    </cfRule>
    <cfRule type="containsText" dxfId="1898" priority="161" operator="containsText" text="Moderado">
      <formula>NOT(ISERROR(SEARCH("Moderado",J50)))</formula>
    </cfRule>
    <cfRule type="containsText" dxfId="1897" priority="162" operator="containsText" text="Alto">
      <formula>NOT(ISERROR(SEARCH("Alto",J50)))</formula>
    </cfRule>
    <cfRule type="containsText" dxfId="1896"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1895" priority="135" operator="containsText" text="Moderado">
      <formula>NOT(ISERROR(SEARCH("Moderado",M50)))</formula>
    </cfRule>
    <cfRule type="containsText" dxfId="1894" priority="155" operator="containsText" text="Bajo">
      <formula>NOT(ISERROR(SEARCH("Bajo",M50)))</formula>
    </cfRule>
    <cfRule type="containsText" dxfId="1893" priority="156" operator="containsText" text="Moderado">
      <formula>NOT(ISERROR(SEARCH("Moderado",M50)))</formula>
    </cfRule>
    <cfRule type="containsText" dxfId="1892" priority="157" operator="containsText" text="Alto">
      <formula>NOT(ISERROR(SEARCH("Alto",M50)))</formula>
    </cfRule>
    <cfRule type="containsText" dxfId="1891"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1890" priority="149" operator="containsText" text="3- Moderado">
      <formula>NOT(ISERROR(SEARCH("3- Moderado",N50)))</formula>
    </cfRule>
    <cfRule type="containsText" dxfId="1889" priority="150" operator="containsText" text="6- Moderado">
      <formula>NOT(ISERROR(SEARCH("6- Moderado",N50)))</formula>
    </cfRule>
    <cfRule type="containsText" dxfId="1888" priority="151" operator="containsText" text="4- Moderado">
      <formula>NOT(ISERROR(SEARCH("4- Moderado",N50)))</formula>
    </cfRule>
    <cfRule type="containsText" dxfId="1887" priority="152" operator="containsText" text="3- Bajo">
      <formula>NOT(ISERROR(SEARCH("3- Bajo",N50)))</formula>
    </cfRule>
    <cfRule type="containsText" dxfId="1886" priority="153" operator="containsText" text="4- Bajo">
      <formula>NOT(ISERROR(SEARCH("4- Bajo",N50)))</formula>
    </cfRule>
    <cfRule type="containsText" dxfId="1885" priority="154" operator="containsText" text="1- Bajo">
      <formula>NOT(ISERROR(SEARCH("1- Bajo",N50)))</formula>
    </cfRule>
  </conditionalFormatting>
  <conditionalFormatting sqref="H50:H54">
    <cfRule type="containsText" dxfId="1884" priority="136" operator="containsText" text="Muy Alta">
      <formula>NOT(ISERROR(SEARCH("Muy Alta",H50)))</formula>
    </cfRule>
    <cfRule type="containsText" dxfId="1883" priority="137" operator="containsText" text="Alta">
      <formula>NOT(ISERROR(SEARCH("Alta",H50)))</formula>
    </cfRule>
    <cfRule type="containsText" dxfId="1882" priority="138" operator="containsText" text="Muy Alta">
      <formula>NOT(ISERROR(SEARCH("Muy Alta",H50)))</formula>
    </cfRule>
    <cfRule type="containsText" dxfId="1881" priority="143" operator="containsText" text="Muy Baja">
      <formula>NOT(ISERROR(SEARCH("Muy Baja",H50)))</formula>
    </cfRule>
    <cfRule type="containsText" dxfId="1880" priority="144" operator="containsText" text="Baja">
      <formula>NOT(ISERROR(SEARCH("Baja",H50)))</formula>
    </cfRule>
    <cfRule type="containsText" dxfId="1879" priority="145" operator="containsText" text="Media">
      <formula>NOT(ISERROR(SEARCH("Media",H50)))</formula>
    </cfRule>
    <cfRule type="containsText" dxfId="1878" priority="146" operator="containsText" text="Alta">
      <formula>NOT(ISERROR(SEARCH("Alta",H50)))</formula>
    </cfRule>
    <cfRule type="containsText" dxfId="1877" priority="148" operator="containsText" text="Muy Alta">
      <formula>NOT(ISERROR(SEARCH("Muy Alta",H50)))</formula>
    </cfRule>
  </conditionalFormatting>
  <conditionalFormatting sqref="I50:I54">
    <cfRule type="containsText" dxfId="1876" priority="139" operator="containsText" text="Catastrófico">
      <formula>NOT(ISERROR(SEARCH("Catastrófico",I50)))</formula>
    </cfRule>
    <cfRule type="containsText" dxfId="1875" priority="140" operator="containsText" text="Mayor">
      <formula>NOT(ISERROR(SEARCH("Mayor",I50)))</formula>
    </cfRule>
    <cfRule type="containsText" dxfId="1874" priority="141" operator="containsText" text="Menor">
      <formula>NOT(ISERROR(SEARCH("Menor",I50)))</formula>
    </cfRule>
    <cfRule type="containsText" dxfId="1873" priority="142" operator="containsText" text="Leve">
      <formula>NOT(ISERROR(SEARCH("Leve",I50)))</formula>
    </cfRule>
    <cfRule type="containsText" dxfId="1872" priority="147" operator="containsText" text="Moderado">
      <formula>NOT(ISERROR(SEARCH("Moderado",I50)))</formula>
    </cfRule>
  </conditionalFormatting>
  <conditionalFormatting sqref="K50:K54">
    <cfRule type="containsText" dxfId="1871" priority="134" operator="containsText" text="Media">
      <formula>NOT(ISERROR(SEARCH("Media",K50)))</formula>
    </cfRule>
  </conditionalFormatting>
  <conditionalFormatting sqref="L50:L54">
    <cfRule type="containsText" dxfId="1870" priority="133" operator="containsText" text="Moderado">
      <formula>NOT(ISERROR(SEARCH("Moderado",L50)))</formula>
    </cfRule>
  </conditionalFormatting>
  <conditionalFormatting sqref="J50:J54">
    <cfRule type="containsText" dxfId="1869" priority="132" operator="containsText" text="Moderado">
      <formula>NOT(ISERROR(SEARCH("Moderado",J50)))</formula>
    </cfRule>
  </conditionalFormatting>
  <conditionalFormatting sqref="J50:J54">
    <cfRule type="containsText" dxfId="1868" priority="130" operator="containsText" text="Bajo">
      <formula>NOT(ISERROR(SEARCH("Bajo",J50)))</formula>
    </cfRule>
    <cfRule type="containsText" dxfId="1867" priority="131" operator="containsText" text="Extremo">
      <formula>NOT(ISERROR(SEARCH("Extremo",J50)))</formula>
    </cfRule>
  </conditionalFormatting>
  <conditionalFormatting sqref="K50:K54">
    <cfRule type="containsText" dxfId="1866" priority="128" operator="containsText" text="Baja">
      <formula>NOT(ISERROR(SEARCH("Baja",K50)))</formula>
    </cfRule>
    <cfRule type="containsText" dxfId="1865" priority="129" operator="containsText" text="Muy Baja">
      <formula>NOT(ISERROR(SEARCH("Muy Baja",K50)))</formula>
    </cfRule>
  </conditionalFormatting>
  <conditionalFormatting sqref="K50:K54">
    <cfRule type="containsText" dxfId="1864" priority="126" operator="containsText" text="Muy Alta">
      <formula>NOT(ISERROR(SEARCH("Muy Alta",K50)))</formula>
    </cfRule>
    <cfRule type="containsText" dxfId="1863" priority="127" operator="containsText" text="Alta">
      <formula>NOT(ISERROR(SEARCH("Alta",K50)))</formula>
    </cfRule>
  </conditionalFormatting>
  <conditionalFormatting sqref="L50:L54">
    <cfRule type="containsText" dxfId="1862" priority="122" operator="containsText" text="Catastrófico">
      <formula>NOT(ISERROR(SEARCH("Catastrófico",L50)))</formula>
    </cfRule>
    <cfRule type="containsText" dxfId="1861" priority="123" operator="containsText" text="Mayor">
      <formula>NOT(ISERROR(SEARCH("Mayor",L50)))</formula>
    </cfRule>
    <cfRule type="containsText" dxfId="1860" priority="124" operator="containsText" text="Menor">
      <formula>NOT(ISERROR(SEARCH("Menor",L50)))</formula>
    </cfRule>
    <cfRule type="containsText" dxfId="1859" priority="125" operator="containsText" text="Leve">
      <formula>NOT(ISERROR(SEARCH("Leve",L50)))</formula>
    </cfRule>
  </conditionalFormatting>
  <conditionalFormatting sqref="K55:L55">
    <cfRule type="containsText" dxfId="1858" priority="116" operator="containsText" text="3- Moderado">
      <formula>NOT(ISERROR(SEARCH("3- Moderado",K55)))</formula>
    </cfRule>
    <cfRule type="containsText" dxfId="1857" priority="117" operator="containsText" text="6- Moderado">
      <formula>NOT(ISERROR(SEARCH("6- Moderado",K55)))</formula>
    </cfRule>
    <cfRule type="containsText" dxfId="1856" priority="118" operator="containsText" text="4- Moderado">
      <formula>NOT(ISERROR(SEARCH("4- Moderado",K55)))</formula>
    </cfRule>
    <cfRule type="containsText" dxfId="1855" priority="119" operator="containsText" text="3- Bajo">
      <formula>NOT(ISERROR(SEARCH("3- Bajo",K55)))</formula>
    </cfRule>
    <cfRule type="containsText" dxfId="1854" priority="120" operator="containsText" text="4- Bajo">
      <formula>NOT(ISERROR(SEARCH("4- Bajo",K55)))</formula>
    </cfRule>
    <cfRule type="containsText" dxfId="1853" priority="121" operator="containsText" text="1- Bajo">
      <formula>NOT(ISERROR(SEARCH("1- Bajo",K55)))</formula>
    </cfRule>
  </conditionalFormatting>
  <conditionalFormatting sqref="H55:I55">
    <cfRule type="containsText" dxfId="1852" priority="110" operator="containsText" text="3- Moderado">
      <formula>NOT(ISERROR(SEARCH("3- Moderado",H55)))</formula>
    </cfRule>
    <cfRule type="containsText" dxfId="1851" priority="111" operator="containsText" text="6- Moderado">
      <formula>NOT(ISERROR(SEARCH("6- Moderado",H55)))</formula>
    </cfRule>
    <cfRule type="containsText" dxfId="1850" priority="112" operator="containsText" text="4- Moderado">
      <formula>NOT(ISERROR(SEARCH("4- Moderado",H55)))</formula>
    </cfRule>
    <cfRule type="containsText" dxfId="1849" priority="113" operator="containsText" text="3- Bajo">
      <formula>NOT(ISERROR(SEARCH("3- Bajo",H55)))</formula>
    </cfRule>
    <cfRule type="containsText" dxfId="1848" priority="114" operator="containsText" text="4- Bajo">
      <formula>NOT(ISERROR(SEARCH("4- Bajo",H55)))</formula>
    </cfRule>
    <cfRule type="containsText" dxfId="1847" priority="115" operator="containsText" text="1- Bajo">
      <formula>NOT(ISERROR(SEARCH("1- Bajo",H55)))</formula>
    </cfRule>
  </conditionalFormatting>
  <conditionalFormatting sqref="A55 C55:E55">
    <cfRule type="containsText" dxfId="1846" priority="104" operator="containsText" text="3- Moderado">
      <formula>NOT(ISERROR(SEARCH("3- Moderado",A55)))</formula>
    </cfRule>
    <cfRule type="containsText" dxfId="1845" priority="105" operator="containsText" text="6- Moderado">
      <formula>NOT(ISERROR(SEARCH("6- Moderado",A55)))</formula>
    </cfRule>
    <cfRule type="containsText" dxfId="1844" priority="106" operator="containsText" text="4- Moderado">
      <formula>NOT(ISERROR(SEARCH("4- Moderado",A55)))</formula>
    </cfRule>
    <cfRule type="containsText" dxfId="1843" priority="107" operator="containsText" text="3- Bajo">
      <formula>NOT(ISERROR(SEARCH("3- Bajo",A55)))</formula>
    </cfRule>
    <cfRule type="containsText" dxfId="1842" priority="108" operator="containsText" text="4- Bajo">
      <formula>NOT(ISERROR(SEARCH("4- Bajo",A55)))</formula>
    </cfRule>
    <cfRule type="containsText" dxfId="1841" priority="109" operator="containsText" text="1- Bajo">
      <formula>NOT(ISERROR(SEARCH("1- Bajo",A55)))</formula>
    </cfRule>
  </conditionalFormatting>
  <conditionalFormatting sqref="F55:G55">
    <cfRule type="containsText" dxfId="1840" priority="98" operator="containsText" text="3- Moderado">
      <formula>NOT(ISERROR(SEARCH("3- Moderado",F55)))</formula>
    </cfRule>
    <cfRule type="containsText" dxfId="1839" priority="99" operator="containsText" text="6- Moderado">
      <formula>NOT(ISERROR(SEARCH("6- Moderado",F55)))</formula>
    </cfRule>
    <cfRule type="containsText" dxfId="1838" priority="100" operator="containsText" text="4- Moderado">
      <formula>NOT(ISERROR(SEARCH("4- Moderado",F55)))</formula>
    </cfRule>
    <cfRule type="containsText" dxfId="1837" priority="101" operator="containsText" text="3- Bajo">
      <formula>NOT(ISERROR(SEARCH("3- Bajo",F55)))</formula>
    </cfRule>
    <cfRule type="containsText" dxfId="1836" priority="102" operator="containsText" text="4- Bajo">
      <formula>NOT(ISERROR(SEARCH("4- Bajo",F55)))</formula>
    </cfRule>
    <cfRule type="containsText" dxfId="1835" priority="103" operator="containsText" text="1- Bajo">
      <formula>NOT(ISERROR(SEARCH("1- Bajo",F55)))</formula>
    </cfRule>
  </conditionalFormatting>
  <conditionalFormatting sqref="J55:J59">
    <cfRule type="containsText" dxfId="1834" priority="93" operator="containsText" text="Bajo">
      <formula>NOT(ISERROR(SEARCH("Bajo",J55)))</formula>
    </cfRule>
    <cfRule type="containsText" dxfId="1833" priority="94" operator="containsText" text="Moderado">
      <formula>NOT(ISERROR(SEARCH("Moderado",J55)))</formula>
    </cfRule>
    <cfRule type="containsText" dxfId="1832" priority="95" operator="containsText" text="Alto">
      <formula>NOT(ISERROR(SEARCH("Alto",J55)))</formula>
    </cfRule>
    <cfRule type="containsText" dxfId="1831"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1830" priority="68" operator="containsText" text="Moderado">
      <formula>NOT(ISERROR(SEARCH("Moderado",M55)))</formula>
    </cfRule>
    <cfRule type="containsText" dxfId="1829" priority="88" operator="containsText" text="Bajo">
      <formula>NOT(ISERROR(SEARCH("Bajo",M55)))</formula>
    </cfRule>
    <cfRule type="containsText" dxfId="1828" priority="89" operator="containsText" text="Moderado">
      <formula>NOT(ISERROR(SEARCH("Moderado",M55)))</formula>
    </cfRule>
    <cfRule type="containsText" dxfId="1827" priority="90" operator="containsText" text="Alto">
      <formula>NOT(ISERROR(SEARCH("Alto",M55)))</formula>
    </cfRule>
    <cfRule type="containsText" dxfId="1826"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1825" priority="82" operator="containsText" text="3- Moderado">
      <formula>NOT(ISERROR(SEARCH("3- Moderado",N55)))</formula>
    </cfRule>
    <cfRule type="containsText" dxfId="1824" priority="83" operator="containsText" text="6- Moderado">
      <formula>NOT(ISERROR(SEARCH("6- Moderado",N55)))</formula>
    </cfRule>
    <cfRule type="containsText" dxfId="1823" priority="84" operator="containsText" text="4- Moderado">
      <formula>NOT(ISERROR(SEARCH("4- Moderado",N55)))</formula>
    </cfRule>
    <cfRule type="containsText" dxfId="1822" priority="85" operator="containsText" text="3- Bajo">
      <formula>NOT(ISERROR(SEARCH("3- Bajo",N55)))</formula>
    </cfRule>
    <cfRule type="containsText" dxfId="1821" priority="86" operator="containsText" text="4- Bajo">
      <formula>NOT(ISERROR(SEARCH("4- Bajo",N55)))</formula>
    </cfRule>
    <cfRule type="containsText" dxfId="1820" priority="87" operator="containsText" text="1- Bajo">
      <formula>NOT(ISERROR(SEARCH("1- Bajo",N55)))</formula>
    </cfRule>
  </conditionalFormatting>
  <conditionalFormatting sqref="H55:H59">
    <cfRule type="containsText" dxfId="1819" priority="69" operator="containsText" text="Muy Alta">
      <formula>NOT(ISERROR(SEARCH("Muy Alta",H55)))</formula>
    </cfRule>
    <cfRule type="containsText" dxfId="1818" priority="70" operator="containsText" text="Alta">
      <formula>NOT(ISERROR(SEARCH("Alta",H55)))</formula>
    </cfRule>
    <cfRule type="containsText" dxfId="1817" priority="71" operator="containsText" text="Muy Alta">
      <formula>NOT(ISERROR(SEARCH("Muy Alta",H55)))</formula>
    </cfRule>
    <cfRule type="containsText" dxfId="1816" priority="76" operator="containsText" text="Muy Baja">
      <formula>NOT(ISERROR(SEARCH("Muy Baja",H55)))</formula>
    </cfRule>
    <cfRule type="containsText" dxfId="1815" priority="77" operator="containsText" text="Baja">
      <formula>NOT(ISERROR(SEARCH("Baja",H55)))</formula>
    </cfRule>
    <cfRule type="containsText" dxfId="1814" priority="78" operator="containsText" text="Media">
      <formula>NOT(ISERROR(SEARCH("Media",H55)))</formula>
    </cfRule>
    <cfRule type="containsText" dxfId="1813" priority="79" operator="containsText" text="Alta">
      <formula>NOT(ISERROR(SEARCH("Alta",H55)))</formula>
    </cfRule>
    <cfRule type="containsText" dxfId="1812" priority="81" operator="containsText" text="Muy Alta">
      <formula>NOT(ISERROR(SEARCH("Muy Alta",H55)))</formula>
    </cfRule>
  </conditionalFormatting>
  <conditionalFormatting sqref="I55:I59">
    <cfRule type="containsText" dxfId="1811" priority="72" operator="containsText" text="Catastrófico">
      <formula>NOT(ISERROR(SEARCH("Catastrófico",I55)))</formula>
    </cfRule>
    <cfRule type="containsText" dxfId="1810" priority="73" operator="containsText" text="Mayor">
      <formula>NOT(ISERROR(SEARCH("Mayor",I55)))</formula>
    </cfRule>
    <cfRule type="containsText" dxfId="1809" priority="74" operator="containsText" text="Menor">
      <formula>NOT(ISERROR(SEARCH("Menor",I55)))</formula>
    </cfRule>
    <cfRule type="containsText" dxfId="1808" priority="75" operator="containsText" text="Leve">
      <formula>NOT(ISERROR(SEARCH("Leve",I55)))</formula>
    </cfRule>
    <cfRule type="containsText" dxfId="1807" priority="80" operator="containsText" text="Moderado">
      <formula>NOT(ISERROR(SEARCH("Moderado",I55)))</formula>
    </cfRule>
  </conditionalFormatting>
  <conditionalFormatting sqref="K55:K59">
    <cfRule type="containsText" dxfId="1806" priority="67" operator="containsText" text="Media">
      <formula>NOT(ISERROR(SEARCH("Media",K55)))</formula>
    </cfRule>
  </conditionalFormatting>
  <conditionalFormatting sqref="L55:L59">
    <cfRule type="containsText" dxfId="1805" priority="66" operator="containsText" text="Moderado">
      <formula>NOT(ISERROR(SEARCH("Moderado",L55)))</formula>
    </cfRule>
  </conditionalFormatting>
  <conditionalFormatting sqref="J55:J59">
    <cfRule type="containsText" dxfId="1804" priority="65" operator="containsText" text="Moderado">
      <formula>NOT(ISERROR(SEARCH("Moderado",J55)))</formula>
    </cfRule>
  </conditionalFormatting>
  <conditionalFormatting sqref="J55:J59">
    <cfRule type="containsText" dxfId="1803" priority="63" operator="containsText" text="Bajo">
      <formula>NOT(ISERROR(SEARCH("Bajo",J55)))</formula>
    </cfRule>
    <cfRule type="containsText" dxfId="1802" priority="64" operator="containsText" text="Extremo">
      <formula>NOT(ISERROR(SEARCH("Extremo",J55)))</formula>
    </cfRule>
  </conditionalFormatting>
  <conditionalFormatting sqref="K55:K59">
    <cfRule type="containsText" dxfId="1801" priority="61" operator="containsText" text="Baja">
      <formula>NOT(ISERROR(SEARCH("Baja",K55)))</formula>
    </cfRule>
    <cfRule type="containsText" dxfId="1800" priority="62" operator="containsText" text="Muy Baja">
      <formula>NOT(ISERROR(SEARCH("Muy Baja",K55)))</formula>
    </cfRule>
  </conditionalFormatting>
  <conditionalFormatting sqref="K55:K59">
    <cfRule type="containsText" dxfId="1799" priority="59" operator="containsText" text="Muy Alta">
      <formula>NOT(ISERROR(SEARCH("Muy Alta",K55)))</formula>
    </cfRule>
    <cfRule type="containsText" dxfId="1798" priority="60" operator="containsText" text="Alta">
      <formula>NOT(ISERROR(SEARCH("Alta",K55)))</formula>
    </cfRule>
  </conditionalFormatting>
  <conditionalFormatting sqref="L55:L59">
    <cfRule type="containsText" dxfId="1797" priority="55" operator="containsText" text="Catastrófico">
      <formula>NOT(ISERROR(SEARCH("Catastrófico",L55)))</formula>
    </cfRule>
    <cfRule type="containsText" dxfId="1796" priority="56" operator="containsText" text="Mayor">
      <formula>NOT(ISERROR(SEARCH("Mayor",L55)))</formula>
    </cfRule>
    <cfRule type="containsText" dxfId="1795" priority="57" operator="containsText" text="Menor">
      <formula>NOT(ISERROR(SEARCH("Menor",L55)))</formula>
    </cfRule>
    <cfRule type="containsText" dxfId="1794" priority="58" operator="containsText" text="Leve">
      <formula>NOT(ISERROR(SEARCH("Leve",L55)))</formula>
    </cfRule>
  </conditionalFormatting>
  <dataValidations disablePrompts="1" count="7">
    <dataValidation allowBlank="1" showInputMessage="1" showErrorMessage="1" prompt="seleccionar si el responsable de ejecutar las acciones es el nivel central" sqref="Q8" xr:uid="{00000000-0002-0000-0C00-000000000000}"/>
    <dataValidation allowBlank="1" showInputMessage="1" showErrorMessage="1" prompt="Seleccionar si el responsable es el responsable de las acciones es el nivel central" sqref="P7:P8" xr:uid="{00000000-0002-0000-0C00-000001000000}"/>
    <dataValidation allowBlank="1" showInputMessage="1" showErrorMessage="1" prompt="Describir las actividades que se van a desarrollar para el proyecto" sqref="O7" xr:uid="{00000000-0002-0000-0C00-000002000000}"/>
    <dataValidation allowBlank="1" showInputMessage="1" showErrorMessage="1" prompt="El grado de afectación puede ser " sqref="I8" xr:uid="{00000000-0002-0000-0C00-000003000000}"/>
    <dataValidation allowBlank="1" showInputMessage="1" showErrorMessage="1" prompt="Que tan factible es que materialize el riesgo?" sqref="H8" xr:uid="{00000000-0002-0000-0C00-000004000000}"/>
    <dataValidation allowBlank="1" showInputMessage="1" showErrorMessage="1" prompt="Registrar qué factor  que ocasina el riesgo: un facot identtficado el contexto._x000a_O  personas, recursos, estilo de direccion , factores externos, , codiciones ambientales" sqref="F8:G8" xr:uid="{00000000-0002-0000-0C00-000005000000}"/>
    <dataValidation allowBlank="1" showInputMessage="1" showErrorMessage="1" prompt="Seleccionar el tipo de riesgo teniendo en cuenta que  factor organizaconal afecta. Ver explicacion en hoja " sqref="E8" xr:uid="{00000000-0002-0000-0C00-000006000000}"/>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59999389629810485"/>
  </sheetPr>
  <dimension ref="A1:JR59"/>
  <sheetViews>
    <sheetView topLeftCell="A34" zoomScale="71" zoomScaleNormal="71" workbookViewId="0">
      <selection activeCell="P10" sqref="P10:P14"/>
    </sheetView>
  </sheetViews>
  <sheetFormatPr baseColWidth="10" defaultColWidth="11.44140625" defaultRowHeight="14.4" x14ac:dyDescent="0.3"/>
  <cols>
    <col min="1" max="2" width="18.44140625" style="77" customWidth="1"/>
    <col min="3" max="3" width="15.5546875" customWidth="1"/>
    <col min="4" max="4" width="27.5546875" style="77" customWidth="1"/>
    <col min="5" max="5" width="18" style="150" customWidth="1"/>
    <col min="6" max="6" width="40.109375" customWidth="1"/>
    <col min="7" max="7" width="20.44140625" customWidth="1"/>
    <col min="8" max="8" width="10.44140625" style="151" customWidth="1"/>
    <col min="9" max="9" width="11.44140625" style="151" customWidth="1"/>
    <col min="10" max="10" width="10.109375" style="152" customWidth="1"/>
    <col min="11" max="11" width="11.44140625" style="151" customWidth="1"/>
    <col min="12" max="12" width="10.88671875" style="151" customWidth="1"/>
    <col min="13" max="13" width="18.33203125" style="151" bestFit="1" customWidth="1"/>
    <col min="14" max="14" width="18.33203125" bestFit="1" customWidth="1"/>
    <col min="15" max="15" width="32.88671875" customWidth="1"/>
    <col min="16" max="16" width="14.44140625" customWidth="1"/>
    <col min="17" max="17" width="14.5546875" customWidth="1"/>
    <col min="18" max="18" width="17.44140625" customWidth="1"/>
    <col min="19" max="19" width="16.33203125" customWidth="1"/>
    <col min="20" max="20" width="16.109375" customWidth="1"/>
    <col min="21" max="176" width="11.44140625" style="6"/>
  </cols>
  <sheetData>
    <row r="1" spans="1:278" s="132" customFormat="1" ht="16.5" customHeight="1" x14ac:dyDescent="0.25">
      <c r="A1" s="372"/>
      <c r="B1" s="373"/>
      <c r="C1" s="373"/>
      <c r="D1" s="530" t="s">
        <v>921</v>
      </c>
      <c r="E1" s="530"/>
      <c r="F1" s="530"/>
      <c r="G1" s="530"/>
      <c r="H1" s="530"/>
      <c r="I1" s="530"/>
      <c r="J1" s="530"/>
      <c r="K1" s="530"/>
      <c r="L1" s="530"/>
      <c r="M1" s="530"/>
      <c r="N1" s="530"/>
      <c r="O1" s="530"/>
      <c r="P1" s="530"/>
      <c r="Q1" s="531"/>
      <c r="R1" s="364" t="s">
        <v>151</v>
      </c>
      <c r="S1" s="364"/>
      <c r="T1" s="364"/>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25">
      <c r="A2" s="374"/>
      <c r="B2" s="375"/>
      <c r="C2" s="375"/>
      <c r="D2" s="532"/>
      <c r="E2" s="532"/>
      <c r="F2" s="532"/>
      <c r="G2" s="532"/>
      <c r="H2" s="532"/>
      <c r="I2" s="532"/>
      <c r="J2" s="532"/>
      <c r="K2" s="532"/>
      <c r="L2" s="532"/>
      <c r="M2" s="532"/>
      <c r="N2" s="532"/>
      <c r="O2" s="532"/>
      <c r="P2" s="532"/>
      <c r="Q2" s="533"/>
      <c r="R2" s="364"/>
      <c r="S2" s="364"/>
      <c r="T2" s="364"/>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25">
      <c r="A3" s="2"/>
      <c r="B3" s="2"/>
      <c r="C3" s="199"/>
      <c r="D3" s="532"/>
      <c r="E3" s="532"/>
      <c r="F3" s="532"/>
      <c r="G3" s="532"/>
      <c r="H3" s="532"/>
      <c r="I3" s="532"/>
      <c r="J3" s="532"/>
      <c r="K3" s="532"/>
      <c r="L3" s="532"/>
      <c r="M3" s="532"/>
      <c r="N3" s="532"/>
      <c r="O3" s="532"/>
      <c r="P3" s="532"/>
      <c r="Q3" s="533"/>
      <c r="R3" s="364"/>
      <c r="S3" s="364"/>
      <c r="T3" s="364"/>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25">
      <c r="A4" s="365" t="s">
        <v>152</v>
      </c>
      <c r="B4" s="366"/>
      <c r="C4" s="367"/>
      <c r="D4" s="368" t="str">
        <f>'Mapa Final'!D4</f>
        <v>Adquisición de bienes y servicios</v>
      </c>
      <c r="E4" s="369"/>
      <c r="F4" s="369"/>
      <c r="G4" s="369"/>
      <c r="H4" s="369"/>
      <c r="I4" s="369"/>
      <c r="J4" s="369"/>
      <c r="K4" s="369"/>
      <c r="L4" s="369"/>
      <c r="M4" s="369"/>
      <c r="N4" s="370"/>
      <c r="O4" s="371"/>
      <c r="P4" s="371"/>
      <c r="Q4" s="371"/>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25">
      <c r="A5" s="365" t="s">
        <v>154</v>
      </c>
      <c r="B5" s="366"/>
      <c r="C5" s="367"/>
      <c r="D5" s="376" t="str">
        <f>'Mapa Final'!D5</f>
        <v>Adquirir oportunamente los bienes y servicios requeridos por la Rama Judicial para garantizar una óptima gestión en cada vigencia, en el marco del sistema de gestión de la calidad, medio ambiente y seguridad y salud en el trabajo.</v>
      </c>
      <c r="E5" s="377"/>
      <c r="F5" s="377"/>
      <c r="G5" s="377"/>
      <c r="H5" s="377"/>
      <c r="I5" s="377"/>
      <c r="J5" s="377"/>
      <c r="K5" s="377"/>
      <c r="L5" s="377"/>
      <c r="M5" s="377"/>
      <c r="N5" s="378"/>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
      <c r="A6" s="365" t="s">
        <v>155</v>
      </c>
      <c r="B6" s="366"/>
      <c r="C6" s="367"/>
      <c r="D6" s="376" t="str">
        <f>'Mapa Final'!D6</f>
        <v>Nivel Central - Nivel Seccional</v>
      </c>
      <c r="E6" s="377"/>
      <c r="F6" s="377"/>
      <c r="G6" s="377"/>
      <c r="H6" s="377"/>
      <c r="I6" s="377"/>
      <c r="J6" s="377"/>
      <c r="K6" s="377"/>
      <c r="L6" s="377"/>
      <c r="M6" s="377"/>
      <c r="N6" s="378"/>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46.5" customHeight="1" thickTop="1" thickBot="1" x14ac:dyDescent="0.35">
      <c r="A7" s="525" t="s">
        <v>906</v>
      </c>
      <c r="B7" s="526"/>
      <c r="C7" s="526"/>
      <c r="D7" s="526"/>
      <c r="E7" s="526"/>
      <c r="F7" s="527"/>
      <c r="G7" s="153"/>
      <c r="H7" s="528" t="s">
        <v>907</v>
      </c>
      <c r="I7" s="528"/>
      <c r="J7" s="528"/>
      <c r="K7" s="528" t="s">
        <v>908</v>
      </c>
      <c r="L7" s="528"/>
      <c r="M7" s="528"/>
      <c r="N7" s="529" t="s">
        <v>909</v>
      </c>
      <c r="O7" s="534" t="s">
        <v>910</v>
      </c>
      <c r="P7" s="536" t="s">
        <v>911</v>
      </c>
      <c r="Q7" s="537"/>
      <c r="R7" s="536" t="s">
        <v>912</v>
      </c>
      <c r="S7" s="537"/>
      <c r="T7" s="538" t="s">
        <v>922</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 customHeight="1" thickTop="1" thickBot="1" x14ac:dyDescent="0.35">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529"/>
      <c r="O8" s="535"/>
      <c r="P8" s="156" t="s">
        <v>917</v>
      </c>
      <c r="Q8" s="156" t="s">
        <v>918</v>
      </c>
      <c r="R8" s="156" t="s">
        <v>919</v>
      </c>
      <c r="S8" s="156" t="s">
        <v>920</v>
      </c>
      <c r="T8" s="538"/>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5">
      <c r="A9" s="523"/>
      <c r="B9" s="524"/>
      <c r="C9" s="524"/>
      <c r="D9" s="524"/>
      <c r="E9" s="524"/>
      <c r="F9" s="524"/>
      <c r="G9" s="524"/>
      <c r="H9" s="524"/>
      <c r="I9" s="524"/>
      <c r="J9" s="524"/>
      <c r="K9" s="524"/>
      <c r="L9" s="524"/>
      <c r="M9" s="524"/>
      <c r="N9" s="524"/>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3">
      <c r="A10" s="508">
        <f>'Mapa Final'!A10</f>
        <v>1</v>
      </c>
      <c r="B10" s="494" t="str">
        <f>'Mapa Final'!B10</f>
        <v>Desabastecimiento</v>
      </c>
      <c r="C10" s="511" t="str">
        <f>'Mapa Final'!C10</f>
        <v>Afectación en la Prestación del Servicio de Justicia</v>
      </c>
      <c r="D10" s="511" t="str">
        <f>'Mapa Final'!D10</f>
        <v>Alteración del orden publico</v>
      </c>
      <c r="E10" s="514" t="str">
        <f>'Mapa Final'!E10</f>
        <v>No disponibilidad de productos y/o servicios por alteracion del orden publico</v>
      </c>
      <c r="F10" s="514" t="str">
        <f>'Mapa Final'!F10</f>
        <v>Probabilidad de afectación en la prestación del Servicio de Justicia por la  no disponibilidad de productos y/o servicios por alteracion del orden publico</v>
      </c>
      <c r="G10" s="514" t="str">
        <f>'Mapa Final'!G10</f>
        <v>Daños Activos Fijos/Eventos Externos</v>
      </c>
      <c r="H10" s="517" t="str">
        <f>'Mapa Final'!I10</f>
        <v>Baja</v>
      </c>
      <c r="I10" s="520" t="str">
        <f>'Mapa Final'!L10</f>
        <v>Moderado</v>
      </c>
      <c r="J10" s="499" t="str">
        <f>'Mapa Final'!N10</f>
        <v>Moderado</v>
      </c>
      <c r="K10" s="502" t="str">
        <f>'Mapa Final'!AA10</f>
        <v>Baja</v>
      </c>
      <c r="L10" s="502" t="str">
        <f>'Mapa Final'!AE10</f>
        <v>Moderado</v>
      </c>
      <c r="M10" s="505" t="str">
        <f>'Mapa Final'!AG10</f>
        <v>Moderado</v>
      </c>
      <c r="N10" s="502" t="str">
        <f>'Mapa Final'!AH10</f>
        <v>Aceptar</v>
      </c>
      <c r="O10" s="496"/>
      <c r="P10" s="496"/>
      <c r="Q10" s="496"/>
      <c r="R10" s="496"/>
      <c r="S10" s="496"/>
      <c r="T10" s="496"/>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3">
      <c r="A11" s="509"/>
      <c r="B11" s="539"/>
      <c r="C11" s="512"/>
      <c r="D11" s="512"/>
      <c r="E11" s="515"/>
      <c r="F11" s="515"/>
      <c r="G11" s="515"/>
      <c r="H11" s="518"/>
      <c r="I11" s="521"/>
      <c r="J11" s="500"/>
      <c r="K11" s="503"/>
      <c r="L11" s="503"/>
      <c r="M11" s="506"/>
      <c r="N11" s="503"/>
      <c r="O11" s="497"/>
      <c r="P11" s="497"/>
      <c r="Q11" s="497"/>
      <c r="R11" s="497"/>
      <c r="S11" s="497"/>
      <c r="T11" s="497"/>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3">
      <c r="A12" s="509"/>
      <c r="B12" s="539"/>
      <c r="C12" s="512"/>
      <c r="D12" s="512"/>
      <c r="E12" s="515"/>
      <c r="F12" s="515"/>
      <c r="G12" s="515"/>
      <c r="H12" s="518"/>
      <c r="I12" s="521"/>
      <c r="J12" s="500"/>
      <c r="K12" s="503"/>
      <c r="L12" s="503"/>
      <c r="M12" s="506"/>
      <c r="N12" s="503"/>
      <c r="O12" s="497"/>
      <c r="P12" s="497"/>
      <c r="Q12" s="497"/>
      <c r="R12" s="497"/>
      <c r="S12" s="497"/>
      <c r="T12" s="497"/>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3">
      <c r="A13" s="509"/>
      <c r="B13" s="539"/>
      <c r="C13" s="512"/>
      <c r="D13" s="512"/>
      <c r="E13" s="515"/>
      <c r="F13" s="515"/>
      <c r="G13" s="515"/>
      <c r="H13" s="518"/>
      <c r="I13" s="521"/>
      <c r="J13" s="500"/>
      <c r="K13" s="503"/>
      <c r="L13" s="503"/>
      <c r="M13" s="506"/>
      <c r="N13" s="503"/>
      <c r="O13" s="497"/>
      <c r="P13" s="497"/>
      <c r="Q13" s="497"/>
      <c r="R13" s="497"/>
      <c r="S13" s="497"/>
      <c r="T13" s="497"/>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35">
      <c r="A14" s="510"/>
      <c r="B14" s="540"/>
      <c r="C14" s="513"/>
      <c r="D14" s="513"/>
      <c r="E14" s="516"/>
      <c r="F14" s="516"/>
      <c r="G14" s="516"/>
      <c r="H14" s="519"/>
      <c r="I14" s="522"/>
      <c r="J14" s="501"/>
      <c r="K14" s="504"/>
      <c r="L14" s="504"/>
      <c r="M14" s="507"/>
      <c r="N14" s="504"/>
      <c r="O14" s="498"/>
      <c r="P14" s="498"/>
      <c r="Q14" s="498"/>
      <c r="R14" s="498"/>
      <c r="S14" s="498"/>
      <c r="T14" s="498"/>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3">
      <c r="A15" s="508">
        <f>'Mapa Final'!A20</f>
        <v>2</v>
      </c>
      <c r="B15" s="494" t="str">
        <f>'Mapa Final'!B20</f>
        <v>Desacierto</v>
      </c>
      <c r="C15" s="511" t="str">
        <f>'Mapa Final'!C20</f>
        <v>Incumplimiento de las metas establecidas</v>
      </c>
      <c r="D15" s="511" t="str">
        <f>'Mapa Final'!D20</f>
        <v>Seleccion no adecuada de los contratistas y prestadores de servicios.</v>
      </c>
      <c r="E15" s="514" t="str">
        <f>'Mapa Final'!E20</f>
        <v>Falta de detalle en la planificación de las condiciones tecnicas, alcances y demas anexos del estudio</v>
      </c>
      <c r="F15" s="514" t="str">
        <f>'Mapa Final'!F20</f>
        <v>Adquisición de bienes, servicios y obras públicas que no cumplen las especificaciones</v>
      </c>
      <c r="G15" s="514" t="str">
        <f>'Mapa Final'!G20</f>
        <v>Ejecución y Administración de Procesos</v>
      </c>
      <c r="H15" s="517" t="str">
        <f>'Mapa Final'!I20</f>
        <v>Media</v>
      </c>
      <c r="I15" s="520" t="str">
        <f>'Mapa Final'!L20</f>
        <v>Leve</v>
      </c>
      <c r="J15" s="499" t="str">
        <f>'Mapa Final'!N20</f>
        <v>Moderado</v>
      </c>
      <c r="K15" s="502" t="str">
        <f>'Mapa Final'!AA20</f>
        <v>Baja</v>
      </c>
      <c r="L15" s="502" t="str">
        <f>'Mapa Final'!AE20</f>
        <v>Leve</v>
      </c>
      <c r="M15" s="505" t="str">
        <f>'Mapa Final'!AG20</f>
        <v>Bajo</v>
      </c>
      <c r="N15" s="502" t="str">
        <f>'Mapa Final'!AH20</f>
        <v>Aceptar</v>
      </c>
      <c r="O15" s="496"/>
      <c r="P15" s="496"/>
      <c r="Q15" s="496"/>
      <c r="R15" s="496"/>
      <c r="S15" s="496"/>
      <c r="T15" s="496"/>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3">
      <c r="A16" s="509"/>
      <c r="B16" s="539"/>
      <c r="C16" s="512"/>
      <c r="D16" s="512"/>
      <c r="E16" s="515"/>
      <c r="F16" s="515"/>
      <c r="G16" s="515"/>
      <c r="H16" s="518"/>
      <c r="I16" s="521"/>
      <c r="J16" s="500"/>
      <c r="K16" s="503"/>
      <c r="L16" s="503"/>
      <c r="M16" s="506"/>
      <c r="N16" s="503"/>
      <c r="O16" s="497"/>
      <c r="P16" s="497"/>
      <c r="Q16" s="497"/>
      <c r="R16" s="497"/>
      <c r="S16" s="497"/>
      <c r="T16" s="497"/>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3">
      <c r="A17" s="509"/>
      <c r="B17" s="539"/>
      <c r="C17" s="512"/>
      <c r="D17" s="512"/>
      <c r="E17" s="515"/>
      <c r="F17" s="515"/>
      <c r="G17" s="515"/>
      <c r="H17" s="518"/>
      <c r="I17" s="521"/>
      <c r="J17" s="500"/>
      <c r="K17" s="503"/>
      <c r="L17" s="503"/>
      <c r="M17" s="506"/>
      <c r="N17" s="503"/>
      <c r="O17" s="497"/>
      <c r="P17" s="497"/>
      <c r="Q17" s="497"/>
      <c r="R17" s="497"/>
      <c r="S17" s="497"/>
      <c r="T17" s="497"/>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3">
      <c r="A18" s="509"/>
      <c r="B18" s="539"/>
      <c r="C18" s="512"/>
      <c r="D18" s="512"/>
      <c r="E18" s="515"/>
      <c r="F18" s="515"/>
      <c r="G18" s="515"/>
      <c r="H18" s="518"/>
      <c r="I18" s="521"/>
      <c r="J18" s="500"/>
      <c r="K18" s="503"/>
      <c r="L18" s="503"/>
      <c r="M18" s="506"/>
      <c r="N18" s="503"/>
      <c r="O18" s="497"/>
      <c r="P18" s="497"/>
      <c r="Q18" s="497"/>
      <c r="R18" s="497"/>
      <c r="S18" s="497"/>
      <c r="T18" s="497"/>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35">
      <c r="A19" s="510"/>
      <c r="B19" s="540"/>
      <c r="C19" s="513"/>
      <c r="D19" s="513"/>
      <c r="E19" s="516"/>
      <c r="F19" s="516"/>
      <c r="G19" s="516"/>
      <c r="H19" s="519"/>
      <c r="I19" s="522"/>
      <c r="J19" s="501"/>
      <c r="K19" s="504"/>
      <c r="L19" s="504"/>
      <c r="M19" s="507"/>
      <c r="N19" s="504"/>
      <c r="O19" s="498"/>
      <c r="P19" s="498"/>
      <c r="Q19" s="498"/>
      <c r="R19" s="498"/>
      <c r="S19" s="498"/>
      <c r="T19" s="498"/>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3">
      <c r="A20" s="508" t="e">
        <f>'Mapa Final'!#REF!</f>
        <v>#REF!</v>
      </c>
      <c r="B20" s="494" t="str">
        <f>'Mapa Final'!B26</f>
        <v>Incumplimiento</v>
      </c>
      <c r="C20" s="511" t="str">
        <f>'Mapa Final'!C44</f>
        <v>Afectación en la Prestación del Servicio de Justicia</v>
      </c>
      <c r="D20" s="511" t="str">
        <f>'Mapa Final'!D44</f>
        <v>Inexperiencia en el proceso de contratación por parte del contratista.</v>
      </c>
      <c r="E20" s="514" t="str">
        <f>'Mapa Final'!E44</f>
        <v xml:space="preserve">Inadecuada revision de los requisitos del proceso por parte del contratista
</v>
      </c>
      <c r="F20" s="514" t="str">
        <f>'Mapa Final'!F44</f>
        <v>Falta de realización oportuna de las obligaciones por parte del contratista.</v>
      </c>
      <c r="G20" s="514" t="str">
        <f>'Mapa Final'!G44</f>
        <v>Ejecución y Administración de Procesos</v>
      </c>
      <c r="H20" s="517" t="str">
        <f>'Mapa Final'!I44</f>
        <v>Media</v>
      </c>
      <c r="I20" s="520" t="str">
        <f>'Mapa Final'!L44</f>
        <v>Menor</v>
      </c>
      <c r="J20" s="499" t="str">
        <f>'Mapa Final'!N44</f>
        <v>Moderado</v>
      </c>
      <c r="K20" s="502" t="str">
        <f>'Mapa Final'!AA44</f>
        <v>Baja</v>
      </c>
      <c r="L20" s="502" t="str">
        <f>'Mapa Final'!AE44</f>
        <v>Menor</v>
      </c>
      <c r="M20" s="505" t="str">
        <f>'Mapa Final'!AG44</f>
        <v>Moderado</v>
      </c>
      <c r="N20" s="502" t="str">
        <f>'Mapa Final'!AH44</f>
        <v>Aceptar</v>
      </c>
      <c r="O20" s="496"/>
      <c r="P20" s="496"/>
      <c r="Q20" s="496"/>
      <c r="R20" s="496"/>
      <c r="S20" s="496"/>
      <c r="T20" s="496"/>
      <c r="U20" s="34"/>
      <c r="V20" s="34"/>
    </row>
    <row r="21" spans="1:176" x14ac:dyDescent="0.3">
      <c r="A21" s="509"/>
      <c r="B21" s="539"/>
      <c r="C21" s="512"/>
      <c r="D21" s="512"/>
      <c r="E21" s="515"/>
      <c r="F21" s="515"/>
      <c r="G21" s="515"/>
      <c r="H21" s="518"/>
      <c r="I21" s="521"/>
      <c r="J21" s="500"/>
      <c r="K21" s="503"/>
      <c r="L21" s="503"/>
      <c r="M21" s="506"/>
      <c r="N21" s="503"/>
      <c r="O21" s="497"/>
      <c r="P21" s="497"/>
      <c r="Q21" s="497"/>
      <c r="R21" s="497"/>
      <c r="S21" s="497"/>
      <c r="T21" s="497"/>
      <c r="U21" s="34"/>
      <c r="V21" s="34"/>
    </row>
    <row r="22" spans="1:176" x14ac:dyDescent="0.3">
      <c r="A22" s="509"/>
      <c r="B22" s="539"/>
      <c r="C22" s="512"/>
      <c r="D22" s="512"/>
      <c r="E22" s="515"/>
      <c r="F22" s="515"/>
      <c r="G22" s="515"/>
      <c r="H22" s="518"/>
      <c r="I22" s="521"/>
      <c r="J22" s="500"/>
      <c r="K22" s="503"/>
      <c r="L22" s="503"/>
      <c r="M22" s="506"/>
      <c r="N22" s="503"/>
      <c r="O22" s="497"/>
      <c r="P22" s="497"/>
      <c r="Q22" s="497"/>
      <c r="R22" s="497"/>
      <c r="S22" s="497"/>
      <c r="T22" s="497"/>
      <c r="U22" s="34"/>
      <c r="V22" s="34"/>
    </row>
    <row r="23" spans="1:176" x14ac:dyDescent="0.3">
      <c r="A23" s="509"/>
      <c r="B23" s="539"/>
      <c r="C23" s="512"/>
      <c r="D23" s="512"/>
      <c r="E23" s="515"/>
      <c r="F23" s="515"/>
      <c r="G23" s="515"/>
      <c r="H23" s="518"/>
      <c r="I23" s="521"/>
      <c r="J23" s="500"/>
      <c r="K23" s="503"/>
      <c r="L23" s="503"/>
      <c r="M23" s="506"/>
      <c r="N23" s="503"/>
      <c r="O23" s="497"/>
      <c r="P23" s="497"/>
      <c r="Q23" s="497"/>
      <c r="R23" s="497"/>
      <c r="S23" s="497"/>
      <c r="T23" s="497"/>
      <c r="U23" s="34"/>
      <c r="V23" s="34"/>
    </row>
    <row r="24" spans="1:176" ht="307.5" customHeight="1" thickBot="1" x14ac:dyDescent="0.35">
      <c r="A24" s="510"/>
      <c r="B24" s="540"/>
      <c r="C24" s="513"/>
      <c r="D24" s="513"/>
      <c r="E24" s="516"/>
      <c r="F24" s="516"/>
      <c r="G24" s="516"/>
      <c r="H24" s="519"/>
      <c r="I24" s="522"/>
      <c r="J24" s="501"/>
      <c r="K24" s="504"/>
      <c r="L24" s="504"/>
      <c r="M24" s="507"/>
      <c r="N24" s="504"/>
      <c r="O24" s="498"/>
      <c r="P24" s="498"/>
      <c r="Q24" s="498"/>
      <c r="R24" s="498"/>
      <c r="S24" s="498"/>
      <c r="T24" s="498"/>
      <c r="U24" s="34"/>
      <c r="V24" s="34"/>
    </row>
    <row r="25" spans="1:176" x14ac:dyDescent="0.3">
      <c r="A25" s="508">
        <f>'Mapa Final'!A163</f>
        <v>4</v>
      </c>
      <c r="B25" s="494" t="str">
        <f>'Mapa Final'!B163</f>
        <v>Corrupción</v>
      </c>
      <c r="C25" s="511" t="str">
        <f>'Mapa Final'!C163</f>
        <v>Reputacional</v>
      </c>
      <c r="D25" s="511" t="str">
        <f>'Mapa Final'!D163</f>
        <v xml:space="preserve">Intereses particulares.
 </v>
      </c>
      <c r="E25" s="514" t="str">
        <f>'Mapa Final'!E163</f>
        <v xml:space="preserve">Falta de etica profesional </v>
      </c>
      <c r="F25" s="514" t="str">
        <f>'Mapa Final'!F163</f>
        <v>Falta de Cultura de la legalidad.</v>
      </c>
      <c r="G25" s="514" t="str">
        <f>'Mapa Final'!G163</f>
        <v>Fraude Interno</v>
      </c>
      <c r="H25" s="517" t="str">
        <f>'Mapa Final'!I163</f>
        <v>Media</v>
      </c>
      <c r="I25" s="520" t="str">
        <f>'Mapa Final'!L163</f>
        <v>Moderado</v>
      </c>
      <c r="J25" s="499" t="str">
        <f>'Mapa Final'!N163</f>
        <v>Moderado</v>
      </c>
      <c r="K25" s="502" t="str">
        <f>'Mapa Final'!AA163</f>
        <v>Baja</v>
      </c>
      <c r="L25" s="502" t="str">
        <f>'Mapa Final'!AE163</f>
        <v>Moderado</v>
      </c>
      <c r="M25" s="505" t="str">
        <f>'Mapa Final'!AG163</f>
        <v>Moderado</v>
      </c>
      <c r="N25" s="502" t="str">
        <f>'Mapa Final'!AH163</f>
        <v>Aceptar</v>
      </c>
      <c r="O25" s="496"/>
      <c r="P25" s="496"/>
      <c r="Q25" s="496"/>
      <c r="R25" s="496"/>
      <c r="S25" s="496"/>
      <c r="T25" s="496"/>
    </row>
    <row r="26" spans="1:176" x14ac:dyDescent="0.3">
      <c r="A26" s="509"/>
      <c r="B26" s="539"/>
      <c r="C26" s="512"/>
      <c r="D26" s="512"/>
      <c r="E26" s="515"/>
      <c r="F26" s="515"/>
      <c r="G26" s="515"/>
      <c r="H26" s="518"/>
      <c r="I26" s="521"/>
      <c r="J26" s="500"/>
      <c r="K26" s="503"/>
      <c r="L26" s="503"/>
      <c r="M26" s="506"/>
      <c r="N26" s="503"/>
      <c r="O26" s="497"/>
      <c r="P26" s="497"/>
      <c r="Q26" s="497"/>
      <c r="R26" s="497"/>
      <c r="S26" s="497"/>
      <c r="T26" s="497"/>
    </row>
    <row r="27" spans="1:176" x14ac:dyDescent="0.3">
      <c r="A27" s="509"/>
      <c r="B27" s="539"/>
      <c r="C27" s="512"/>
      <c r="D27" s="512"/>
      <c r="E27" s="515"/>
      <c r="F27" s="515"/>
      <c r="G27" s="515"/>
      <c r="H27" s="518"/>
      <c r="I27" s="521"/>
      <c r="J27" s="500"/>
      <c r="K27" s="503"/>
      <c r="L27" s="503"/>
      <c r="M27" s="506"/>
      <c r="N27" s="503"/>
      <c r="O27" s="497"/>
      <c r="P27" s="497"/>
      <c r="Q27" s="497"/>
      <c r="R27" s="497"/>
      <c r="S27" s="497"/>
      <c r="T27" s="497"/>
    </row>
    <row r="28" spans="1:176" x14ac:dyDescent="0.3">
      <c r="A28" s="509"/>
      <c r="B28" s="539"/>
      <c r="C28" s="512"/>
      <c r="D28" s="512"/>
      <c r="E28" s="515"/>
      <c r="F28" s="515"/>
      <c r="G28" s="515"/>
      <c r="H28" s="518"/>
      <c r="I28" s="521"/>
      <c r="J28" s="500"/>
      <c r="K28" s="503"/>
      <c r="L28" s="503"/>
      <c r="M28" s="506"/>
      <c r="N28" s="503"/>
      <c r="O28" s="497"/>
      <c r="P28" s="497"/>
      <c r="Q28" s="497"/>
      <c r="R28" s="497"/>
      <c r="S28" s="497"/>
      <c r="T28" s="497"/>
    </row>
    <row r="29" spans="1:176" ht="277.5" customHeight="1" thickBot="1" x14ac:dyDescent="0.35">
      <c r="A29" s="510"/>
      <c r="B29" s="540"/>
      <c r="C29" s="513"/>
      <c r="D29" s="513"/>
      <c r="E29" s="516"/>
      <c r="F29" s="516"/>
      <c r="G29" s="516"/>
      <c r="H29" s="519"/>
      <c r="I29" s="522"/>
      <c r="J29" s="501"/>
      <c r="K29" s="504"/>
      <c r="L29" s="504"/>
      <c r="M29" s="507"/>
      <c r="N29" s="504"/>
      <c r="O29" s="498"/>
      <c r="P29" s="498"/>
      <c r="Q29" s="498"/>
      <c r="R29" s="498"/>
      <c r="S29" s="498"/>
      <c r="T29" s="498"/>
    </row>
    <row r="30" spans="1:176" x14ac:dyDescent="0.3">
      <c r="A30" s="508">
        <f>'Mapa Final'!A167</f>
        <v>5</v>
      </c>
      <c r="B30" s="494" t="str">
        <f>'Mapa Final'!B167</f>
        <v>Error en la estructura y planeación de los estudios previos</v>
      </c>
      <c r="C30" s="511" t="str">
        <f>'Mapa Final'!C167</f>
        <v>Reputacional</v>
      </c>
      <c r="D30" s="511" t="str">
        <f>'Mapa Final'!D167</f>
        <v>Insuficiencia en el estudio de mercado</v>
      </c>
      <c r="E30" s="514" t="str">
        <f>'Mapa Final'!E167</f>
        <v>Estudios previos o de factibilidad no acordes a la necesidad de la  entidad</v>
      </c>
      <c r="F30" s="514" t="str">
        <f>'Mapa Final'!F167</f>
        <v>Debilidad en los Estudios Previos (Inexactitud de la estimación del presupuesto oficial).</v>
      </c>
      <c r="G30" s="514" t="str">
        <f>'Mapa Final'!G167</f>
        <v>Ejecución y Administración de Procesos</v>
      </c>
      <c r="H30" s="517" t="str">
        <f>'Mapa Final'!I167</f>
        <v>Media</v>
      </c>
      <c r="I30" s="520" t="str">
        <f>'Mapa Final'!L167</f>
        <v>Moderado</v>
      </c>
      <c r="J30" s="499" t="str">
        <f>'Mapa Final'!N167</f>
        <v>Moderado</v>
      </c>
      <c r="K30" s="502" t="str">
        <f>'Mapa Final'!AA167</f>
        <v>Baja</v>
      </c>
      <c r="L30" s="502" t="str">
        <f>'Mapa Final'!AE167</f>
        <v>Moderado</v>
      </c>
      <c r="M30" s="505" t="str">
        <f>'Mapa Final'!AG167</f>
        <v>Moderado</v>
      </c>
      <c r="N30" s="502" t="str">
        <f>'Mapa Final'!AH167</f>
        <v>Aceptar</v>
      </c>
      <c r="O30" s="496"/>
      <c r="P30" s="496"/>
      <c r="Q30" s="496"/>
      <c r="R30" s="496"/>
      <c r="S30" s="496"/>
      <c r="T30" s="496"/>
    </row>
    <row r="31" spans="1:176" x14ac:dyDescent="0.3">
      <c r="A31" s="509"/>
      <c r="B31" s="539"/>
      <c r="C31" s="512"/>
      <c r="D31" s="512"/>
      <c r="E31" s="515"/>
      <c r="F31" s="515"/>
      <c r="G31" s="515"/>
      <c r="H31" s="518"/>
      <c r="I31" s="521"/>
      <c r="J31" s="500"/>
      <c r="K31" s="503"/>
      <c r="L31" s="503"/>
      <c r="M31" s="506"/>
      <c r="N31" s="503"/>
      <c r="O31" s="497"/>
      <c r="P31" s="497"/>
      <c r="Q31" s="497"/>
      <c r="R31" s="497"/>
      <c r="S31" s="497"/>
      <c r="T31" s="497"/>
    </row>
    <row r="32" spans="1:176" x14ac:dyDescent="0.3">
      <c r="A32" s="509"/>
      <c r="B32" s="539"/>
      <c r="C32" s="512"/>
      <c r="D32" s="512"/>
      <c r="E32" s="515"/>
      <c r="F32" s="515"/>
      <c r="G32" s="515"/>
      <c r="H32" s="518"/>
      <c r="I32" s="521"/>
      <c r="J32" s="500"/>
      <c r="K32" s="503"/>
      <c r="L32" s="503"/>
      <c r="M32" s="506"/>
      <c r="N32" s="503"/>
      <c r="O32" s="497"/>
      <c r="P32" s="497"/>
      <c r="Q32" s="497"/>
      <c r="R32" s="497"/>
      <c r="S32" s="497"/>
      <c r="T32" s="497"/>
    </row>
    <row r="33" spans="1:20" x14ac:dyDescent="0.3">
      <c r="A33" s="509"/>
      <c r="B33" s="539"/>
      <c r="C33" s="512"/>
      <c r="D33" s="512"/>
      <c r="E33" s="515"/>
      <c r="F33" s="515"/>
      <c r="G33" s="515"/>
      <c r="H33" s="518"/>
      <c r="I33" s="521"/>
      <c r="J33" s="500"/>
      <c r="K33" s="503"/>
      <c r="L33" s="503"/>
      <c r="M33" s="506"/>
      <c r="N33" s="503"/>
      <c r="O33" s="497"/>
      <c r="P33" s="497"/>
      <c r="Q33" s="497"/>
      <c r="R33" s="497"/>
      <c r="S33" s="497"/>
      <c r="T33" s="497"/>
    </row>
    <row r="34" spans="1:20" ht="102.75" customHeight="1" thickBot="1" x14ac:dyDescent="0.35">
      <c r="A34" s="510"/>
      <c r="B34" s="540"/>
      <c r="C34" s="513"/>
      <c r="D34" s="513"/>
      <c r="E34" s="516"/>
      <c r="F34" s="516"/>
      <c r="G34" s="516"/>
      <c r="H34" s="519"/>
      <c r="I34" s="522"/>
      <c r="J34" s="501"/>
      <c r="K34" s="504"/>
      <c r="L34" s="504"/>
      <c r="M34" s="507"/>
      <c r="N34" s="504"/>
      <c r="O34" s="498"/>
      <c r="P34" s="498"/>
      <c r="Q34" s="498"/>
      <c r="R34" s="498"/>
      <c r="S34" s="498"/>
      <c r="T34" s="498"/>
    </row>
    <row r="35" spans="1:20" x14ac:dyDescent="0.3">
      <c r="A35" s="508">
        <f>'Mapa Final'!A23</f>
        <v>0</v>
      </c>
      <c r="B35" s="494">
        <f>'Mapa Final'!B23</f>
        <v>0</v>
      </c>
      <c r="C35" s="511" t="str">
        <f>'Mapa Final'!C23</f>
        <v>Afectación en la Prestación del Servicio de Justicia</v>
      </c>
      <c r="D35" s="511" t="str">
        <f>'Mapa Final'!D23</f>
        <v>Insuficiencia en el estudio de mercado</v>
      </c>
      <c r="E35" s="514" t="str">
        <f>'Mapa Final'!E23</f>
        <v xml:space="preserve">Deficiencia en la etapa de evalaución </v>
      </c>
      <c r="F35" s="514" t="str">
        <f>'Mapa Final'!F23</f>
        <v>Adjudicar el contrato a un proveedor sin contar con la capacidad, experiencia y antiguedad para cumplir acabalidad el objeto contractual.</v>
      </c>
      <c r="G35" s="514" t="str">
        <f>'Mapa Final'!G23</f>
        <v>Ejecución y Administración de Procesos</v>
      </c>
      <c r="H35" s="517" t="str">
        <f>'Mapa Final'!I23</f>
        <v>Muy Baja</v>
      </c>
      <c r="I35" s="520" t="str">
        <f>'Mapa Final'!L23</f>
        <v>Moderado</v>
      </c>
      <c r="J35" s="499" t="str">
        <f>'Mapa Final'!N23</f>
        <v>Moderado</v>
      </c>
      <c r="K35" s="502" t="str">
        <f>'Mapa Final'!AA23</f>
        <v>Muy Baja</v>
      </c>
      <c r="L35" s="502" t="str">
        <f>'Mapa Final'!AE23</f>
        <v>Moderado</v>
      </c>
      <c r="M35" s="505" t="str">
        <f>'Mapa Final'!AG23</f>
        <v>Moderado</v>
      </c>
      <c r="N35" s="502" t="str">
        <f>'Mapa Final'!AH23</f>
        <v>Aceptar</v>
      </c>
      <c r="O35" s="496"/>
      <c r="P35" s="496"/>
      <c r="Q35" s="496"/>
      <c r="R35" s="496"/>
      <c r="S35" s="496"/>
      <c r="T35" s="496"/>
    </row>
    <row r="36" spans="1:20" x14ac:dyDescent="0.3">
      <c r="A36" s="509"/>
      <c r="B36" s="539"/>
      <c r="C36" s="512"/>
      <c r="D36" s="512"/>
      <c r="E36" s="515"/>
      <c r="F36" s="515"/>
      <c r="G36" s="515"/>
      <c r="H36" s="518"/>
      <c r="I36" s="521"/>
      <c r="J36" s="500"/>
      <c r="K36" s="503"/>
      <c r="L36" s="503"/>
      <c r="M36" s="506"/>
      <c r="N36" s="503"/>
      <c r="O36" s="497"/>
      <c r="P36" s="497"/>
      <c r="Q36" s="497"/>
      <c r="R36" s="497"/>
      <c r="S36" s="497"/>
      <c r="T36" s="497"/>
    </row>
    <row r="37" spans="1:20" x14ac:dyDescent="0.3">
      <c r="A37" s="509"/>
      <c r="B37" s="539"/>
      <c r="C37" s="512"/>
      <c r="D37" s="512"/>
      <c r="E37" s="515"/>
      <c r="F37" s="515"/>
      <c r="G37" s="515"/>
      <c r="H37" s="518"/>
      <c r="I37" s="521"/>
      <c r="J37" s="500"/>
      <c r="K37" s="503"/>
      <c r="L37" s="503"/>
      <c r="M37" s="506"/>
      <c r="N37" s="503"/>
      <c r="O37" s="497"/>
      <c r="P37" s="497"/>
      <c r="Q37" s="497"/>
      <c r="R37" s="497"/>
      <c r="S37" s="497"/>
      <c r="T37" s="497"/>
    </row>
    <row r="38" spans="1:20" x14ac:dyDescent="0.3">
      <c r="A38" s="509"/>
      <c r="B38" s="539"/>
      <c r="C38" s="512"/>
      <c r="D38" s="512"/>
      <c r="E38" s="515"/>
      <c r="F38" s="515"/>
      <c r="G38" s="515"/>
      <c r="H38" s="518"/>
      <c r="I38" s="521"/>
      <c r="J38" s="500"/>
      <c r="K38" s="503"/>
      <c r="L38" s="503"/>
      <c r="M38" s="506"/>
      <c r="N38" s="503"/>
      <c r="O38" s="497"/>
      <c r="P38" s="497"/>
      <c r="Q38" s="497"/>
      <c r="R38" s="497"/>
      <c r="S38" s="497"/>
      <c r="T38" s="497"/>
    </row>
    <row r="39" spans="1:20" ht="278.25" customHeight="1" thickBot="1" x14ac:dyDescent="0.35">
      <c r="A39" s="510"/>
      <c r="B39" s="540"/>
      <c r="C39" s="513"/>
      <c r="D39" s="513"/>
      <c r="E39" s="516"/>
      <c r="F39" s="516"/>
      <c r="G39" s="516"/>
      <c r="H39" s="519"/>
      <c r="I39" s="522"/>
      <c r="J39" s="501"/>
      <c r="K39" s="504"/>
      <c r="L39" s="504"/>
      <c r="M39" s="507"/>
      <c r="N39" s="504"/>
      <c r="O39" s="498"/>
      <c r="P39" s="498"/>
      <c r="Q39" s="498"/>
      <c r="R39" s="498"/>
      <c r="S39" s="498"/>
      <c r="T39" s="498"/>
    </row>
    <row r="40" spans="1:20" x14ac:dyDescent="0.3">
      <c r="A40" s="508" t="e">
        <f>'Mapa Final'!#REF!</f>
        <v>#REF!</v>
      </c>
      <c r="B40" s="494" t="e">
        <f>'Mapa Final'!#REF!</f>
        <v>#REF!</v>
      </c>
      <c r="C40" s="511" t="str">
        <f>'Mapa Final'!C26</f>
        <v>Afectación Económica</v>
      </c>
      <c r="D40" s="511" t="str">
        <f>'Mapa Final'!D26</f>
        <v>PAC Insuficiente para atender las obligaciones mensuales de la Entidad.</v>
      </c>
      <c r="E40" s="514" t="str">
        <f>'Mapa Final'!E26</f>
        <v xml:space="preserve">Planeacion del proceso </v>
      </c>
      <c r="F40" s="514" t="str">
        <f>'Mapa Final'!F26</f>
        <v>Incumplimiento en la atención de las obligaciones mensuales de la Entidad.</v>
      </c>
      <c r="G40" s="514" t="str">
        <f>'Mapa Final'!G26</f>
        <v>Ejecución y Administración de Procesos</v>
      </c>
      <c r="H40" s="517" t="str">
        <f>'Mapa Final'!I26</f>
        <v>Media</v>
      </c>
      <c r="I40" s="520" t="str">
        <f>'Mapa Final'!L26</f>
        <v>Moderado</v>
      </c>
      <c r="J40" s="499" t="str">
        <f>'Mapa Final'!N26</f>
        <v>Moderado</v>
      </c>
      <c r="K40" s="502" t="str">
        <f>'Mapa Final'!AA26</f>
        <v>Baja</v>
      </c>
      <c r="L40" s="502" t="str">
        <f>'Mapa Final'!AE26</f>
        <v>Moderado</v>
      </c>
      <c r="M40" s="505" t="str">
        <f>'Mapa Final'!AG26</f>
        <v>Moderado</v>
      </c>
      <c r="N40" s="502" t="str">
        <f>'Mapa Final'!AH26</f>
        <v>Aceptar</v>
      </c>
      <c r="O40" s="496"/>
      <c r="P40" s="496"/>
      <c r="Q40" s="496"/>
      <c r="R40" s="496"/>
      <c r="S40" s="496"/>
      <c r="T40" s="496"/>
    </row>
    <row r="41" spans="1:20" x14ac:dyDescent="0.3">
      <c r="A41" s="509"/>
      <c r="B41" s="539"/>
      <c r="C41" s="512"/>
      <c r="D41" s="512"/>
      <c r="E41" s="515"/>
      <c r="F41" s="515"/>
      <c r="G41" s="515"/>
      <c r="H41" s="518"/>
      <c r="I41" s="521"/>
      <c r="J41" s="500"/>
      <c r="K41" s="503"/>
      <c r="L41" s="503"/>
      <c r="M41" s="506"/>
      <c r="N41" s="503"/>
      <c r="O41" s="497"/>
      <c r="P41" s="497"/>
      <c r="Q41" s="497"/>
      <c r="R41" s="497"/>
      <c r="S41" s="497"/>
      <c r="T41" s="497"/>
    </row>
    <row r="42" spans="1:20" x14ac:dyDescent="0.3">
      <c r="A42" s="509"/>
      <c r="B42" s="539"/>
      <c r="C42" s="512"/>
      <c r="D42" s="512"/>
      <c r="E42" s="515"/>
      <c r="F42" s="515"/>
      <c r="G42" s="515"/>
      <c r="H42" s="518"/>
      <c r="I42" s="521"/>
      <c r="J42" s="500"/>
      <c r="K42" s="503"/>
      <c r="L42" s="503"/>
      <c r="M42" s="506"/>
      <c r="N42" s="503"/>
      <c r="O42" s="497"/>
      <c r="P42" s="497"/>
      <c r="Q42" s="497"/>
      <c r="R42" s="497"/>
      <c r="S42" s="497"/>
      <c r="T42" s="497"/>
    </row>
    <row r="43" spans="1:20" x14ac:dyDescent="0.3">
      <c r="A43" s="509"/>
      <c r="B43" s="539"/>
      <c r="C43" s="512"/>
      <c r="D43" s="512"/>
      <c r="E43" s="515"/>
      <c r="F43" s="515"/>
      <c r="G43" s="515"/>
      <c r="H43" s="518"/>
      <c r="I43" s="521"/>
      <c r="J43" s="500"/>
      <c r="K43" s="503"/>
      <c r="L43" s="503"/>
      <c r="M43" s="506"/>
      <c r="N43" s="503"/>
      <c r="O43" s="497"/>
      <c r="P43" s="497"/>
      <c r="Q43" s="497"/>
      <c r="R43" s="497"/>
      <c r="S43" s="497"/>
      <c r="T43" s="497"/>
    </row>
    <row r="44" spans="1:20" ht="15" thickBot="1" x14ac:dyDescent="0.35">
      <c r="A44" s="510"/>
      <c r="B44" s="540"/>
      <c r="C44" s="513"/>
      <c r="D44" s="513"/>
      <c r="E44" s="516"/>
      <c r="F44" s="516"/>
      <c r="G44" s="516"/>
      <c r="H44" s="519"/>
      <c r="I44" s="522"/>
      <c r="J44" s="501"/>
      <c r="K44" s="504"/>
      <c r="L44" s="504"/>
      <c r="M44" s="507"/>
      <c r="N44" s="504"/>
      <c r="O44" s="498"/>
      <c r="P44" s="498"/>
      <c r="Q44" s="498"/>
      <c r="R44" s="498"/>
      <c r="S44" s="498"/>
      <c r="T44" s="498"/>
    </row>
    <row r="45" spans="1:20" x14ac:dyDescent="0.3">
      <c r="A45" s="508">
        <f>'Mapa Final'!A171</f>
        <v>6</v>
      </c>
      <c r="B45" s="494" t="str">
        <f>'Mapa Final'!B171</f>
        <v xml:space="preserve">Incompetencia </v>
      </c>
      <c r="C45" s="511" t="str">
        <f>'Mapa Final'!C171</f>
        <v>Afectación en la Prestación del Servicio de Justicia</v>
      </c>
      <c r="D45" s="511" t="str">
        <f>'Mapa Final'!D171</f>
        <v xml:space="preserve">Errores en la elaboración de los estudios previos. </v>
      </c>
      <c r="E45" s="514" t="str">
        <f>'Mapa Final'!E171</f>
        <v>La no estructuración de una etapa precontractual estricta y exigente</v>
      </c>
      <c r="F45" s="514" t="str">
        <f>'Mapa Final'!F171</f>
        <v xml:space="preserve">Falta de estructura organizacional  y capacidad administrativa que atienda los requerimientos de la entidad estatal </v>
      </c>
      <c r="G45" s="514" t="str">
        <f>'Mapa Final'!G171</f>
        <v>Usuarios, productos y prácticas organizacionales</v>
      </c>
      <c r="H45" s="517" t="str">
        <f>'Mapa Final'!I171</f>
        <v>Media</v>
      </c>
      <c r="I45" s="520" t="str">
        <f>'Mapa Final'!L171</f>
        <v>Leve</v>
      </c>
      <c r="J45" s="499" t="str">
        <f>'Mapa Final'!N171</f>
        <v>Moderado</v>
      </c>
      <c r="K45" s="502" t="str">
        <f>'Mapa Final'!AA171</f>
        <v>Baja</v>
      </c>
      <c r="L45" s="502" t="str">
        <f>'Mapa Final'!AE171</f>
        <v>Leve</v>
      </c>
      <c r="M45" s="505" t="str">
        <f>'Mapa Final'!AG171</f>
        <v>Bajo</v>
      </c>
      <c r="N45" s="502" t="str">
        <f>'Mapa Final'!AH171</f>
        <v>Aceptar</v>
      </c>
      <c r="O45" s="496"/>
      <c r="P45" s="496"/>
      <c r="Q45" s="496"/>
      <c r="R45" s="496"/>
      <c r="S45" s="496"/>
      <c r="T45" s="496"/>
    </row>
    <row r="46" spans="1:20" x14ac:dyDescent="0.3">
      <c r="A46" s="509"/>
      <c r="B46" s="539"/>
      <c r="C46" s="512"/>
      <c r="D46" s="512"/>
      <c r="E46" s="515"/>
      <c r="F46" s="515"/>
      <c r="G46" s="515"/>
      <c r="H46" s="518"/>
      <c r="I46" s="521"/>
      <c r="J46" s="500"/>
      <c r="K46" s="503"/>
      <c r="L46" s="503"/>
      <c r="M46" s="506"/>
      <c r="N46" s="503"/>
      <c r="O46" s="497"/>
      <c r="P46" s="497"/>
      <c r="Q46" s="497"/>
      <c r="R46" s="497"/>
      <c r="S46" s="497"/>
      <c r="T46" s="497"/>
    </row>
    <row r="47" spans="1:20" x14ac:dyDescent="0.3">
      <c r="A47" s="509"/>
      <c r="B47" s="539"/>
      <c r="C47" s="512"/>
      <c r="D47" s="512"/>
      <c r="E47" s="515"/>
      <c r="F47" s="515"/>
      <c r="G47" s="515"/>
      <c r="H47" s="518"/>
      <c r="I47" s="521"/>
      <c r="J47" s="500"/>
      <c r="K47" s="503"/>
      <c r="L47" s="503"/>
      <c r="M47" s="506"/>
      <c r="N47" s="503"/>
      <c r="O47" s="497"/>
      <c r="P47" s="497"/>
      <c r="Q47" s="497"/>
      <c r="R47" s="497"/>
      <c r="S47" s="497"/>
      <c r="T47" s="497"/>
    </row>
    <row r="48" spans="1:20" x14ac:dyDescent="0.3">
      <c r="A48" s="509"/>
      <c r="B48" s="539"/>
      <c r="C48" s="512"/>
      <c r="D48" s="512"/>
      <c r="E48" s="515"/>
      <c r="F48" s="515"/>
      <c r="G48" s="515"/>
      <c r="H48" s="518"/>
      <c r="I48" s="521"/>
      <c r="J48" s="500"/>
      <c r="K48" s="503"/>
      <c r="L48" s="503"/>
      <c r="M48" s="506"/>
      <c r="N48" s="503"/>
      <c r="O48" s="497"/>
      <c r="P48" s="497"/>
      <c r="Q48" s="497"/>
      <c r="R48" s="497"/>
      <c r="S48" s="497"/>
      <c r="T48" s="497"/>
    </row>
    <row r="49" spans="1:20" ht="15" thickBot="1" x14ac:dyDescent="0.35">
      <c r="A49" s="510"/>
      <c r="B49" s="540"/>
      <c r="C49" s="513"/>
      <c r="D49" s="513"/>
      <c r="E49" s="516"/>
      <c r="F49" s="516"/>
      <c r="G49" s="516"/>
      <c r="H49" s="519"/>
      <c r="I49" s="522"/>
      <c r="J49" s="501"/>
      <c r="K49" s="504"/>
      <c r="L49" s="504"/>
      <c r="M49" s="507"/>
      <c r="N49" s="504"/>
      <c r="O49" s="498"/>
      <c r="P49" s="498"/>
      <c r="Q49" s="498"/>
      <c r="R49" s="498"/>
      <c r="S49" s="498"/>
      <c r="T49" s="498"/>
    </row>
    <row r="50" spans="1:20" x14ac:dyDescent="0.3">
      <c r="A50" s="508">
        <f>'Mapa Final'!A36</f>
        <v>0</v>
      </c>
      <c r="B50" s="494">
        <f>'Mapa Final'!B36</f>
        <v>0</v>
      </c>
      <c r="C50" s="511" t="str">
        <f>'Mapa Final'!C36</f>
        <v xml:space="preserve"> Afectación Ambiental</v>
      </c>
      <c r="D50" s="511" t="str">
        <f>'Mapa Final'!D36</f>
        <v>Incumplimiento de requisitos ambientales legales aplicables al proceso de contratación.</v>
      </c>
      <c r="E50" s="514" t="str">
        <f>'Mapa Final'!E36</f>
        <v>debilidad en el cumplimiento de los requisitos ambientales legales aplicables al proceso de contratación.</v>
      </c>
      <c r="F50" s="514" t="str">
        <f>'Mapa Final'!F36</f>
        <v xml:space="preserve">Incumplimiento de los requisitos contenido en la NTC 14001:2015, en el SIGCMA Seccional y en los Acuerdos PSAA14-10160, PSAA14-10161, así como NTC 9001: 2015, en el SIGCMA Seccional y el Acuerdo PSAA14-10161
</v>
      </c>
      <c r="G50" s="514" t="str">
        <f>'Mapa Final'!G36</f>
        <v>Ejecución y Administración de Procesos</v>
      </c>
      <c r="H50" s="517" t="str">
        <f>'Mapa Final'!I36</f>
        <v>Media</v>
      </c>
      <c r="I50" s="520" t="str">
        <f>'Mapa Final'!L36</f>
        <v>Moderado</v>
      </c>
      <c r="J50" s="499" t="str">
        <f>'Mapa Final'!N36</f>
        <v>Moderado</v>
      </c>
      <c r="K50" s="502" t="str">
        <f>'Mapa Final'!AA36</f>
        <v>Baja</v>
      </c>
      <c r="L50" s="502" t="str">
        <f>'Mapa Final'!AE36</f>
        <v>Moderado</v>
      </c>
      <c r="M50" s="505" t="str">
        <f>'Mapa Final'!AG36</f>
        <v>Moderado</v>
      </c>
      <c r="N50" s="502" t="str">
        <f>'Mapa Final'!AH36</f>
        <v>Aceptar</v>
      </c>
      <c r="O50" s="496"/>
      <c r="P50" s="496"/>
      <c r="Q50" s="496"/>
      <c r="R50" s="496"/>
      <c r="S50" s="496"/>
      <c r="T50" s="496"/>
    </row>
    <row r="51" spans="1:20" x14ac:dyDescent="0.3">
      <c r="A51" s="509"/>
      <c r="B51" s="539"/>
      <c r="C51" s="512"/>
      <c r="D51" s="512"/>
      <c r="E51" s="515"/>
      <c r="F51" s="515"/>
      <c r="G51" s="515"/>
      <c r="H51" s="518"/>
      <c r="I51" s="521"/>
      <c r="J51" s="500"/>
      <c r="K51" s="503"/>
      <c r="L51" s="503"/>
      <c r="M51" s="506"/>
      <c r="N51" s="503"/>
      <c r="O51" s="497"/>
      <c r="P51" s="497"/>
      <c r="Q51" s="497"/>
      <c r="R51" s="497"/>
      <c r="S51" s="497"/>
      <c r="T51" s="497"/>
    </row>
    <row r="52" spans="1:20" x14ac:dyDescent="0.3">
      <c r="A52" s="509"/>
      <c r="B52" s="539"/>
      <c r="C52" s="512"/>
      <c r="D52" s="512"/>
      <c r="E52" s="515"/>
      <c r="F52" s="515"/>
      <c r="G52" s="515"/>
      <c r="H52" s="518"/>
      <c r="I52" s="521"/>
      <c r="J52" s="500"/>
      <c r="K52" s="503"/>
      <c r="L52" s="503"/>
      <c r="M52" s="506"/>
      <c r="N52" s="503"/>
      <c r="O52" s="497"/>
      <c r="P52" s="497"/>
      <c r="Q52" s="497"/>
      <c r="R52" s="497"/>
      <c r="S52" s="497"/>
      <c r="T52" s="497"/>
    </row>
    <row r="53" spans="1:20" x14ac:dyDescent="0.3">
      <c r="A53" s="509"/>
      <c r="B53" s="539"/>
      <c r="C53" s="512"/>
      <c r="D53" s="512"/>
      <c r="E53" s="515"/>
      <c r="F53" s="515"/>
      <c r="G53" s="515"/>
      <c r="H53" s="518"/>
      <c r="I53" s="521"/>
      <c r="J53" s="500"/>
      <c r="K53" s="503"/>
      <c r="L53" s="503"/>
      <c r="M53" s="506"/>
      <c r="N53" s="503"/>
      <c r="O53" s="497"/>
      <c r="P53" s="497"/>
      <c r="Q53" s="497"/>
      <c r="R53" s="497"/>
      <c r="S53" s="497"/>
      <c r="T53" s="497"/>
    </row>
    <row r="54" spans="1:20" ht="15" thickBot="1" x14ac:dyDescent="0.35">
      <c r="A54" s="510"/>
      <c r="B54" s="540"/>
      <c r="C54" s="513"/>
      <c r="D54" s="513"/>
      <c r="E54" s="516"/>
      <c r="F54" s="516"/>
      <c r="G54" s="516"/>
      <c r="H54" s="519"/>
      <c r="I54" s="522"/>
      <c r="J54" s="501"/>
      <c r="K54" s="504"/>
      <c r="L54" s="504"/>
      <c r="M54" s="507"/>
      <c r="N54" s="504"/>
      <c r="O54" s="498"/>
      <c r="P54" s="498"/>
      <c r="Q54" s="498"/>
      <c r="R54" s="498"/>
      <c r="S54" s="498"/>
      <c r="T54" s="498"/>
    </row>
    <row r="55" spans="1:20" x14ac:dyDescent="0.3">
      <c r="A55" s="508">
        <f>'Mapa Final'!A40</f>
        <v>0</v>
      </c>
      <c r="B55" s="494">
        <f>'Mapa Final'!B40</f>
        <v>0</v>
      </c>
      <c r="C55" s="511">
        <f>'Mapa Final'!C40</f>
        <v>0</v>
      </c>
      <c r="D55" s="511" t="str">
        <f>'Mapa Final'!D40</f>
        <v>Mala calidad en el servicio</v>
      </c>
      <c r="E55" s="514" t="str">
        <f>'Mapa Final'!E40</f>
        <v>No aplicación de politicas y procedimientos de caldiad</v>
      </c>
      <c r="F55" s="514">
        <f>'Mapa Final'!F40</f>
        <v>0</v>
      </c>
      <c r="G55" s="514">
        <f>'Mapa Final'!G40</f>
        <v>0</v>
      </c>
      <c r="H55" s="517" t="str">
        <f>'Mapa Final'!I40</f>
        <v>Muy Baja</v>
      </c>
      <c r="I55" s="520" t="str">
        <f>'Mapa Final'!L40</f>
        <v>Leve</v>
      </c>
      <c r="J55" s="499" t="str">
        <f>'Mapa Final'!N40</f>
        <v>Bajo</v>
      </c>
      <c r="K55" s="502" t="str">
        <f>'Mapa Final'!AA40</f>
        <v>Muy Baja</v>
      </c>
      <c r="L55" s="502" t="str">
        <f>'Mapa Final'!AE40</f>
        <v>Leve</v>
      </c>
      <c r="M55" s="505" t="str">
        <f>'Mapa Final'!AG40</f>
        <v>Bajo</v>
      </c>
      <c r="N55" s="502" t="str">
        <f>'Mapa Final'!AH40</f>
        <v>Aceptar</v>
      </c>
      <c r="O55" s="496"/>
      <c r="P55" s="496"/>
      <c r="Q55" s="496"/>
      <c r="R55" s="496"/>
      <c r="S55" s="496"/>
      <c r="T55" s="496"/>
    </row>
    <row r="56" spans="1:20" x14ac:dyDescent="0.3">
      <c r="A56" s="509"/>
      <c r="B56" s="539"/>
      <c r="C56" s="512"/>
      <c r="D56" s="512"/>
      <c r="E56" s="515"/>
      <c r="F56" s="515"/>
      <c r="G56" s="515"/>
      <c r="H56" s="518"/>
      <c r="I56" s="521"/>
      <c r="J56" s="500"/>
      <c r="K56" s="503"/>
      <c r="L56" s="503"/>
      <c r="M56" s="506"/>
      <c r="N56" s="503"/>
      <c r="O56" s="497"/>
      <c r="P56" s="497"/>
      <c r="Q56" s="497"/>
      <c r="R56" s="497"/>
      <c r="S56" s="497"/>
      <c r="T56" s="497"/>
    </row>
    <row r="57" spans="1:20" x14ac:dyDescent="0.3">
      <c r="A57" s="509"/>
      <c r="B57" s="539"/>
      <c r="C57" s="512"/>
      <c r="D57" s="512"/>
      <c r="E57" s="515"/>
      <c r="F57" s="515"/>
      <c r="G57" s="515"/>
      <c r="H57" s="518"/>
      <c r="I57" s="521"/>
      <c r="J57" s="500"/>
      <c r="K57" s="503"/>
      <c r="L57" s="503"/>
      <c r="M57" s="506"/>
      <c r="N57" s="503"/>
      <c r="O57" s="497"/>
      <c r="P57" s="497"/>
      <c r="Q57" s="497"/>
      <c r="R57" s="497"/>
      <c r="S57" s="497"/>
      <c r="T57" s="497"/>
    </row>
    <row r="58" spans="1:20" x14ac:dyDescent="0.3">
      <c r="A58" s="509"/>
      <c r="B58" s="539"/>
      <c r="C58" s="512"/>
      <c r="D58" s="512"/>
      <c r="E58" s="515"/>
      <c r="F58" s="515"/>
      <c r="G58" s="515"/>
      <c r="H58" s="518"/>
      <c r="I58" s="521"/>
      <c r="J58" s="500"/>
      <c r="K58" s="503"/>
      <c r="L58" s="503"/>
      <c r="M58" s="506"/>
      <c r="N58" s="503"/>
      <c r="O58" s="497"/>
      <c r="P58" s="497"/>
      <c r="Q58" s="497"/>
      <c r="R58" s="497"/>
      <c r="S58" s="497"/>
      <c r="T58" s="497"/>
    </row>
    <row r="59" spans="1:20" ht="15" thickBot="1" x14ac:dyDescent="0.35">
      <c r="A59" s="510"/>
      <c r="B59" s="540"/>
      <c r="C59" s="513"/>
      <c r="D59" s="513"/>
      <c r="E59" s="516"/>
      <c r="F59" s="516"/>
      <c r="G59" s="516"/>
      <c r="H59" s="519"/>
      <c r="I59" s="522"/>
      <c r="J59" s="501"/>
      <c r="K59" s="504"/>
      <c r="L59" s="504"/>
      <c r="M59" s="507"/>
      <c r="N59" s="504"/>
      <c r="O59" s="498"/>
      <c r="P59" s="498"/>
      <c r="Q59" s="498"/>
      <c r="R59" s="498"/>
      <c r="S59" s="498"/>
      <c r="T59" s="498"/>
    </row>
  </sheetData>
  <mergeCells count="219">
    <mergeCell ref="O7:O8"/>
    <mergeCell ref="P7:Q7"/>
    <mergeCell ref="H7:J7"/>
    <mergeCell ref="K7:M7"/>
    <mergeCell ref="N7:N8"/>
    <mergeCell ref="F10:F14"/>
    <mergeCell ref="G10:G14"/>
    <mergeCell ref="A6:C6"/>
    <mergeCell ref="D6:N6"/>
    <mergeCell ref="J10:J14"/>
    <mergeCell ref="K10:K14"/>
    <mergeCell ref="L10:L14"/>
    <mergeCell ref="M10:M14"/>
    <mergeCell ref="N10:N14"/>
    <mergeCell ref="B10:B14"/>
    <mergeCell ref="J15:J19"/>
    <mergeCell ref="T20:T24"/>
    <mergeCell ref="N20:N24"/>
    <mergeCell ref="A20:A24"/>
    <mergeCell ref="C20:C24"/>
    <mergeCell ref="A15:A19"/>
    <mergeCell ref="C15:C19"/>
    <mergeCell ref="D15:D19"/>
    <mergeCell ref="E15:E19"/>
    <mergeCell ref="H15:H19"/>
    <mergeCell ref="I15:I19"/>
    <mergeCell ref="F15:F19"/>
    <mergeCell ref="G15:G19"/>
    <mergeCell ref="T15:T19"/>
    <mergeCell ref="O15:O19"/>
    <mergeCell ref="P15:P19"/>
    <mergeCell ref="Q15:Q19"/>
    <mergeCell ref="R15:R19"/>
    <mergeCell ref="S15:S19"/>
    <mergeCell ref="K15:K19"/>
    <mergeCell ref="L15:L19"/>
    <mergeCell ref="M15:M19"/>
    <mergeCell ref="N15:N19"/>
    <mergeCell ref="B15:B19"/>
    <mergeCell ref="T10:T14"/>
    <mergeCell ref="A7:F7"/>
    <mergeCell ref="A1:C2"/>
    <mergeCell ref="A4:C4"/>
    <mergeCell ref="D4:N4"/>
    <mergeCell ref="O4:Q4"/>
    <mergeCell ref="A5:C5"/>
    <mergeCell ref="D5:N5"/>
    <mergeCell ref="O10:O14"/>
    <mergeCell ref="P10:P14"/>
    <mergeCell ref="Q10:Q14"/>
    <mergeCell ref="R10:R14"/>
    <mergeCell ref="S10:S14"/>
    <mergeCell ref="I10:I14"/>
    <mergeCell ref="R1:T3"/>
    <mergeCell ref="D1:Q3"/>
    <mergeCell ref="R7:S7"/>
    <mergeCell ref="T7:T8"/>
    <mergeCell ref="A9:N9"/>
    <mergeCell ref="A10:A14"/>
    <mergeCell ref="C10:C14"/>
    <mergeCell ref="D10:D14"/>
    <mergeCell ref="E10:E14"/>
    <mergeCell ref="H10:H14"/>
    <mergeCell ref="O20:O24"/>
    <mergeCell ref="P20:P24"/>
    <mergeCell ref="Q20:Q24"/>
    <mergeCell ref="R20:R24"/>
    <mergeCell ref="S20:S24"/>
    <mergeCell ref="D20:D24"/>
    <mergeCell ref="E20:E24"/>
    <mergeCell ref="F20:F24"/>
    <mergeCell ref="G20:G24"/>
    <mergeCell ref="H20:H24"/>
    <mergeCell ref="I20:I24"/>
    <mergeCell ref="J20:J24"/>
    <mergeCell ref="K20:K24"/>
    <mergeCell ref="L20:L24"/>
    <mergeCell ref="M20:M24"/>
    <mergeCell ref="T25:T29"/>
    <mergeCell ref="A30:A34"/>
    <mergeCell ref="C30:C34"/>
    <mergeCell ref="D30:D34"/>
    <mergeCell ref="E30:E34"/>
    <mergeCell ref="F30:F34"/>
    <mergeCell ref="G30:G34"/>
    <mergeCell ref="H30:H34"/>
    <mergeCell ref="I30:I34"/>
    <mergeCell ref="J30:J34"/>
    <mergeCell ref="N25:N29"/>
    <mergeCell ref="O25:O29"/>
    <mergeCell ref="P25:P29"/>
    <mergeCell ref="Q25:Q29"/>
    <mergeCell ref="R25:R29"/>
    <mergeCell ref="S25:S29"/>
    <mergeCell ref="H25:H29"/>
    <mergeCell ref="I25:I29"/>
    <mergeCell ref="J25:J29"/>
    <mergeCell ref="K25:K29"/>
    <mergeCell ref="L25:L29"/>
    <mergeCell ref="M25:M29"/>
    <mergeCell ref="A25:A29"/>
    <mergeCell ref="C25:C29"/>
    <mergeCell ref="Q30:Q34"/>
    <mergeCell ref="R30:R34"/>
    <mergeCell ref="S30:S34"/>
    <mergeCell ref="T30:T34"/>
    <mergeCell ref="A35:A39"/>
    <mergeCell ref="C35:C39"/>
    <mergeCell ref="D35:D39"/>
    <mergeCell ref="E35:E39"/>
    <mergeCell ref="F35:F39"/>
    <mergeCell ref="G35:G39"/>
    <mergeCell ref="K30:K34"/>
    <mergeCell ref="L30:L34"/>
    <mergeCell ref="M30:M34"/>
    <mergeCell ref="N30:N34"/>
    <mergeCell ref="O30:O34"/>
    <mergeCell ref="P30:P34"/>
    <mergeCell ref="T35:T39"/>
    <mergeCell ref="N35:N39"/>
    <mergeCell ref="O35:O39"/>
    <mergeCell ref="P35:P39"/>
    <mergeCell ref="Q35:Q39"/>
    <mergeCell ref="R35:R39"/>
    <mergeCell ref="S35:S39"/>
    <mergeCell ref="H35:H39"/>
    <mergeCell ref="A40:A44"/>
    <mergeCell ref="C40:C44"/>
    <mergeCell ref="D40:D44"/>
    <mergeCell ref="E40:E44"/>
    <mergeCell ref="F40:F44"/>
    <mergeCell ref="G40:G44"/>
    <mergeCell ref="H40:H44"/>
    <mergeCell ref="I40:I44"/>
    <mergeCell ref="J40:J44"/>
    <mergeCell ref="L35:L39"/>
    <mergeCell ref="M35:M39"/>
    <mergeCell ref="Q40:Q44"/>
    <mergeCell ref="M45:M49"/>
    <mergeCell ref="Q50:Q54"/>
    <mergeCell ref="R50:R54"/>
    <mergeCell ref="R40:R44"/>
    <mergeCell ref="S40:S44"/>
    <mergeCell ref="T40:T44"/>
    <mergeCell ref="N40:N44"/>
    <mergeCell ref="O40:O44"/>
    <mergeCell ref="P40:P44"/>
    <mergeCell ref="L40:L44"/>
    <mergeCell ref="M40:M44"/>
    <mergeCell ref="T45:T49"/>
    <mergeCell ref="N45:N49"/>
    <mergeCell ref="O45:O49"/>
    <mergeCell ref="P45:P49"/>
    <mergeCell ref="Q45:Q49"/>
    <mergeCell ref="R45:R49"/>
    <mergeCell ref="S45:S49"/>
    <mergeCell ref="J45:J49"/>
    <mergeCell ref="K45:K49"/>
    <mergeCell ref="L45:L49"/>
    <mergeCell ref="A45:A49"/>
    <mergeCell ref="C45:C49"/>
    <mergeCell ref="D45:D49"/>
    <mergeCell ref="L55:L59"/>
    <mergeCell ref="A50:A54"/>
    <mergeCell ref="C50:C54"/>
    <mergeCell ref="D50:D54"/>
    <mergeCell ref="E50:E54"/>
    <mergeCell ref="F50:F54"/>
    <mergeCell ref="G50:G54"/>
    <mergeCell ref="H50:H54"/>
    <mergeCell ref="I50:I54"/>
    <mergeCell ref="J50:J54"/>
    <mergeCell ref="M55:M59"/>
    <mergeCell ref="S50:S54"/>
    <mergeCell ref="T50:T54"/>
    <mergeCell ref="A55:A59"/>
    <mergeCell ref="C55:C59"/>
    <mergeCell ref="D55:D59"/>
    <mergeCell ref="E55:E59"/>
    <mergeCell ref="F55:F59"/>
    <mergeCell ref="G55:G59"/>
    <mergeCell ref="K50:K54"/>
    <mergeCell ref="L50:L54"/>
    <mergeCell ref="M50:M54"/>
    <mergeCell ref="N50:N54"/>
    <mergeCell ref="O50:O54"/>
    <mergeCell ref="P50:P54"/>
    <mergeCell ref="T55:T59"/>
    <mergeCell ref="N55:N59"/>
    <mergeCell ref="O55:O59"/>
    <mergeCell ref="P55:P59"/>
    <mergeCell ref="Q55:Q59"/>
    <mergeCell ref="R55:R59"/>
    <mergeCell ref="S55:S59"/>
    <mergeCell ref="H55:H59"/>
    <mergeCell ref="B20:B24"/>
    <mergeCell ref="B25:B29"/>
    <mergeCell ref="B30:B34"/>
    <mergeCell ref="B35:B39"/>
    <mergeCell ref="B40:B44"/>
    <mergeCell ref="B45:B49"/>
    <mergeCell ref="B50:B54"/>
    <mergeCell ref="B55:B59"/>
    <mergeCell ref="K55:K59"/>
    <mergeCell ref="E45:E49"/>
    <mergeCell ref="F45:F49"/>
    <mergeCell ref="G45:G49"/>
    <mergeCell ref="I55:I59"/>
    <mergeCell ref="J55:J59"/>
    <mergeCell ref="I35:I39"/>
    <mergeCell ref="J35:J39"/>
    <mergeCell ref="K35:K39"/>
    <mergeCell ref="K40:K44"/>
    <mergeCell ref="D25:D29"/>
    <mergeCell ref="E25:E29"/>
    <mergeCell ref="F25:F29"/>
    <mergeCell ref="G25:G29"/>
    <mergeCell ref="H45:H49"/>
    <mergeCell ref="I45:I49"/>
  </mergeCells>
  <conditionalFormatting sqref="D8:G8 H7 H60:J1048576 A7:B7">
    <cfRule type="containsText" dxfId="1793" priority="703" operator="containsText" text="3- Moderado">
      <formula>NOT(ISERROR(SEARCH("3- Moderado",A7)))</formula>
    </cfRule>
    <cfRule type="containsText" dxfId="1792" priority="704" operator="containsText" text="6- Moderado">
      <formula>NOT(ISERROR(SEARCH("6- Moderado",A7)))</formula>
    </cfRule>
    <cfRule type="containsText" dxfId="1791" priority="705" operator="containsText" text="4- Moderado">
      <formula>NOT(ISERROR(SEARCH("4- Moderado",A7)))</formula>
    </cfRule>
    <cfRule type="containsText" dxfId="1790" priority="706" operator="containsText" text="3- Bajo">
      <formula>NOT(ISERROR(SEARCH("3- Bajo",A7)))</formula>
    </cfRule>
    <cfRule type="containsText" dxfId="1789" priority="707" operator="containsText" text="4- Bajo">
      <formula>NOT(ISERROR(SEARCH("4- Bajo",A7)))</formula>
    </cfRule>
    <cfRule type="containsText" dxfId="1788" priority="708" operator="containsText" text="1- Bajo">
      <formula>NOT(ISERROR(SEARCH("1- Bajo",A7)))</formula>
    </cfRule>
  </conditionalFormatting>
  <conditionalFormatting sqref="H8:J8">
    <cfRule type="containsText" dxfId="1787" priority="696" operator="containsText" text="3- Moderado">
      <formula>NOT(ISERROR(SEARCH("3- Moderado",H8)))</formula>
    </cfRule>
    <cfRule type="containsText" dxfId="1786" priority="697" operator="containsText" text="6- Moderado">
      <formula>NOT(ISERROR(SEARCH("6- Moderado",H8)))</formula>
    </cfRule>
    <cfRule type="containsText" dxfId="1785" priority="698" operator="containsText" text="4- Moderado">
      <formula>NOT(ISERROR(SEARCH("4- Moderado",H8)))</formula>
    </cfRule>
    <cfRule type="containsText" dxfId="1784" priority="699" operator="containsText" text="3- Bajo">
      <formula>NOT(ISERROR(SEARCH("3- Bajo",H8)))</formula>
    </cfRule>
    <cfRule type="containsText" dxfId="1783" priority="700" operator="containsText" text="4- Bajo">
      <formula>NOT(ISERROR(SEARCH("4- Bajo",H8)))</formula>
    </cfRule>
    <cfRule type="containsText" dxfId="1782" priority="702" operator="containsText" text="1- Bajo">
      <formula>NOT(ISERROR(SEARCH("1- Bajo",H8)))</formula>
    </cfRule>
  </conditionalFormatting>
  <conditionalFormatting sqref="J8 J60:J1048576">
    <cfRule type="containsText" dxfId="1781" priority="685" operator="containsText" text="25- Extremo">
      <formula>NOT(ISERROR(SEARCH("25- Extremo",J8)))</formula>
    </cfRule>
    <cfRule type="containsText" dxfId="1780" priority="686" operator="containsText" text="20- Extremo">
      <formula>NOT(ISERROR(SEARCH("20- Extremo",J8)))</formula>
    </cfRule>
    <cfRule type="containsText" dxfId="1779" priority="687" operator="containsText" text="15- Extremo">
      <formula>NOT(ISERROR(SEARCH("15- Extremo",J8)))</formula>
    </cfRule>
    <cfRule type="containsText" dxfId="1778" priority="688" operator="containsText" text="10- Extremo">
      <formula>NOT(ISERROR(SEARCH("10- Extremo",J8)))</formula>
    </cfRule>
    <cfRule type="containsText" dxfId="1777" priority="689" operator="containsText" text="5- Extremo">
      <formula>NOT(ISERROR(SEARCH("5- Extremo",J8)))</formula>
    </cfRule>
    <cfRule type="containsText" dxfId="1776" priority="690" operator="containsText" text="12- Alto">
      <formula>NOT(ISERROR(SEARCH("12- Alto",J8)))</formula>
    </cfRule>
    <cfRule type="containsText" dxfId="1775" priority="691" operator="containsText" text="10- Alto">
      <formula>NOT(ISERROR(SEARCH("10- Alto",J8)))</formula>
    </cfRule>
    <cfRule type="containsText" dxfId="1774" priority="692" operator="containsText" text="9- Alto">
      <formula>NOT(ISERROR(SEARCH("9- Alto",J8)))</formula>
    </cfRule>
    <cfRule type="containsText" dxfId="1773" priority="693" operator="containsText" text="8- Alto">
      <formula>NOT(ISERROR(SEARCH("8- Alto",J8)))</formula>
    </cfRule>
    <cfRule type="containsText" dxfId="1772" priority="694" operator="containsText" text="5- Alto">
      <formula>NOT(ISERROR(SEARCH("5- Alto",J8)))</formula>
    </cfRule>
    <cfRule type="containsText" dxfId="1771" priority="695" operator="containsText" text="4- Alto">
      <formula>NOT(ISERROR(SEARCH("4- Alto",J8)))</formula>
    </cfRule>
    <cfRule type="containsText" dxfId="1770" priority="701" operator="containsText" text="2- Bajo">
      <formula>NOT(ISERROR(SEARCH("2- Bajo",J8)))</formula>
    </cfRule>
  </conditionalFormatting>
  <conditionalFormatting sqref="K10:L10 K15:L15 K20:L20">
    <cfRule type="containsText" dxfId="1769" priority="679" operator="containsText" text="3- Moderado">
      <formula>NOT(ISERROR(SEARCH("3- Moderado",K10)))</formula>
    </cfRule>
    <cfRule type="containsText" dxfId="1768" priority="680" operator="containsText" text="6- Moderado">
      <formula>NOT(ISERROR(SEARCH("6- Moderado",K10)))</formula>
    </cfRule>
    <cfRule type="containsText" dxfId="1767" priority="681" operator="containsText" text="4- Moderado">
      <formula>NOT(ISERROR(SEARCH("4- Moderado",K10)))</formula>
    </cfRule>
    <cfRule type="containsText" dxfId="1766" priority="682" operator="containsText" text="3- Bajo">
      <formula>NOT(ISERROR(SEARCH("3- Bajo",K10)))</formula>
    </cfRule>
    <cfRule type="containsText" dxfId="1765" priority="683" operator="containsText" text="4- Bajo">
      <formula>NOT(ISERROR(SEARCH("4- Bajo",K10)))</formula>
    </cfRule>
    <cfRule type="containsText" dxfId="1764" priority="684" operator="containsText" text="1- Bajo">
      <formula>NOT(ISERROR(SEARCH("1- Bajo",K10)))</formula>
    </cfRule>
  </conditionalFormatting>
  <conditionalFormatting sqref="H10:I10 H15:I15 H20:I20">
    <cfRule type="containsText" dxfId="1763" priority="673" operator="containsText" text="3- Moderado">
      <formula>NOT(ISERROR(SEARCH("3- Moderado",H10)))</formula>
    </cfRule>
    <cfRule type="containsText" dxfId="1762" priority="674" operator="containsText" text="6- Moderado">
      <formula>NOT(ISERROR(SEARCH("6- Moderado",H10)))</formula>
    </cfRule>
    <cfRule type="containsText" dxfId="1761" priority="675" operator="containsText" text="4- Moderado">
      <formula>NOT(ISERROR(SEARCH("4- Moderado",H10)))</formula>
    </cfRule>
    <cfRule type="containsText" dxfId="1760" priority="676" operator="containsText" text="3- Bajo">
      <formula>NOT(ISERROR(SEARCH("3- Bajo",H10)))</formula>
    </cfRule>
    <cfRule type="containsText" dxfId="1759" priority="677" operator="containsText" text="4- Bajo">
      <formula>NOT(ISERROR(SEARCH("4- Bajo",H10)))</formula>
    </cfRule>
    <cfRule type="containsText" dxfId="1758" priority="678" operator="containsText" text="1- Bajo">
      <formula>NOT(ISERROR(SEARCH("1- Bajo",H10)))</formula>
    </cfRule>
  </conditionalFormatting>
  <conditionalFormatting sqref="A10:E10 E15 A15:B15 B20 B25 B30 B35 B40 B45 B50 B55">
    <cfRule type="containsText" dxfId="1757" priority="667" operator="containsText" text="3- Moderado">
      <formula>NOT(ISERROR(SEARCH("3- Moderado",A10)))</formula>
    </cfRule>
    <cfRule type="containsText" dxfId="1756" priority="668" operator="containsText" text="6- Moderado">
      <formula>NOT(ISERROR(SEARCH("6- Moderado",A10)))</formula>
    </cfRule>
    <cfRule type="containsText" dxfId="1755" priority="669" operator="containsText" text="4- Moderado">
      <formula>NOT(ISERROR(SEARCH("4- Moderado",A10)))</formula>
    </cfRule>
    <cfRule type="containsText" dxfId="1754" priority="670" operator="containsText" text="3- Bajo">
      <formula>NOT(ISERROR(SEARCH("3- Bajo",A10)))</formula>
    </cfRule>
    <cfRule type="containsText" dxfId="1753" priority="671" operator="containsText" text="4- Bajo">
      <formula>NOT(ISERROR(SEARCH("4- Bajo",A10)))</formula>
    </cfRule>
    <cfRule type="containsText" dxfId="1752" priority="672" operator="containsText" text="1- Bajo">
      <formula>NOT(ISERROR(SEARCH("1- Bajo",A10)))</formula>
    </cfRule>
  </conditionalFormatting>
  <conditionalFormatting sqref="F10:G10 F15:G15">
    <cfRule type="containsText" dxfId="1751" priority="661" operator="containsText" text="3- Moderado">
      <formula>NOT(ISERROR(SEARCH("3- Moderado",F10)))</formula>
    </cfRule>
    <cfRule type="containsText" dxfId="1750" priority="662" operator="containsText" text="6- Moderado">
      <formula>NOT(ISERROR(SEARCH("6- Moderado",F10)))</formula>
    </cfRule>
    <cfRule type="containsText" dxfId="1749" priority="663" operator="containsText" text="4- Moderado">
      <formula>NOT(ISERROR(SEARCH("4- Moderado",F10)))</formula>
    </cfRule>
    <cfRule type="containsText" dxfId="1748" priority="664" operator="containsText" text="3- Bajo">
      <formula>NOT(ISERROR(SEARCH("3- Bajo",F10)))</formula>
    </cfRule>
    <cfRule type="containsText" dxfId="1747" priority="665" operator="containsText" text="4- Bajo">
      <formula>NOT(ISERROR(SEARCH("4- Bajo",F10)))</formula>
    </cfRule>
    <cfRule type="containsText" dxfId="1746" priority="666" operator="containsText" text="1- Bajo">
      <formula>NOT(ISERROR(SEARCH("1- Bajo",F10)))</formula>
    </cfRule>
  </conditionalFormatting>
  <conditionalFormatting sqref="K8">
    <cfRule type="containsText" dxfId="1745" priority="655" operator="containsText" text="3- Moderado">
      <formula>NOT(ISERROR(SEARCH("3- Moderado",K8)))</formula>
    </cfRule>
    <cfRule type="containsText" dxfId="1744" priority="656" operator="containsText" text="6- Moderado">
      <formula>NOT(ISERROR(SEARCH("6- Moderado",K8)))</formula>
    </cfRule>
    <cfRule type="containsText" dxfId="1743" priority="657" operator="containsText" text="4- Moderado">
      <formula>NOT(ISERROR(SEARCH("4- Moderado",K8)))</formula>
    </cfRule>
    <cfRule type="containsText" dxfId="1742" priority="658" operator="containsText" text="3- Bajo">
      <formula>NOT(ISERROR(SEARCH("3- Bajo",K8)))</formula>
    </cfRule>
    <cfRule type="containsText" dxfId="1741" priority="659" operator="containsText" text="4- Bajo">
      <formula>NOT(ISERROR(SEARCH("4- Bajo",K8)))</formula>
    </cfRule>
    <cfRule type="containsText" dxfId="1740" priority="660" operator="containsText" text="1- Bajo">
      <formula>NOT(ISERROR(SEARCH("1- Bajo",K8)))</formula>
    </cfRule>
  </conditionalFormatting>
  <conditionalFormatting sqref="L8">
    <cfRule type="containsText" dxfId="1739" priority="649" operator="containsText" text="3- Moderado">
      <formula>NOT(ISERROR(SEARCH("3- Moderado",L8)))</formula>
    </cfRule>
    <cfRule type="containsText" dxfId="1738" priority="650" operator="containsText" text="6- Moderado">
      <formula>NOT(ISERROR(SEARCH("6- Moderado",L8)))</formula>
    </cfRule>
    <cfRule type="containsText" dxfId="1737" priority="651" operator="containsText" text="4- Moderado">
      <formula>NOT(ISERROR(SEARCH("4- Moderado",L8)))</formula>
    </cfRule>
    <cfRule type="containsText" dxfId="1736" priority="652" operator="containsText" text="3- Bajo">
      <formula>NOT(ISERROR(SEARCH("3- Bajo",L8)))</formula>
    </cfRule>
    <cfRule type="containsText" dxfId="1735" priority="653" operator="containsText" text="4- Bajo">
      <formula>NOT(ISERROR(SEARCH("4- Bajo",L8)))</formula>
    </cfRule>
    <cfRule type="containsText" dxfId="1734" priority="654" operator="containsText" text="1- Bajo">
      <formula>NOT(ISERROR(SEARCH("1- Bajo",L8)))</formula>
    </cfRule>
  </conditionalFormatting>
  <conditionalFormatting sqref="M8">
    <cfRule type="containsText" dxfId="1733" priority="643" operator="containsText" text="3- Moderado">
      <formula>NOT(ISERROR(SEARCH("3- Moderado",M8)))</formula>
    </cfRule>
    <cfRule type="containsText" dxfId="1732" priority="644" operator="containsText" text="6- Moderado">
      <formula>NOT(ISERROR(SEARCH("6- Moderado",M8)))</formula>
    </cfRule>
    <cfRule type="containsText" dxfId="1731" priority="645" operator="containsText" text="4- Moderado">
      <formula>NOT(ISERROR(SEARCH("4- Moderado",M8)))</formula>
    </cfRule>
    <cfRule type="containsText" dxfId="1730" priority="646" operator="containsText" text="3- Bajo">
      <formula>NOT(ISERROR(SEARCH("3- Bajo",M8)))</formula>
    </cfRule>
    <cfRule type="containsText" dxfId="1729" priority="647" operator="containsText" text="4- Bajo">
      <formula>NOT(ISERROR(SEARCH("4- Bajo",M8)))</formula>
    </cfRule>
    <cfRule type="containsText" dxfId="1728" priority="648" operator="containsText" text="1- Bajo">
      <formula>NOT(ISERROR(SEARCH("1- Bajo",M8)))</formula>
    </cfRule>
  </conditionalFormatting>
  <conditionalFormatting sqref="J10:J24">
    <cfRule type="containsText" dxfId="1727" priority="638" operator="containsText" text="Bajo">
      <formula>NOT(ISERROR(SEARCH("Bajo",J10)))</formula>
    </cfRule>
    <cfRule type="containsText" dxfId="1726" priority="639" operator="containsText" text="Moderado">
      <formula>NOT(ISERROR(SEARCH("Moderado",J10)))</formula>
    </cfRule>
    <cfRule type="containsText" dxfId="1725" priority="640" operator="containsText" text="Alto">
      <formula>NOT(ISERROR(SEARCH("Alto",J10)))</formula>
    </cfRule>
    <cfRule type="containsText" dxfId="1724" priority="641" operator="containsText" text="Extremo">
      <formula>NOT(ISERROR(SEARCH("Extremo",J10)))</formula>
    </cfRule>
    <cfRule type="colorScale" priority="642">
      <colorScale>
        <cfvo type="min"/>
        <cfvo type="max"/>
        <color rgb="FFFF7128"/>
        <color rgb="FFFFEF9C"/>
      </colorScale>
    </cfRule>
  </conditionalFormatting>
  <conditionalFormatting sqref="M10:M24">
    <cfRule type="containsText" dxfId="1723" priority="573" operator="containsText" text="Moderado">
      <formula>NOT(ISERROR(SEARCH("Moderado",M10)))</formula>
    </cfRule>
    <cfRule type="containsText" dxfId="1722" priority="633" operator="containsText" text="Bajo">
      <formula>NOT(ISERROR(SEARCH("Bajo",M10)))</formula>
    </cfRule>
    <cfRule type="containsText" dxfId="1721" priority="634" operator="containsText" text="Moderado">
      <formula>NOT(ISERROR(SEARCH("Moderado",M10)))</formula>
    </cfRule>
    <cfRule type="containsText" dxfId="1720" priority="635" operator="containsText" text="Alto">
      <formula>NOT(ISERROR(SEARCH("Alto",M10)))</formula>
    </cfRule>
    <cfRule type="containsText" dxfId="1719" priority="636" operator="containsText" text="Extremo">
      <formula>NOT(ISERROR(SEARCH("Extremo",M10)))</formula>
    </cfRule>
    <cfRule type="colorScale" priority="637">
      <colorScale>
        <cfvo type="min"/>
        <cfvo type="max"/>
        <color rgb="FFFF7128"/>
        <color rgb="FFFFEF9C"/>
      </colorScale>
    </cfRule>
  </conditionalFormatting>
  <conditionalFormatting sqref="N10 N15 N20">
    <cfRule type="containsText" dxfId="1718" priority="627" operator="containsText" text="3- Moderado">
      <formula>NOT(ISERROR(SEARCH("3- Moderado",N10)))</formula>
    </cfRule>
    <cfRule type="containsText" dxfId="1717" priority="628" operator="containsText" text="6- Moderado">
      <formula>NOT(ISERROR(SEARCH("6- Moderado",N10)))</formula>
    </cfRule>
    <cfRule type="containsText" dxfId="1716" priority="629" operator="containsText" text="4- Moderado">
      <formula>NOT(ISERROR(SEARCH("4- Moderado",N10)))</formula>
    </cfRule>
    <cfRule type="containsText" dxfId="1715" priority="630" operator="containsText" text="3- Bajo">
      <formula>NOT(ISERROR(SEARCH("3- Bajo",N10)))</formula>
    </cfRule>
    <cfRule type="containsText" dxfId="1714" priority="631" operator="containsText" text="4- Bajo">
      <formula>NOT(ISERROR(SEARCH("4- Bajo",N10)))</formula>
    </cfRule>
    <cfRule type="containsText" dxfId="1713" priority="632" operator="containsText" text="1- Bajo">
      <formula>NOT(ISERROR(SEARCH("1- Bajo",N10)))</formula>
    </cfRule>
  </conditionalFormatting>
  <conditionalFormatting sqref="H10:H24">
    <cfRule type="containsText" dxfId="1712" priority="574" operator="containsText" text="Muy Alta">
      <formula>NOT(ISERROR(SEARCH("Muy Alta",H10)))</formula>
    </cfRule>
    <cfRule type="containsText" dxfId="1711" priority="575" operator="containsText" text="Alta">
      <formula>NOT(ISERROR(SEARCH("Alta",H10)))</formula>
    </cfRule>
    <cfRule type="containsText" dxfId="1710" priority="576" operator="containsText" text="Muy Alta">
      <formula>NOT(ISERROR(SEARCH("Muy Alta",H10)))</formula>
    </cfRule>
    <cfRule type="containsText" dxfId="1709" priority="581" operator="containsText" text="Muy Baja">
      <formula>NOT(ISERROR(SEARCH("Muy Baja",H10)))</formula>
    </cfRule>
    <cfRule type="containsText" dxfId="1708" priority="582" operator="containsText" text="Baja">
      <formula>NOT(ISERROR(SEARCH("Baja",H10)))</formula>
    </cfRule>
    <cfRule type="containsText" dxfId="1707" priority="583" operator="containsText" text="Media">
      <formula>NOT(ISERROR(SEARCH("Media",H10)))</formula>
    </cfRule>
    <cfRule type="containsText" dxfId="1706" priority="584" operator="containsText" text="Alta">
      <formula>NOT(ISERROR(SEARCH("Alta",H10)))</formula>
    </cfRule>
    <cfRule type="containsText" dxfId="1705" priority="586" operator="containsText" text="Muy Alta">
      <formula>NOT(ISERROR(SEARCH("Muy Alta",H10)))</formula>
    </cfRule>
  </conditionalFormatting>
  <conditionalFormatting sqref="I10:I24">
    <cfRule type="containsText" dxfId="1704" priority="577" operator="containsText" text="Catastrófico">
      <formula>NOT(ISERROR(SEARCH("Catastrófico",I10)))</formula>
    </cfRule>
    <cfRule type="containsText" dxfId="1703" priority="578" operator="containsText" text="Mayor">
      <formula>NOT(ISERROR(SEARCH("Mayor",I10)))</formula>
    </cfRule>
    <cfRule type="containsText" dxfId="1702" priority="579" operator="containsText" text="Menor">
      <formula>NOT(ISERROR(SEARCH("Menor",I10)))</formula>
    </cfRule>
    <cfRule type="containsText" dxfId="1701" priority="580" operator="containsText" text="Leve">
      <formula>NOT(ISERROR(SEARCH("Leve",I10)))</formula>
    </cfRule>
    <cfRule type="containsText" dxfId="1700" priority="585" operator="containsText" text="Moderado">
      <formula>NOT(ISERROR(SEARCH("Moderado",I10)))</formula>
    </cfRule>
  </conditionalFormatting>
  <conditionalFormatting sqref="K10:K24">
    <cfRule type="containsText" dxfId="1699" priority="572" operator="containsText" text="Media">
      <formula>NOT(ISERROR(SEARCH("Media",K10)))</formula>
    </cfRule>
  </conditionalFormatting>
  <conditionalFormatting sqref="L10:L24">
    <cfRule type="containsText" dxfId="1698" priority="571" operator="containsText" text="Moderado">
      <formula>NOT(ISERROR(SEARCH("Moderado",L10)))</formula>
    </cfRule>
  </conditionalFormatting>
  <conditionalFormatting sqref="C15">
    <cfRule type="containsText" dxfId="1697" priority="565" operator="containsText" text="3- Moderado">
      <formula>NOT(ISERROR(SEARCH("3- Moderado",C15)))</formula>
    </cfRule>
    <cfRule type="containsText" dxfId="1696" priority="566" operator="containsText" text="6- Moderado">
      <formula>NOT(ISERROR(SEARCH("6- Moderado",C15)))</formula>
    </cfRule>
    <cfRule type="containsText" dxfId="1695" priority="567" operator="containsText" text="4- Moderado">
      <formula>NOT(ISERROR(SEARCH("4- Moderado",C15)))</formula>
    </cfRule>
    <cfRule type="containsText" dxfId="1694" priority="568" operator="containsText" text="3- Bajo">
      <formula>NOT(ISERROR(SEARCH("3- Bajo",C15)))</formula>
    </cfRule>
    <cfRule type="containsText" dxfId="1693" priority="569" operator="containsText" text="4- Bajo">
      <formula>NOT(ISERROR(SEARCH("4- Bajo",C15)))</formula>
    </cfRule>
    <cfRule type="containsText" dxfId="1692" priority="570" operator="containsText" text="1- Bajo">
      <formula>NOT(ISERROR(SEARCH("1- Bajo",C15)))</formula>
    </cfRule>
  </conditionalFormatting>
  <conditionalFormatting sqref="D15">
    <cfRule type="containsText" dxfId="1691" priority="559" operator="containsText" text="3- Moderado">
      <formula>NOT(ISERROR(SEARCH("3- Moderado",D15)))</formula>
    </cfRule>
    <cfRule type="containsText" dxfId="1690" priority="560" operator="containsText" text="6- Moderado">
      <formula>NOT(ISERROR(SEARCH("6- Moderado",D15)))</formula>
    </cfRule>
    <cfRule type="containsText" dxfId="1689" priority="561" operator="containsText" text="4- Moderado">
      <formula>NOT(ISERROR(SEARCH("4- Moderado",D15)))</formula>
    </cfRule>
    <cfRule type="containsText" dxfId="1688" priority="562" operator="containsText" text="3- Bajo">
      <formula>NOT(ISERROR(SEARCH("3- Bajo",D15)))</formula>
    </cfRule>
    <cfRule type="containsText" dxfId="1687" priority="563" operator="containsText" text="4- Bajo">
      <formula>NOT(ISERROR(SEARCH("4- Bajo",D15)))</formula>
    </cfRule>
    <cfRule type="containsText" dxfId="1686" priority="564" operator="containsText" text="1- Bajo">
      <formula>NOT(ISERROR(SEARCH("1- Bajo",D15)))</formula>
    </cfRule>
  </conditionalFormatting>
  <conditionalFormatting sqref="J10:J24">
    <cfRule type="containsText" dxfId="1685" priority="558" operator="containsText" text="Moderado">
      <formula>NOT(ISERROR(SEARCH("Moderado",J10)))</formula>
    </cfRule>
  </conditionalFormatting>
  <conditionalFormatting sqref="J10:J24">
    <cfRule type="containsText" dxfId="1684" priority="556" operator="containsText" text="Bajo">
      <formula>NOT(ISERROR(SEARCH("Bajo",J10)))</formula>
    </cfRule>
    <cfRule type="containsText" dxfId="1683" priority="557" operator="containsText" text="Extremo">
      <formula>NOT(ISERROR(SEARCH("Extremo",J10)))</formula>
    </cfRule>
  </conditionalFormatting>
  <conditionalFormatting sqref="K10:K24">
    <cfRule type="containsText" dxfId="1682" priority="554" operator="containsText" text="Baja">
      <formula>NOT(ISERROR(SEARCH("Baja",K10)))</formula>
    </cfRule>
    <cfRule type="containsText" dxfId="1681" priority="555" operator="containsText" text="Muy Baja">
      <formula>NOT(ISERROR(SEARCH("Muy Baja",K10)))</formula>
    </cfRule>
  </conditionalFormatting>
  <conditionalFormatting sqref="K10:K24">
    <cfRule type="containsText" dxfId="1680" priority="552" operator="containsText" text="Muy Alta">
      <formula>NOT(ISERROR(SEARCH("Muy Alta",K10)))</formula>
    </cfRule>
    <cfRule type="containsText" dxfId="1679" priority="553" operator="containsText" text="Alta">
      <formula>NOT(ISERROR(SEARCH("Alta",K10)))</formula>
    </cfRule>
  </conditionalFormatting>
  <conditionalFormatting sqref="L10:L24">
    <cfRule type="containsText" dxfId="1678" priority="548" operator="containsText" text="Catastrófico">
      <formula>NOT(ISERROR(SEARCH("Catastrófico",L10)))</formula>
    </cfRule>
    <cfRule type="containsText" dxfId="1677" priority="549" operator="containsText" text="Mayor">
      <formula>NOT(ISERROR(SEARCH("Mayor",L10)))</formula>
    </cfRule>
    <cfRule type="containsText" dxfId="1676" priority="550" operator="containsText" text="Menor">
      <formula>NOT(ISERROR(SEARCH("Menor",L10)))</formula>
    </cfRule>
    <cfRule type="containsText" dxfId="1675" priority="551" operator="containsText" text="Leve">
      <formula>NOT(ISERROR(SEARCH("Leve",L10)))</formula>
    </cfRule>
  </conditionalFormatting>
  <conditionalFormatting sqref="A20 E20">
    <cfRule type="containsText" dxfId="1674" priority="542" operator="containsText" text="3- Moderado">
      <formula>NOT(ISERROR(SEARCH("3- Moderado",A20)))</formula>
    </cfRule>
    <cfRule type="containsText" dxfId="1673" priority="543" operator="containsText" text="6- Moderado">
      <formula>NOT(ISERROR(SEARCH("6- Moderado",A20)))</formula>
    </cfRule>
    <cfRule type="containsText" dxfId="1672" priority="544" operator="containsText" text="4- Moderado">
      <formula>NOT(ISERROR(SEARCH("4- Moderado",A20)))</formula>
    </cfRule>
    <cfRule type="containsText" dxfId="1671" priority="545" operator="containsText" text="3- Bajo">
      <formula>NOT(ISERROR(SEARCH("3- Bajo",A20)))</formula>
    </cfRule>
    <cfRule type="containsText" dxfId="1670" priority="546" operator="containsText" text="4- Bajo">
      <formula>NOT(ISERROR(SEARCH("4- Bajo",A20)))</formula>
    </cfRule>
    <cfRule type="containsText" dxfId="1669" priority="547" operator="containsText" text="1- Bajo">
      <formula>NOT(ISERROR(SEARCH("1- Bajo",A20)))</formula>
    </cfRule>
  </conditionalFormatting>
  <conditionalFormatting sqref="F20:G20">
    <cfRule type="containsText" dxfId="1668" priority="536" operator="containsText" text="3- Moderado">
      <formula>NOT(ISERROR(SEARCH("3- Moderado",F20)))</formula>
    </cfRule>
    <cfRule type="containsText" dxfId="1667" priority="537" operator="containsText" text="6- Moderado">
      <formula>NOT(ISERROR(SEARCH("6- Moderado",F20)))</formula>
    </cfRule>
    <cfRule type="containsText" dxfId="1666" priority="538" operator="containsText" text="4- Moderado">
      <formula>NOT(ISERROR(SEARCH("4- Moderado",F20)))</formula>
    </cfRule>
    <cfRule type="containsText" dxfId="1665" priority="539" operator="containsText" text="3- Bajo">
      <formula>NOT(ISERROR(SEARCH("3- Bajo",F20)))</formula>
    </cfRule>
    <cfRule type="containsText" dxfId="1664" priority="540" operator="containsText" text="4- Bajo">
      <formula>NOT(ISERROR(SEARCH("4- Bajo",F20)))</formula>
    </cfRule>
    <cfRule type="containsText" dxfId="1663" priority="541" operator="containsText" text="1- Bajo">
      <formula>NOT(ISERROR(SEARCH("1- Bajo",F20)))</formula>
    </cfRule>
  </conditionalFormatting>
  <conditionalFormatting sqref="C20">
    <cfRule type="containsText" dxfId="1662" priority="530" operator="containsText" text="3- Moderado">
      <formula>NOT(ISERROR(SEARCH("3- Moderado",C20)))</formula>
    </cfRule>
    <cfRule type="containsText" dxfId="1661" priority="531" operator="containsText" text="6- Moderado">
      <formula>NOT(ISERROR(SEARCH("6- Moderado",C20)))</formula>
    </cfRule>
    <cfRule type="containsText" dxfId="1660" priority="532" operator="containsText" text="4- Moderado">
      <formula>NOT(ISERROR(SEARCH("4- Moderado",C20)))</formula>
    </cfRule>
    <cfRule type="containsText" dxfId="1659" priority="533" operator="containsText" text="3- Bajo">
      <formula>NOT(ISERROR(SEARCH("3- Bajo",C20)))</formula>
    </cfRule>
    <cfRule type="containsText" dxfId="1658" priority="534" operator="containsText" text="4- Bajo">
      <formula>NOT(ISERROR(SEARCH("4- Bajo",C20)))</formula>
    </cfRule>
    <cfRule type="containsText" dxfId="1657" priority="535" operator="containsText" text="1- Bajo">
      <formula>NOT(ISERROR(SEARCH("1- Bajo",C20)))</formula>
    </cfRule>
  </conditionalFormatting>
  <conditionalFormatting sqref="D20">
    <cfRule type="containsText" dxfId="1656" priority="524" operator="containsText" text="3- Moderado">
      <formula>NOT(ISERROR(SEARCH("3- Moderado",D20)))</formula>
    </cfRule>
    <cfRule type="containsText" dxfId="1655" priority="525" operator="containsText" text="6- Moderado">
      <formula>NOT(ISERROR(SEARCH("6- Moderado",D20)))</formula>
    </cfRule>
    <cfRule type="containsText" dxfId="1654" priority="526" operator="containsText" text="4- Moderado">
      <formula>NOT(ISERROR(SEARCH("4- Moderado",D20)))</formula>
    </cfRule>
    <cfRule type="containsText" dxfId="1653" priority="527" operator="containsText" text="3- Bajo">
      <formula>NOT(ISERROR(SEARCH("3- Bajo",D20)))</formula>
    </cfRule>
    <cfRule type="containsText" dxfId="1652" priority="528" operator="containsText" text="4- Bajo">
      <formula>NOT(ISERROR(SEARCH("4- Bajo",D20)))</formula>
    </cfRule>
    <cfRule type="containsText" dxfId="1651" priority="529" operator="containsText" text="1- Bajo">
      <formula>NOT(ISERROR(SEARCH("1- Bajo",D20)))</formula>
    </cfRule>
  </conditionalFormatting>
  <conditionalFormatting sqref="K25:L25">
    <cfRule type="containsText" dxfId="1650" priority="518" operator="containsText" text="3- Moderado">
      <formula>NOT(ISERROR(SEARCH("3- Moderado",K25)))</formula>
    </cfRule>
    <cfRule type="containsText" dxfId="1649" priority="519" operator="containsText" text="6- Moderado">
      <formula>NOT(ISERROR(SEARCH("6- Moderado",K25)))</formula>
    </cfRule>
    <cfRule type="containsText" dxfId="1648" priority="520" operator="containsText" text="4- Moderado">
      <formula>NOT(ISERROR(SEARCH("4- Moderado",K25)))</formula>
    </cfRule>
    <cfRule type="containsText" dxfId="1647" priority="521" operator="containsText" text="3- Bajo">
      <formula>NOT(ISERROR(SEARCH("3- Bajo",K25)))</formula>
    </cfRule>
    <cfRule type="containsText" dxfId="1646" priority="522" operator="containsText" text="4- Bajo">
      <formula>NOT(ISERROR(SEARCH("4- Bajo",K25)))</formula>
    </cfRule>
    <cfRule type="containsText" dxfId="1645" priority="523" operator="containsText" text="1- Bajo">
      <formula>NOT(ISERROR(SEARCH("1- Bajo",K25)))</formula>
    </cfRule>
  </conditionalFormatting>
  <conditionalFormatting sqref="H25:I25">
    <cfRule type="containsText" dxfId="1644" priority="512" operator="containsText" text="3- Moderado">
      <formula>NOT(ISERROR(SEARCH("3- Moderado",H25)))</formula>
    </cfRule>
    <cfRule type="containsText" dxfId="1643" priority="513" operator="containsText" text="6- Moderado">
      <formula>NOT(ISERROR(SEARCH("6- Moderado",H25)))</formula>
    </cfRule>
    <cfRule type="containsText" dxfId="1642" priority="514" operator="containsText" text="4- Moderado">
      <formula>NOT(ISERROR(SEARCH("4- Moderado",H25)))</formula>
    </cfRule>
    <cfRule type="containsText" dxfId="1641" priority="515" operator="containsText" text="3- Bajo">
      <formula>NOT(ISERROR(SEARCH("3- Bajo",H25)))</formula>
    </cfRule>
    <cfRule type="containsText" dxfId="1640" priority="516" operator="containsText" text="4- Bajo">
      <formula>NOT(ISERROR(SEARCH("4- Bajo",H25)))</formula>
    </cfRule>
    <cfRule type="containsText" dxfId="1639" priority="517" operator="containsText" text="1- Bajo">
      <formula>NOT(ISERROR(SEARCH("1- Bajo",H25)))</formula>
    </cfRule>
  </conditionalFormatting>
  <conditionalFormatting sqref="A25 C25:E25">
    <cfRule type="containsText" dxfId="1638" priority="506" operator="containsText" text="3- Moderado">
      <formula>NOT(ISERROR(SEARCH("3- Moderado",A25)))</formula>
    </cfRule>
    <cfRule type="containsText" dxfId="1637" priority="507" operator="containsText" text="6- Moderado">
      <formula>NOT(ISERROR(SEARCH("6- Moderado",A25)))</formula>
    </cfRule>
    <cfRule type="containsText" dxfId="1636" priority="508" operator="containsText" text="4- Moderado">
      <formula>NOT(ISERROR(SEARCH("4- Moderado",A25)))</formula>
    </cfRule>
    <cfRule type="containsText" dxfId="1635" priority="509" operator="containsText" text="3- Bajo">
      <formula>NOT(ISERROR(SEARCH("3- Bajo",A25)))</formula>
    </cfRule>
    <cfRule type="containsText" dxfId="1634" priority="510" operator="containsText" text="4- Bajo">
      <formula>NOT(ISERROR(SEARCH("4- Bajo",A25)))</formula>
    </cfRule>
    <cfRule type="containsText" dxfId="1633" priority="511" operator="containsText" text="1- Bajo">
      <formula>NOT(ISERROR(SEARCH("1- Bajo",A25)))</formula>
    </cfRule>
  </conditionalFormatting>
  <conditionalFormatting sqref="F25:G25">
    <cfRule type="containsText" dxfId="1632" priority="500" operator="containsText" text="3- Moderado">
      <formula>NOT(ISERROR(SEARCH("3- Moderado",F25)))</formula>
    </cfRule>
    <cfRule type="containsText" dxfId="1631" priority="501" operator="containsText" text="6- Moderado">
      <formula>NOT(ISERROR(SEARCH("6- Moderado",F25)))</formula>
    </cfRule>
    <cfRule type="containsText" dxfId="1630" priority="502" operator="containsText" text="4- Moderado">
      <formula>NOT(ISERROR(SEARCH("4- Moderado",F25)))</formula>
    </cfRule>
    <cfRule type="containsText" dxfId="1629" priority="503" operator="containsText" text="3- Bajo">
      <formula>NOT(ISERROR(SEARCH("3- Bajo",F25)))</formula>
    </cfRule>
    <cfRule type="containsText" dxfId="1628" priority="504" operator="containsText" text="4- Bajo">
      <formula>NOT(ISERROR(SEARCH("4- Bajo",F25)))</formula>
    </cfRule>
    <cfRule type="containsText" dxfId="1627" priority="505" operator="containsText" text="1- Bajo">
      <formula>NOT(ISERROR(SEARCH("1- Bajo",F25)))</formula>
    </cfRule>
  </conditionalFormatting>
  <conditionalFormatting sqref="J25:J29">
    <cfRule type="containsText" dxfId="1626" priority="495" operator="containsText" text="Bajo">
      <formula>NOT(ISERROR(SEARCH("Bajo",J25)))</formula>
    </cfRule>
    <cfRule type="containsText" dxfId="1625" priority="496" operator="containsText" text="Moderado">
      <formula>NOT(ISERROR(SEARCH("Moderado",J25)))</formula>
    </cfRule>
    <cfRule type="containsText" dxfId="1624" priority="497" operator="containsText" text="Alto">
      <formula>NOT(ISERROR(SEARCH("Alto",J25)))</formula>
    </cfRule>
    <cfRule type="containsText" dxfId="1623"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1622" priority="470" operator="containsText" text="Moderado">
      <formula>NOT(ISERROR(SEARCH("Moderado",M25)))</formula>
    </cfRule>
    <cfRule type="containsText" dxfId="1621" priority="490" operator="containsText" text="Bajo">
      <formula>NOT(ISERROR(SEARCH("Bajo",M25)))</formula>
    </cfRule>
    <cfRule type="containsText" dxfId="1620" priority="491" operator="containsText" text="Moderado">
      <formula>NOT(ISERROR(SEARCH("Moderado",M25)))</formula>
    </cfRule>
    <cfRule type="containsText" dxfId="1619" priority="492" operator="containsText" text="Alto">
      <formula>NOT(ISERROR(SEARCH("Alto",M25)))</formula>
    </cfRule>
    <cfRule type="containsText" dxfId="1618"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1617" priority="484" operator="containsText" text="3- Moderado">
      <formula>NOT(ISERROR(SEARCH("3- Moderado",N25)))</formula>
    </cfRule>
    <cfRule type="containsText" dxfId="1616" priority="485" operator="containsText" text="6- Moderado">
      <formula>NOT(ISERROR(SEARCH("6- Moderado",N25)))</formula>
    </cfRule>
    <cfRule type="containsText" dxfId="1615" priority="486" operator="containsText" text="4- Moderado">
      <formula>NOT(ISERROR(SEARCH("4- Moderado",N25)))</formula>
    </cfRule>
    <cfRule type="containsText" dxfId="1614" priority="487" operator="containsText" text="3- Bajo">
      <formula>NOT(ISERROR(SEARCH("3- Bajo",N25)))</formula>
    </cfRule>
    <cfRule type="containsText" dxfId="1613" priority="488" operator="containsText" text="4- Bajo">
      <formula>NOT(ISERROR(SEARCH("4- Bajo",N25)))</formula>
    </cfRule>
    <cfRule type="containsText" dxfId="1612" priority="489" operator="containsText" text="1- Bajo">
      <formula>NOT(ISERROR(SEARCH("1- Bajo",N25)))</formula>
    </cfRule>
  </conditionalFormatting>
  <conditionalFormatting sqref="H25:H29">
    <cfRule type="containsText" dxfId="1611" priority="471" operator="containsText" text="Muy Alta">
      <formula>NOT(ISERROR(SEARCH("Muy Alta",H25)))</formula>
    </cfRule>
    <cfRule type="containsText" dxfId="1610" priority="472" operator="containsText" text="Alta">
      <formula>NOT(ISERROR(SEARCH("Alta",H25)))</formula>
    </cfRule>
    <cfRule type="containsText" dxfId="1609" priority="473" operator="containsText" text="Muy Alta">
      <formula>NOT(ISERROR(SEARCH("Muy Alta",H25)))</formula>
    </cfRule>
    <cfRule type="containsText" dxfId="1608" priority="478" operator="containsText" text="Muy Baja">
      <formula>NOT(ISERROR(SEARCH("Muy Baja",H25)))</formula>
    </cfRule>
    <cfRule type="containsText" dxfId="1607" priority="479" operator="containsText" text="Baja">
      <formula>NOT(ISERROR(SEARCH("Baja",H25)))</formula>
    </cfRule>
    <cfRule type="containsText" dxfId="1606" priority="480" operator="containsText" text="Media">
      <formula>NOT(ISERROR(SEARCH("Media",H25)))</formula>
    </cfRule>
    <cfRule type="containsText" dxfId="1605" priority="481" operator="containsText" text="Alta">
      <formula>NOT(ISERROR(SEARCH("Alta",H25)))</formula>
    </cfRule>
    <cfRule type="containsText" dxfId="1604" priority="483" operator="containsText" text="Muy Alta">
      <formula>NOT(ISERROR(SEARCH("Muy Alta",H25)))</formula>
    </cfRule>
  </conditionalFormatting>
  <conditionalFormatting sqref="I25:I29">
    <cfRule type="containsText" dxfId="1603" priority="474" operator="containsText" text="Catastrófico">
      <formula>NOT(ISERROR(SEARCH("Catastrófico",I25)))</formula>
    </cfRule>
    <cfRule type="containsText" dxfId="1602" priority="475" operator="containsText" text="Mayor">
      <formula>NOT(ISERROR(SEARCH("Mayor",I25)))</formula>
    </cfRule>
    <cfRule type="containsText" dxfId="1601" priority="476" operator="containsText" text="Menor">
      <formula>NOT(ISERROR(SEARCH("Menor",I25)))</formula>
    </cfRule>
    <cfRule type="containsText" dxfId="1600" priority="477" operator="containsText" text="Leve">
      <formula>NOT(ISERROR(SEARCH("Leve",I25)))</formula>
    </cfRule>
    <cfRule type="containsText" dxfId="1599" priority="482" operator="containsText" text="Moderado">
      <formula>NOT(ISERROR(SEARCH("Moderado",I25)))</formula>
    </cfRule>
  </conditionalFormatting>
  <conditionalFormatting sqref="K25:K29">
    <cfRule type="containsText" dxfId="1598" priority="469" operator="containsText" text="Media">
      <formula>NOT(ISERROR(SEARCH("Media",K25)))</formula>
    </cfRule>
  </conditionalFormatting>
  <conditionalFormatting sqref="L25:L29">
    <cfRule type="containsText" dxfId="1597" priority="468" operator="containsText" text="Moderado">
      <formula>NOT(ISERROR(SEARCH("Moderado",L25)))</formula>
    </cfRule>
  </conditionalFormatting>
  <conditionalFormatting sqref="J25:J29">
    <cfRule type="containsText" dxfId="1596" priority="467" operator="containsText" text="Moderado">
      <formula>NOT(ISERROR(SEARCH("Moderado",J25)))</formula>
    </cfRule>
  </conditionalFormatting>
  <conditionalFormatting sqref="J25:J29">
    <cfRule type="containsText" dxfId="1595" priority="465" operator="containsText" text="Bajo">
      <formula>NOT(ISERROR(SEARCH("Bajo",J25)))</formula>
    </cfRule>
    <cfRule type="containsText" dxfId="1594" priority="466" operator="containsText" text="Extremo">
      <formula>NOT(ISERROR(SEARCH("Extremo",J25)))</formula>
    </cfRule>
  </conditionalFormatting>
  <conditionalFormatting sqref="K25:K29">
    <cfRule type="containsText" dxfId="1593" priority="463" operator="containsText" text="Baja">
      <formula>NOT(ISERROR(SEARCH("Baja",K25)))</formula>
    </cfRule>
    <cfRule type="containsText" dxfId="1592" priority="464" operator="containsText" text="Muy Baja">
      <formula>NOT(ISERROR(SEARCH("Muy Baja",K25)))</formula>
    </cfRule>
  </conditionalFormatting>
  <conditionalFormatting sqref="K25:K29">
    <cfRule type="containsText" dxfId="1591" priority="461" operator="containsText" text="Muy Alta">
      <formula>NOT(ISERROR(SEARCH("Muy Alta",K25)))</formula>
    </cfRule>
    <cfRule type="containsText" dxfId="1590" priority="462" operator="containsText" text="Alta">
      <formula>NOT(ISERROR(SEARCH("Alta",K25)))</formula>
    </cfRule>
  </conditionalFormatting>
  <conditionalFormatting sqref="L25:L29">
    <cfRule type="containsText" dxfId="1589" priority="457" operator="containsText" text="Catastrófico">
      <formula>NOT(ISERROR(SEARCH("Catastrófico",L25)))</formula>
    </cfRule>
    <cfRule type="containsText" dxfId="1588" priority="458" operator="containsText" text="Mayor">
      <formula>NOT(ISERROR(SEARCH("Mayor",L25)))</formula>
    </cfRule>
    <cfRule type="containsText" dxfId="1587" priority="459" operator="containsText" text="Menor">
      <formula>NOT(ISERROR(SEARCH("Menor",L25)))</formula>
    </cfRule>
    <cfRule type="containsText" dxfId="1586" priority="460" operator="containsText" text="Leve">
      <formula>NOT(ISERROR(SEARCH("Leve",L25)))</formula>
    </cfRule>
  </conditionalFormatting>
  <conditionalFormatting sqref="K30:L30">
    <cfRule type="containsText" dxfId="1585" priority="451" operator="containsText" text="3- Moderado">
      <formula>NOT(ISERROR(SEARCH("3- Moderado",K30)))</formula>
    </cfRule>
    <cfRule type="containsText" dxfId="1584" priority="452" operator="containsText" text="6- Moderado">
      <formula>NOT(ISERROR(SEARCH("6- Moderado",K30)))</formula>
    </cfRule>
    <cfRule type="containsText" dxfId="1583" priority="453" operator="containsText" text="4- Moderado">
      <formula>NOT(ISERROR(SEARCH("4- Moderado",K30)))</formula>
    </cfRule>
    <cfRule type="containsText" dxfId="1582" priority="454" operator="containsText" text="3- Bajo">
      <formula>NOT(ISERROR(SEARCH("3- Bajo",K30)))</formula>
    </cfRule>
    <cfRule type="containsText" dxfId="1581" priority="455" operator="containsText" text="4- Bajo">
      <formula>NOT(ISERROR(SEARCH("4- Bajo",K30)))</formula>
    </cfRule>
    <cfRule type="containsText" dxfId="1580" priority="456" operator="containsText" text="1- Bajo">
      <formula>NOT(ISERROR(SEARCH("1- Bajo",K30)))</formula>
    </cfRule>
  </conditionalFormatting>
  <conditionalFormatting sqref="H30:I30">
    <cfRule type="containsText" dxfId="1579" priority="445" operator="containsText" text="3- Moderado">
      <formula>NOT(ISERROR(SEARCH("3- Moderado",H30)))</formula>
    </cfRule>
    <cfRule type="containsText" dxfId="1578" priority="446" operator="containsText" text="6- Moderado">
      <formula>NOT(ISERROR(SEARCH("6- Moderado",H30)))</formula>
    </cfRule>
    <cfRule type="containsText" dxfId="1577" priority="447" operator="containsText" text="4- Moderado">
      <formula>NOT(ISERROR(SEARCH("4- Moderado",H30)))</formula>
    </cfRule>
    <cfRule type="containsText" dxfId="1576" priority="448" operator="containsText" text="3- Bajo">
      <formula>NOT(ISERROR(SEARCH("3- Bajo",H30)))</formula>
    </cfRule>
    <cfRule type="containsText" dxfId="1575" priority="449" operator="containsText" text="4- Bajo">
      <formula>NOT(ISERROR(SEARCH("4- Bajo",H30)))</formula>
    </cfRule>
    <cfRule type="containsText" dxfId="1574" priority="450" operator="containsText" text="1- Bajo">
      <formula>NOT(ISERROR(SEARCH("1- Bajo",H30)))</formula>
    </cfRule>
  </conditionalFormatting>
  <conditionalFormatting sqref="A30 C30:E30">
    <cfRule type="containsText" dxfId="1573" priority="439" operator="containsText" text="3- Moderado">
      <formula>NOT(ISERROR(SEARCH("3- Moderado",A30)))</formula>
    </cfRule>
    <cfRule type="containsText" dxfId="1572" priority="440" operator="containsText" text="6- Moderado">
      <formula>NOT(ISERROR(SEARCH("6- Moderado",A30)))</formula>
    </cfRule>
    <cfRule type="containsText" dxfId="1571" priority="441" operator="containsText" text="4- Moderado">
      <formula>NOT(ISERROR(SEARCH("4- Moderado",A30)))</formula>
    </cfRule>
    <cfRule type="containsText" dxfId="1570" priority="442" operator="containsText" text="3- Bajo">
      <formula>NOT(ISERROR(SEARCH("3- Bajo",A30)))</formula>
    </cfRule>
    <cfRule type="containsText" dxfId="1569" priority="443" operator="containsText" text="4- Bajo">
      <formula>NOT(ISERROR(SEARCH("4- Bajo",A30)))</formula>
    </cfRule>
    <cfRule type="containsText" dxfId="1568" priority="444" operator="containsText" text="1- Bajo">
      <formula>NOT(ISERROR(SEARCH("1- Bajo",A30)))</formula>
    </cfRule>
  </conditionalFormatting>
  <conditionalFormatting sqref="F30:G30">
    <cfRule type="containsText" dxfId="1567" priority="433" operator="containsText" text="3- Moderado">
      <formula>NOT(ISERROR(SEARCH("3- Moderado",F30)))</formula>
    </cfRule>
    <cfRule type="containsText" dxfId="1566" priority="434" operator="containsText" text="6- Moderado">
      <formula>NOT(ISERROR(SEARCH("6- Moderado",F30)))</formula>
    </cfRule>
    <cfRule type="containsText" dxfId="1565" priority="435" operator="containsText" text="4- Moderado">
      <formula>NOT(ISERROR(SEARCH("4- Moderado",F30)))</formula>
    </cfRule>
    <cfRule type="containsText" dxfId="1564" priority="436" operator="containsText" text="3- Bajo">
      <formula>NOT(ISERROR(SEARCH("3- Bajo",F30)))</formula>
    </cfRule>
    <cfRule type="containsText" dxfId="1563" priority="437" operator="containsText" text="4- Bajo">
      <formula>NOT(ISERROR(SEARCH("4- Bajo",F30)))</formula>
    </cfRule>
    <cfRule type="containsText" dxfId="1562" priority="438" operator="containsText" text="1- Bajo">
      <formula>NOT(ISERROR(SEARCH("1- Bajo",F30)))</formula>
    </cfRule>
  </conditionalFormatting>
  <conditionalFormatting sqref="J30:J34">
    <cfRule type="containsText" dxfId="1561" priority="428" operator="containsText" text="Bajo">
      <formula>NOT(ISERROR(SEARCH("Bajo",J30)))</formula>
    </cfRule>
    <cfRule type="containsText" dxfId="1560" priority="429" operator="containsText" text="Moderado">
      <formula>NOT(ISERROR(SEARCH("Moderado",J30)))</formula>
    </cfRule>
    <cfRule type="containsText" dxfId="1559" priority="430" operator="containsText" text="Alto">
      <formula>NOT(ISERROR(SEARCH("Alto",J30)))</formula>
    </cfRule>
    <cfRule type="containsText" dxfId="1558"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1557" priority="403" operator="containsText" text="Moderado">
      <formula>NOT(ISERROR(SEARCH("Moderado",M30)))</formula>
    </cfRule>
    <cfRule type="containsText" dxfId="1556" priority="423" operator="containsText" text="Bajo">
      <formula>NOT(ISERROR(SEARCH("Bajo",M30)))</formula>
    </cfRule>
    <cfRule type="containsText" dxfId="1555" priority="424" operator="containsText" text="Moderado">
      <formula>NOT(ISERROR(SEARCH("Moderado",M30)))</formula>
    </cfRule>
    <cfRule type="containsText" dxfId="1554" priority="425" operator="containsText" text="Alto">
      <formula>NOT(ISERROR(SEARCH("Alto",M30)))</formula>
    </cfRule>
    <cfRule type="containsText" dxfId="1553"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1552" priority="417" operator="containsText" text="3- Moderado">
      <formula>NOT(ISERROR(SEARCH("3- Moderado",N30)))</formula>
    </cfRule>
    <cfRule type="containsText" dxfId="1551" priority="418" operator="containsText" text="6- Moderado">
      <formula>NOT(ISERROR(SEARCH("6- Moderado",N30)))</formula>
    </cfRule>
    <cfRule type="containsText" dxfId="1550" priority="419" operator="containsText" text="4- Moderado">
      <formula>NOT(ISERROR(SEARCH("4- Moderado",N30)))</formula>
    </cfRule>
    <cfRule type="containsText" dxfId="1549" priority="420" operator="containsText" text="3- Bajo">
      <formula>NOT(ISERROR(SEARCH("3- Bajo",N30)))</formula>
    </cfRule>
    <cfRule type="containsText" dxfId="1548" priority="421" operator="containsText" text="4- Bajo">
      <formula>NOT(ISERROR(SEARCH("4- Bajo",N30)))</formula>
    </cfRule>
    <cfRule type="containsText" dxfId="1547" priority="422" operator="containsText" text="1- Bajo">
      <formula>NOT(ISERROR(SEARCH("1- Bajo",N30)))</formula>
    </cfRule>
  </conditionalFormatting>
  <conditionalFormatting sqref="H30:H34">
    <cfRule type="containsText" dxfId="1546" priority="404" operator="containsText" text="Muy Alta">
      <formula>NOT(ISERROR(SEARCH("Muy Alta",H30)))</formula>
    </cfRule>
    <cfRule type="containsText" dxfId="1545" priority="405" operator="containsText" text="Alta">
      <formula>NOT(ISERROR(SEARCH("Alta",H30)))</formula>
    </cfRule>
    <cfRule type="containsText" dxfId="1544" priority="406" operator="containsText" text="Muy Alta">
      <formula>NOT(ISERROR(SEARCH("Muy Alta",H30)))</formula>
    </cfRule>
    <cfRule type="containsText" dxfId="1543" priority="411" operator="containsText" text="Muy Baja">
      <formula>NOT(ISERROR(SEARCH("Muy Baja",H30)))</formula>
    </cfRule>
    <cfRule type="containsText" dxfId="1542" priority="412" operator="containsText" text="Baja">
      <formula>NOT(ISERROR(SEARCH("Baja",H30)))</formula>
    </cfRule>
    <cfRule type="containsText" dxfId="1541" priority="413" operator="containsText" text="Media">
      <formula>NOT(ISERROR(SEARCH("Media",H30)))</formula>
    </cfRule>
    <cfRule type="containsText" dxfId="1540" priority="414" operator="containsText" text="Alta">
      <formula>NOT(ISERROR(SEARCH("Alta",H30)))</formula>
    </cfRule>
    <cfRule type="containsText" dxfId="1539" priority="416" operator="containsText" text="Muy Alta">
      <formula>NOT(ISERROR(SEARCH("Muy Alta",H30)))</formula>
    </cfRule>
  </conditionalFormatting>
  <conditionalFormatting sqref="I30:I34">
    <cfRule type="containsText" dxfId="1538" priority="407" operator="containsText" text="Catastrófico">
      <formula>NOT(ISERROR(SEARCH("Catastrófico",I30)))</formula>
    </cfRule>
    <cfRule type="containsText" dxfId="1537" priority="408" operator="containsText" text="Mayor">
      <formula>NOT(ISERROR(SEARCH("Mayor",I30)))</formula>
    </cfRule>
    <cfRule type="containsText" dxfId="1536" priority="409" operator="containsText" text="Menor">
      <formula>NOT(ISERROR(SEARCH("Menor",I30)))</formula>
    </cfRule>
    <cfRule type="containsText" dxfId="1535" priority="410" operator="containsText" text="Leve">
      <formula>NOT(ISERROR(SEARCH("Leve",I30)))</formula>
    </cfRule>
    <cfRule type="containsText" dxfId="1534" priority="415" operator="containsText" text="Moderado">
      <formula>NOT(ISERROR(SEARCH("Moderado",I30)))</formula>
    </cfRule>
  </conditionalFormatting>
  <conditionalFormatting sqref="K30:K34">
    <cfRule type="containsText" dxfId="1533" priority="402" operator="containsText" text="Media">
      <formula>NOT(ISERROR(SEARCH("Media",K30)))</formula>
    </cfRule>
  </conditionalFormatting>
  <conditionalFormatting sqref="L30:L34">
    <cfRule type="containsText" dxfId="1532" priority="401" operator="containsText" text="Moderado">
      <formula>NOT(ISERROR(SEARCH("Moderado",L30)))</formula>
    </cfRule>
  </conditionalFormatting>
  <conditionalFormatting sqref="J30:J34">
    <cfRule type="containsText" dxfId="1531" priority="400" operator="containsText" text="Moderado">
      <formula>NOT(ISERROR(SEARCH("Moderado",J30)))</formula>
    </cfRule>
  </conditionalFormatting>
  <conditionalFormatting sqref="J30:J34">
    <cfRule type="containsText" dxfId="1530" priority="398" operator="containsText" text="Bajo">
      <formula>NOT(ISERROR(SEARCH("Bajo",J30)))</formula>
    </cfRule>
    <cfRule type="containsText" dxfId="1529" priority="399" operator="containsText" text="Extremo">
      <formula>NOT(ISERROR(SEARCH("Extremo",J30)))</formula>
    </cfRule>
  </conditionalFormatting>
  <conditionalFormatting sqref="K30:K34">
    <cfRule type="containsText" dxfId="1528" priority="396" operator="containsText" text="Baja">
      <formula>NOT(ISERROR(SEARCH("Baja",K30)))</formula>
    </cfRule>
    <cfRule type="containsText" dxfId="1527" priority="397" operator="containsText" text="Muy Baja">
      <formula>NOT(ISERROR(SEARCH("Muy Baja",K30)))</formula>
    </cfRule>
  </conditionalFormatting>
  <conditionalFormatting sqref="K30:K34">
    <cfRule type="containsText" dxfId="1526" priority="394" operator="containsText" text="Muy Alta">
      <formula>NOT(ISERROR(SEARCH("Muy Alta",K30)))</formula>
    </cfRule>
    <cfRule type="containsText" dxfId="1525" priority="395" operator="containsText" text="Alta">
      <formula>NOT(ISERROR(SEARCH("Alta",K30)))</formula>
    </cfRule>
  </conditionalFormatting>
  <conditionalFormatting sqref="L30:L34">
    <cfRule type="containsText" dxfId="1524" priority="390" operator="containsText" text="Catastrófico">
      <formula>NOT(ISERROR(SEARCH("Catastrófico",L30)))</formula>
    </cfRule>
    <cfRule type="containsText" dxfId="1523" priority="391" operator="containsText" text="Mayor">
      <formula>NOT(ISERROR(SEARCH("Mayor",L30)))</formula>
    </cfRule>
    <cfRule type="containsText" dxfId="1522" priority="392" operator="containsText" text="Menor">
      <formula>NOT(ISERROR(SEARCH("Menor",L30)))</formula>
    </cfRule>
    <cfRule type="containsText" dxfId="1521" priority="393" operator="containsText" text="Leve">
      <formula>NOT(ISERROR(SEARCH("Leve",L30)))</formula>
    </cfRule>
  </conditionalFormatting>
  <conditionalFormatting sqref="K35:L35">
    <cfRule type="containsText" dxfId="1520" priority="384" operator="containsText" text="3- Moderado">
      <formula>NOT(ISERROR(SEARCH("3- Moderado",K35)))</formula>
    </cfRule>
    <cfRule type="containsText" dxfId="1519" priority="385" operator="containsText" text="6- Moderado">
      <formula>NOT(ISERROR(SEARCH("6- Moderado",K35)))</formula>
    </cfRule>
    <cfRule type="containsText" dxfId="1518" priority="386" operator="containsText" text="4- Moderado">
      <formula>NOT(ISERROR(SEARCH("4- Moderado",K35)))</formula>
    </cfRule>
    <cfRule type="containsText" dxfId="1517" priority="387" operator="containsText" text="3- Bajo">
      <formula>NOT(ISERROR(SEARCH("3- Bajo",K35)))</formula>
    </cfRule>
    <cfRule type="containsText" dxfId="1516" priority="388" operator="containsText" text="4- Bajo">
      <formula>NOT(ISERROR(SEARCH("4- Bajo",K35)))</formula>
    </cfRule>
    <cfRule type="containsText" dxfId="1515" priority="389" operator="containsText" text="1- Bajo">
      <formula>NOT(ISERROR(SEARCH("1- Bajo",K35)))</formula>
    </cfRule>
  </conditionalFormatting>
  <conditionalFormatting sqref="H35:I35">
    <cfRule type="containsText" dxfId="1514" priority="378" operator="containsText" text="3- Moderado">
      <formula>NOT(ISERROR(SEARCH("3- Moderado",H35)))</formula>
    </cfRule>
    <cfRule type="containsText" dxfId="1513" priority="379" operator="containsText" text="6- Moderado">
      <formula>NOT(ISERROR(SEARCH("6- Moderado",H35)))</formula>
    </cfRule>
    <cfRule type="containsText" dxfId="1512" priority="380" operator="containsText" text="4- Moderado">
      <formula>NOT(ISERROR(SEARCH("4- Moderado",H35)))</formula>
    </cfRule>
    <cfRule type="containsText" dxfId="1511" priority="381" operator="containsText" text="3- Bajo">
      <formula>NOT(ISERROR(SEARCH("3- Bajo",H35)))</formula>
    </cfRule>
    <cfRule type="containsText" dxfId="1510" priority="382" operator="containsText" text="4- Bajo">
      <formula>NOT(ISERROR(SEARCH("4- Bajo",H35)))</formula>
    </cfRule>
    <cfRule type="containsText" dxfId="1509" priority="383" operator="containsText" text="1- Bajo">
      <formula>NOT(ISERROR(SEARCH("1- Bajo",H35)))</formula>
    </cfRule>
  </conditionalFormatting>
  <conditionalFormatting sqref="A35 C35:E35">
    <cfRule type="containsText" dxfId="1508" priority="372" operator="containsText" text="3- Moderado">
      <formula>NOT(ISERROR(SEARCH("3- Moderado",A35)))</formula>
    </cfRule>
    <cfRule type="containsText" dxfId="1507" priority="373" operator="containsText" text="6- Moderado">
      <formula>NOT(ISERROR(SEARCH("6- Moderado",A35)))</formula>
    </cfRule>
    <cfRule type="containsText" dxfId="1506" priority="374" operator="containsText" text="4- Moderado">
      <formula>NOT(ISERROR(SEARCH("4- Moderado",A35)))</formula>
    </cfRule>
    <cfRule type="containsText" dxfId="1505" priority="375" operator="containsText" text="3- Bajo">
      <formula>NOT(ISERROR(SEARCH("3- Bajo",A35)))</formula>
    </cfRule>
    <cfRule type="containsText" dxfId="1504" priority="376" operator="containsText" text="4- Bajo">
      <formula>NOT(ISERROR(SEARCH("4- Bajo",A35)))</formula>
    </cfRule>
    <cfRule type="containsText" dxfId="1503" priority="377" operator="containsText" text="1- Bajo">
      <formula>NOT(ISERROR(SEARCH("1- Bajo",A35)))</formula>
    </cfRule>
  </conditionalFormatting>
  <conditionalFormatting sqref="F35:G35">
    <cfRule type="containsText" dxfId="1502" priority="366" operator="containsText" text="3- Moderado">
      <formula>NOT(ISERROR(SEARCH("3- Moderado",F35)))</formula>
    </cfRule>
    <cfRule type="containsText" dxfId="1501" priority="367" operator="containsText" text="6- Moderado">
      <formula>NOT(ISERROR(SEARCH("6- Moderado",F35)))</formula>
    </cfRule>
    <cfRule type="containsText" dxfId="1500" priority="368" operator="containsText" text="4- Moderado">
      <formula>NOT(ISERROR(SEARCH("4- Moderado",F35)))</formula>
    </cfRule>
    <cfRule type="containsText" dxfId="1499" priority="369" operator="containsText" text="3- Bajo">
      <formula>NOT(ISERROR(SEARCH("3- Bajo",F35)))</formula>
    </cfRule>
    <cfRule type="containsText" dxfId="1498" priority="370" operator="containsText" text="4- Bajo">
      <formula>NOT(ISERROR(SEARCH("4- Bajo",F35)))</formula>
    </cfRule>
    <cfRule type="containsText" dxfId="1497" priority="371" operator="containsText" text="1- Bajo">
      <formula>NOT(ISERROR(SEARCH("1- Bajo",F35)))</formula>
    </cfRule>
  </conditionalFormatting>
  <conditionalFormatting sqref="J35:J39">
    <cfRule type="containsText" dxfId="1496" priority="361" operator="containsText" text="Bajo">
      <formula>NOT(ISERROR(SEARCH("Bajo",J35)))</formula>
    </cfRule>
    <cfRule type="containsText" dxfId="1495" priority="362" operator="containsText" text="Moderado">
      <formula>NOT(ISERROR(SEARCH("Moderado",J35)))</formula>
    </cfRule>
    <cfRule type="containsText" dxfId="1494" priority="363" operator="containsText" text="Alto">
      <formula>NOT(ISERROR(SEARCH("Alto",J35)))</formula>
    </cfRule>
    <cfRule type="containsText" dxfId="1493"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1492" priority="336" operator="containsText" text="Moderado">
      <formula>NOT(ISERROR(SEARCH("Moderado",M35)))</formula>
    </cfRule>
    <cfRule type="containsText" dxfId="1491" priority="356" operator="containsText" text="Bajo">
      <formula>NOT(ISERROR(SEARCH("Bajo",M35)))</formula>
    </cfRule>
    <cfRule type="containsText" dxfId="1490" priority="357" operator="containsText" text="Moderado">
      <formula>NOT(ISERROR(SEARCH("Moderado",M35)))</formula>
    </cfRule>
    <cfRule type="containsText" dxfId="1489" priority="358" operator="containsText" text="Alto">
      <formula>NOT(ISERROR(SEARCH("Alto",M35)))</formula>
    </cfRule>
    <cfRule type="containsText" dxfId="1488"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1487" priority="350" operator="containsText" text="3- Moderado">
      <formula>NOT(ISERROR(SEARCH("3- Moderado",N35)))</formula>
    </cfRule>
    <cfRule type="containsText" dxfId="1486" priority="351" operator="containsText" text="6- Moderado">
      <formula>NOT(ISERROR(SEARCH("6- Moderado",N35)))</formula>
    </cfRule>
    <cfRule type="containsText" dxfId="1485" priority="352" operator="containsText" text="4- Moderado">
      <formula>NOT(ISERROR(SEARCH("4- Moderado",N35)))</formula>
    </cfRule>
    <cfRule type="containsText" dxfId="1484" priority="353" operator="containsText" text="3- Bajo">
      <formula>NOT(ISERROR(SEARCH("3- Bajo",N35)))</formula>
    </cfRule>
    <cfRule type="containsText" dxfId="1483" priority="354" operator="containsText" text="4- Bajo">
      <formula>NOT(ISERROR(SEARCH("4- Bajo",N35)))</formula>
    </cfRule>
    <cfRule type="containsText" dxfId="1482" priority="355" operator="containsText" text="1- Bajo">
      <formula>NOT(ISERROR(SEARCH("1- Bajo",N35)))</formula>
    </cfRule>
  </conditionalFormatting>
  <conditionalFormatting sqref="H35:H39">
    <cfRule type="containsText" dxfId="1481" priority="337" operator="containsText" text="Muy Alta">
      <formula>NOT(ISERROR(SEARCH("Muy Alta",H35)))</formula>
    </cfRule>
    <cfRule type="containsText" dxfId="1480" priority="338" operator="containsText" text="Alta">
      <formula>NOT(ISERROR(SEARCH("Alta",H35)))</formula>
    </cfRule>
    <cfRule type="containsText" dxfId="1479" priority="339" operator="containsText" text="Muy Alta">
      <formula>NOT(ISERROR(SEARCH("Muy Alta",H35)))</formula>
    </cfRule>
    <cfRule type="containsText" dxfId="1478" priority="344" operator="containsText" text="Muy Baja">
      <formula>NOT(ISERROR(SEARCH("Muy Baja",H35)))</formula>
    </cfRule>
    <cfRule type="containsText" dxfId="1477" priority="345" operator="containsText" text="Baja">
      <formula>NOT(ISERROR(SEARCH("Baja",H35)))</formula>
    </cfRule>
    <cfRule type="containsText" dxfId="1476" priority="346" operator="containsText" text="Media">
      <formula>NOT(ISERROR(SEARCH("Media",H35)))</formula>
    </cfRule>
    <cfRule type="containsText" dxfId="1475" priority="347" operator="containsText" text="Alta">
      <formula>NOT(ISERROR(SEARCH("Alta",H35)))</formula>
    </cfRule>
    <cfRule type="containsText" dxfId="1474" priority="349" operator="containsText" text="Muy Alta">
      <formula>NOT(ISERROR(SEARCH("Muy Alta",H35)))</formula>
    </cfRule>
  </conditionalFormatting>
  <conditionalFormatting sqref="I35:I39">
    <cfRule type="containsText" dxfId="1473" priority="340" operator="containsText" text="Catastrófico">
      <formula>NOT(ISERROR(SEARCH("Catastrófico",I35)))</formula>
    </cfRule>
    <cfRule type="containsText" dxfId="1472" priority="341" operator="containsText" text="Mayor">
      <formula>NOT(ISERROR(SEARCH("Mayor",I35)))</formula>
    </cfRule>
    <cfRule type="containsText" dxfId="1471" priority="342" operator="containsText" text="Menor">
      <formula>NOT(ISERROR(SEARCH("Menor",I35)))</formula>
    </cfRule>
    <cfRule type="containsText" dxfId="1470" priority="343" operator="containsText" text="Leve">
      <formula>NOT(ISERROR(SEARCH("Leve",I35)))</formula>
    </cfRule>
    <cfRule type="containsText" dxfId="1469" priority="348" operator="containsText" text="Moderado">
      <formula>NOT(ISERROR(SEARCH("Moderado",I35)))</formula>
    </cfRule>
  </conditionalFormatting>
  <conditionalFormatting sqref="K35:K39">
    <cfRule type="containsText" dxfId="1468" priority="335" operator="containsText" text="Media">
      <formula>NOT(ISERROR(SEARCH("Media",K35)))</formula>
    </cfRule>
  </conditionalFormatting>
  <conditionalFormatting sqref="L35:L39">
    <cfRule type="containsText" dxfId="1467" priority="334" operator="containsText" text="Moderado">
      <formula>NOT(ISERROR(SEARCH("Moderado",L35)))</formula>
    </cfRule>
  </conditionalFormatting>
  <conditionalFormatting sqref="J35:J39">
    <cfRule type="containsText" dxfId="1466" priority="333" operator="containsText" text="Moderado">
      <formula>NOT(ISERROR(SEARCH("Moderado",J35)))</formula>
    </cfRule>
  </conditionalFormatting>
  <conditionalFormatting sqref="J35:J39">
    <cfRule type="containsText" dxfId="1465" priority="331" operator="containsText" text="Bajo">
      <formula>NOT(ISERROR(SEARCH("Bajo",J35)))</formula>
    </cfRule>
    <cfRule type="containsText" dxfId="1464" priority="332" operator="containsText" text="Extremo">
      <formula>NOT(ISERROR(SEARCH("Extremo",J35)))</formula>
    </cfRule>
  </conditionalFormatting>
  <conditionalFormatting sqref="K35:K39">
    <cfRule type="containsText" dxfId="1463" priority="329" operator="containsText" text="Baja">
      <formula>NOT(ISERROR(SEARCH("Baja",K35)))</formula>
    </cfRule>
    <cfRule type="containsText" dxfId="1462" priority="330" operator="containsText" text="Muy Baja">
      <formula>NOT(ISERROR(SEARCH("Muy Baja",K35)))</formula>
    </cfRule>
  </conditionalFormatting>
  <conditionalFormatting sqref="K35:K39">
    <cfRule type="containsText" dxfId="1461" priority="327" operator="containsText" text="Muy Alta">
      <formula>NOT(ISERROR(SEARCH("Muy Alta",K35)))</formula>
    </cfRule>
    <cfRule type="containsText" dxfId="1460" priority="328" operator="containsText" text="Alta">
      <formula>NOT(ISERROR(SEARCH("Alta",K35)))</formula>
    </cfRule>
  </conditionalFormatting>
  <conditionalFormatting sqref="L35:L39">
    <cfRule type="containsText" dxfId="1459" priority="323" operator="containsText" text="Catastrófico">
      <formula>NOT(ISERROR(SEARCH("Catastrófico",L35)))</formula>
    </cfRule>
    <cfRule type="containsText" dxfId="1458" priority="324" operator="containsText" text="Mayor">
      <formula>NOT(ISERROR(SEARCH("Mayor",L35)))</formula>
    </cfRule>
    <cfRule type="containsText" dxfId="1457" priority="325" operator="containsText" text="Menor">
      <formula>NOT(ISERROR(SEARCH("Menor",L35)))</formula>
    </cfRule>
    <cfRule type="containsText" dxfId="1456" priority="326" operator="containsText" text="Leve">
      <formula>NOT(ISERROR(SEARCH("Leve",L35)))</formula>
    </cfRule>
  </conditionalFormatting>
  <conditionalFormatting sqref="K40:L40">
    <cfRule type="containsText" dxfId="1455" priority="317" operator="containsText" text="3- Moderado">
      <formula>NOT(ISERROR(SEARCH("3- Moderado",K40)))</formula>
    </cfRule>
    <cfRule type="containsText" dxfId="1454" priority="318" operator="containsText" text="6- Moderado">
      <formula>NOT(ISERROR(SEARCH("6- Moderado",K40)))</formula>
    </cfRule>
    <cfRule type="containsText" dxfId="1453" priority="319" operator="containsText" text="4- Moderado">
      <formula>NOT(ISERROR(SEARCH("4- Moderado",K40)))</formula>
    </cfRule>
    <cfRule type="containsText" dxfId="1452" priority="320" operator="containsText" text="3- Bajo">
      <formula>NOT(ISERROR(SEARCH("3- Bajo",K40)))</formula>
    </cfRule>
    <cfRule type="containsText" dxfId="1451" priority="321" operator="containsText" text="4- Bajo">
      <formula>NOT(ISERROR(SEARCH("4- Bajo",K40)))</formula>
    </cfRule>
    <cfRule type="containsText" dxfId="1450" priority="322" operator="containsText" text="1- Bajo">
      <formula>NOT(ISERROR(SEARCH("1- Bajo",K40)))</formula>
    </cfRule>
  </conditionalFormatting>
  <conditionalFormatting sqref="H40:I40">
    <cfRule type="containsText" dxfId="1449" priority="311" operator="containsText" text="3- Moderado">
      <formula>NOT(ISERROR(SEARCH("3- Moderado",H40)))</formula>
    </cfRule>
    <cfRule type="containsText" dxfId="1448" priority="312" operator="containsText" text="6- Moderado">
      <formula>NOT(ISERROR(SEARCH("6- Moderado",H40)))</formula>
    </cfRule>
    <cfRule type="containsText" dxfId="1447" priority="313" operator="containsText" text="4- Moderado">
      <formula>NOT(ISERROR(SEARCH("4- Moderado",H40)))</formula>
    </cfRule>
    <cfRule type="containsText" dxfId="1446" priority="314" operator="containsText" text="3- Bajo">
      <formula>NOT(ISERROR(SEARCH("3- Bajo",H40)))</formula>
    </cfRule>
    <cfRule type="containsText" dxfId="1445" priority="315" operator="containsText" text="4- Bajo">
      <formula>NOT(ISERROR(SEARCH("4- Bajo",H40)))</formula>
    </cfRule>
    <cfRule type="containsText" dxfId="1444" priority="316" operator="containsText" text="1- Bajo">
      <formula>NOT(ISERROR(SEARCH("1- Bajo",H40)))</formula>
    </cfRule>
  </conditionalFormatting>
  <conditionalFormatting sqref="A40 C40:E40">
    <cfRule type="containsText" dxfId="1443" priority="305" operator="containsText" text="3- Moderado">
      <formula>NOT(ISERROR(SEARCH("3- Moderado",A40)))</formula>
    </cfRule>
    <cfRule type="containsText" dxfId="1442" priority="306" operator="containsText" text="6- Moderado">
      <formula>NOT(ISERROR(SEARCH("6- Moderado",A40)))</formula>
    </cfRule>
    <cfRule type="containsText" dxfId="1441" priority="307" operator="containsText" text="4- Moderado">
      <formula>NOT(ISERROR(SEARCH("4- Moderado",A40)))</formula>
    </cfRule>
    <cfRule type="containsText" dxfId="1440" priority="308" operator="containsText" text="3- Bajo">
      <formula>NOT(ISERROR(SEARCH("3- Bajo",A40)))</formula>
    </cfRule>
    <cfRule type="containsText" dxfId="1439" priority="309" operator="containsText" text="4- Bajo">
      <formula>NOT(ISERROR(SEARCH("4- Bajo",A40)))</formula>
    </cfRule>
    <cfRule type="containsText" dxfId="1438" priority="310" operator="containsText" text="1- Bajo">
      <formula>NOT(ISERROR(SEARCH("1- Bajo",A40)))</formula>
    </cfRule>
  </conditionalFormatting>
  <conditionalFormatting sqref="F40:G40">
    <cfRule type="containsText" dxfId="1437" priority="299" operator="containsText" text="3- Moderado">
      <formula>NOT(ISERROR(SEARCH("3- Moderado",F40)))</formula>
    </cfRule>
    <cfRule type="containsText" dxfId="1436" priority="300" operator="containsText" text="6- Moderado">
      <formula>NOT(ISERROR(SEARCH("6- Moderado",F40)))</formula>
    </cfRule>
    <cfRule type="containsText" dxfId="1435" priority="301" operator="containsText" text="4- Moderado">
      <formula>NOT(ISERROR(SEARCH("4- Moderado",F40)))</formula>
    </cfRule>
    <cfRule type="containsText" dxfId="1434" priority="302" operator="containsText" text="3- Bajo">
      <formula>NOT(ISERROR(SEARCH("3- Bajo",F40)))</formula>
    </cfRule>
    <cfRule type="containsText" dxfId="1433" priority="303" operator="containsText" text="4- Bajo">
      <formula>NOT(ISERROR(SEARCH("4- Bajo",F40)))</formula>
    </cfRule>
    <cfRule type="containsText" dxfId="1432" priority="304" operator="containsText" text="1- Bajo">
      <formula>NOT(ISERROR(SEARCH("1- Bajo",F40)))</formula>
    </cfRule>
  </conditionalFormatting>
  <conditionalFormatting sqref="J40:J44">
    <cfRule type="containsText" dxfId="1431" priority="294" operator="containsText" text="Bajo">
      <formula>NOT(ISERROR(SEARCH("Bajo",J40)))</formula>
    </cfRule>
    <cfRule type="containsText" dxfId="1430" priority="295" operator="containsText" text="Moderado">
      <formula>NOT(ISERROR(SEARCH("Moderado",J40)))</formula>
    </cfRule>
    <cfRule type="containsText" dxfId="1429" priority="296" operator="containsText" text="Alto">
      <formula>NOT(ISERROR(SEARCH("Alto",J40)))</formula>
    </cfRule>
    <cfRule type="containsText" dxfId="1428"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1427" priority="269" operator="containsText" text="Moderado">
      <formula>NOT(ISERROR(SEARCH("Moderado",M40)))</formula>
    </cfRule>
    <cfRule type="containsText" dxfId="1426" priority="289" operator="containsText" text="Bajo">
      <formula>NOT(ISERROR(SEARCH("Bajo",M40)))</formula>
    </cfRule>
    <cfRule type="containsText" dxfId="1425" priority="290" operator="containsText" text="Moderado">
      <formula>NOT(ISERROR(SEARCH("Moderado",M40)))</formula>
    </cfRule>
    <cfRule type="containsText" dxfId="1424" priority="291" operator="containsText" text="Alto">
      <formula>NOT(ISERROR(SEARCH("Alto",M40)))</formula>
    </cfRule>
    <cfRule type="containsText" dxfId="1423"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1422" priority="283" operator="containsText" text="3- Moderado">
      <formula>NOT(ISERROR(SEARCH("3- Moderado",N40)))</formula>
    </cfRule>
    <cfRule type="containsText" dxfId="1421" priority="284" operator="containsText" text="6- Moderado">
      <formula>NOT(ISERROR(SEARCH("6- Moderado",N40)))</formula>
    </cfRule>
    <cfRule type="containsText" dxfId="1420" priority="285" operator="containsText" text="4- Moderado">
      <formula>NOT(ISERROR(SEARCH("4- Moderado",N40)))</formula>
    </cfRule>
    <cfRule type="containsText" dxfId="1419" priority="286" operator="containsText" text="3- Bajo">
      <formula>NOT(ISERROR(SEARCH("3- Bajo",N40)))</formula>
    </cfRule>
    <cfRule type="containsText" dxfId="1418" priority="287" operator="containsText" text="4- Bajo">
      <formula>NOT(ISERROR(SEARCH("4- Bajo",N40)))</formula>
    </cfRule>
    <cfRule type="containsText" dxfId="1417" priority="288" operator="containsText" text="1- Bajo">
      <formula>NOT(ISERROR(SEARCH("1- Bajo",N40)))</formula>
    </cfRule>
  </conditionalFormatting>
  <conditionalFormatting sqref="H40:H44">
    <cfRule type="containsText" dxfId="1416" priority="270" operator="containsText" text="Muy Alta">
      <formula>NOT(ISERROR(SEARCH("Muy Alta",H40)))</formula>
    </cfRule>
    <cfRule type="containsText" dxfId="1415" priority="271" operator="containsText" text="Alta">
      <formula>NOT(ISERROR(SEARCH("Alta",H40)))</formula>
    </cfRule>
    <cfRule type="containsText" dxfId="1414" priority="272" operator="containsText" text="Muy Alta">
      <formula>NOT(ISERROR(SEARCH("Muy Alta",H40)))</formula>
    </cfRule>
    <cfRule type="containsText" dxfId="1413" priority="277" operator="containsText" text="Muy Baja">
      <formula>NOT(ISERROR(SEARCH("Muy Baja",H40)))</formula>
    </cfRule>
    <cfRule type="containsText" dxfId="1412" priority="278" operator="containsText" text="Baja">
      <formula>NOT(ISERROR(SEARCH("Baja",H40)))</formula>
    </cfRule>
    <cfRule type="containsText" dxfId="1411" priority="279" operator="containsText" text="Media">
      <formula>NOT(ISERROR(SEARCH("Media",H40)))</formula>
    </cfRule>
    <cfRule type="containsText" dxfId="1410" priority="280" operator="containsText" text="Alta">
      <formula>NOT(ISERROR(SEARCH("Alta",H40)))</formula>
    </cfRule>
    <cfRule type="containsText" dxfId="1409" priority="282" operator="containsText" text="Muy Alta">
      <formula>NOT(ISERROR(SEARCH("Muy Alta",H40)))</formula>
    </cfRule>
  </conditionalFormatting>
  <conditionalFormatting sqref="I40:I44">
    <cfRule type="containsText" dxfId="1408" priority="273" operator="containsText" text="Catastrófico">
      <formula>NOT(ISERROR(SEARCH("Catastrófico",I40)))</formula>
    </cfRule>
    <cfRule type="containsText" dxfId="1407" priority="274" operator="containsText" text="Mayor">
      <formula>NOT(ISERROR(SEARCH("Mayor",I40)))</formula>
    </cfRule>
    <cfRule type="containsText" dxfId="1406" priority="275" operator="containsText" text="Menor">
      <formula>NOT(ISERROR(SEARCH("Menor",I40)))</formula>
    </cfRule>
    <cfRule type="containsText" dxfId="1405" priority="276" operator="containsText" text="Leve">
      <formula>NOT(ISERROR(SEARCH("Leve",I40)))</formula>
    </cfRule>
    <cfRule type="containsText" dxfId="1404" priority="281" operator="containsText" text="Moderado">
      <formula>NOT(ISERROR(SEARCH("Moderado",I40)))</formula>
    </cfRule>
  </conditionalFormatting>
  <conditionalFormatting sqref="K40:K44">
    <cfRule type="containsText" dxfId="1403" priority="268" operator="containsText" text="Media">
      <formula>NOT(ISERROR(SEARCH("Media",K40)))</formula>
    </cfRule>
  </conditionalFormatting>
  <conditionalFormatting sqref="L40:L44">
    <cfRule type="containsText" dxfId="1402" priority="267" operator="containsText" text="Moderado">
      <formula>NOT(ISERROR(SEARCH("Moderado",L40)))</formula>
    </cfRule>
  </conditionalFormatting>
  <conditionalFormatting sqref="J40:J44">
    <cfRule type="containsText" dxfId="1401" priority="266" operator="containsText" text="Moderado">
      <formula>NOT(ISERROR(SEARCH("Moderado",J40)))</formula>
    </cfRule>
  </conditionalFormatting>
  <conditionalFormatting sqref="J40:J44">
    <cfRule type="containsText" dxfId="1400" priority="264" operator="containsText" text="Bajo">
      <formula>NOT(ISERROR(SEARCH("Bajo",J40)))</formula>
    </cfRule>
    <cfRule type="containsText" dxfId="1399" priority="265" operator="containsText" text="Extremo">
      <formula>NOT(ISERROR(SEARCH("Extremo",J40)))</formula>
    </cfRule>
  </conditionalFormatting>
  <conditionalFormatting sqref="K40:K44">
    <cfRule type="containsText" dxfId="1398" priority="262" operator="containsText" text="Baja">
      <formula>NOT(ISERROR(SEARCH("Baja",K40)))</formula>
    </cfRule>
    <cfRule type="containsText" dxfId="1397" priority="263" operator="containsText" text="Muy Baja">
      <formula>NOT(ISERROR(SEARCH("Muy Baja",K40)))</formula>
    </cfRule>
  </conditionalFormatting>
  <conditionalFormatting sqref="K40:K44">
    <cfRule type="containsText" dxfId="1396" priority="260" operator="containsText" text="Muy Alta">
      <formula>NOT(ISERROR(SEARCH("Muy Alta",K40)))</formula>
    </cfRule>
    <cfRule type="containsText" dxfId="1395" priority="261" operator="containsText" text="Alta">
      <formula>NOT(ISERROR(SEARCH("Alta",K40)))</formula>
    </cfRule>
  </conditionalFormatting>
  <conditionalFormatting sqref="L40:L44">
    <cfRule type="containsText" dxfId="1394" priority="256" operator="containsText" text="Catastrófico">
      <formula>NOT(ISERROR(SEARCH("Catastrófico",L40)))</formula>
    </cfRule>
    <cfRule type="containsText" dxfId="1393" priority="257" operator="containsText" text="Mayor">
      <formula>NOT(ISERROR(SEARCH("Mayor",L40)))</formula>
    </cfRule>
    <cfRule type="containsText" dxfId="1392" priority="258" operator="containsText" text="Menor">
      <formula>NOT(ISERROR(SEARCH("Menor",L40)))</formula>
    </cfRule>
    <cfRule type="containsText" dxfId="1391" priority="259" operator="containsText" text="Leve">
      <formula>NOT(ISERROR(SEARCH("Leve",L40)))</formula>
    </cfRule>
  </conditionalFormatting>
  <conditionalFormatting sqref="K45:L45">
    <cfRule type="containsText" dxfId="1390" priority="250" operator="containsText" text="3- Moderado">
      <formula>NOT(ISERROR(SEARCH("3- Moderado",K45)))</formula>
    </cfRule>
    <cfRule type="containsText" dxfId="1389" priority="251" operator="containsText" text="6- Moderado">
      <formula>NOT(ISERROR(SEARCH("6- Moderado",K45)))</formula>
    </cfRule>
    <cfRule type="containsText" dxfId="1388" priority="252" operator="containsText" text="4- Moderado">
      <formula>NOT(ISERROR(SEARCH("4- Moderado",K45)))</formula>
    </cfRule>
    <cfRule type="containsText" dxfId="1387" priority="253" operator="containsText" text="3- Bajo">
      <formula>NOT(ISERROR(SEARCH("3- Bajo",K45)))</formula>
    </cfRule>
    <cfRule type="containsText" dxfId="1386" priority="254" operator="containsText" text="4- Bajo">
      <formula>NOT(ISERROR(SEARCH("4- Bajo",K45)))</formula>
    </cfRule>
    <cfRule type="containsText" dxfId="1385" priority="255" operator="containsText" text="1- Bajo">
      <formula>NOT(ISERROR(SEARCH("1- Bajo",K45)))</formula>
    </cfRule>
  </conditionalFormatting>
  <conditionalFormatting sqref="H45:I45">
    <cfRule type="containsText" dxfId="1384" priority="244" operator="containsText" text="3- Moderado">
      <formula>NOT(ISERROR(SEARCH("3- Moderado",H45)))</formula>
    </cfRule>
    <cfRule type="containsText" dxfId="1383" priority="245" operator="containsText" text="6- Moderado">
      <formula>NOT(ISERROR(SEARCH("6- Moderado",H45)))</formula>
    </cfRule>
    <cfRule type="containsText" dxfId="1382" priority="246" operator="containsText" text="4- Moderado">
      <formula>NOT(ISERROR(SEARCH("4- Moderado",H45)))</formula>
    </cfRule>
    <cfRule type="containsText" dxfId="1381" priority="247" operator="containsText" text="3- Bajo">
      <formula>NOT(ISERROR(SEARCH("3- Bajo",H45)))</formula>
    </cfRule>
    <cfRule type="containsText" dxfId="1380" priority="248" operator="containsText" text="4- Bajo">
      <formula>NOT(ISERROR(SEARCH("4- Bajo",H45)))</formula>
    </cfRule>
    <cfRule type="containsText" dxfId="1379" priority="249" operator="containsText" text="1- Bajo">
      <formula>NOT(ISERROR(SEARCH("1- Bajo",H45)))</formula>
    </cfRule>
  </conditionalFormatting>
  <conditionalFormatting sqref="A45 C45:E45">
    <cfRule type="containsText" dxfId="1378" priority="238" operator="containsText" text="3- Moderado">
      <formula>NOT(ISERROR(SEARCH("3- Moderado",A45)))</formula>
    </cfRule>
    <cfRule type="containsText" dxfId="1377" priority="239" operator="containsText" text="6- Moderado">
      <formula>NOT(ISERROR(SEARCH("6- Moderado",A45)))</formula>
    </cfRule>
    <cfRule type="containsText" dxfId="1376" priority="240" operator="containsText" text="4- Moderado">
      <formula>NOT(ISERROR(SEARCH("4- Moderado",A45)))</formula>
    </cfRule>
    <cfRule type="containsText" dxfId="1375" priority="241" operator="containsText" text="3- Bajo">
      <formula>NOT(ISERROR(SEARCH("3- Bajo",A45)))</formula>
    </cfRule>
    <cfRule type="containsText" dxfId="1374" priority="242" operator="containsText" text="4- Bajo">
      <formula>NOT(ISERROR(SEARCH("4- Bajo",A45)))</formula>
    </cfRule>
    <cfRule type="containsText" dxfId="1373" priority="243" operator="containsText" text="1- Bajo">
      <formula>NOT(ISERROR(SEARCH("1- Bajo",A45)))</formula>
    </cfRule>
  </conditionalFormatting>
  <conditionalFormatting sqref="F45:G45">
    <cfRule type="containsText" dxfId="1372" priority="232" operator="containsText" text="3- Moderado">
      <formula>NOT(ISERROR(SEARCH("3- Moderado",F45)))</formula>
    </cfRule>
    <cfRule type="containsText" dxfId="1371" priority="233" operator="containsText" text="6- Moderado">
      <formula>NOT(ISERROR(SEARCH("6- Moderado",F45)))</formula>
    </cfRule>
    <cfRule type="containsText" dxfId="1370" priority="234" operator="containsText" text="4- Moderado">
      <formula>NOT(ISERROR(SEARCH("4- Moderado",F45)))</formula>
    </cfRule>
    <cfRule type="containsText" dxfId="1369" priority="235" operator="containsText" text="3- Bajo">
      <formula>NOT(ISERROR(SEARCH("3- Bajo",F45)))</formula>
    </cfRule>
    <cfRule type="containsText" dxfId="1368" priority="236" operator="containsText" text="4- Bajo">
      <formula>NOT(ISERROR(SEARCH("4- Bajo",F45)))</formula>
    </cfRule>
    <cfRule type="containsText" dxfId="1367" priority="237" operator="containsText" text="1- Bajo">
      <formula>NOT(ISERROR(SEARCH("1- Bajo",F45)))</formula>
    </cfRule>
  </conditionalFormatting>
  <conditionalFormatting sqref="J45:J49">
    <cfRule type="containsText" dxfId="1366" priority="227" operator="containsText" text="Bajo">
      <formula>NOT(ISERROR(SEARCH("Bajo",J45)))</formula>
    </cfRule>
    <cfRule type="containsText" dxfId="1365" priority="228" operator="containsText" text="Moderado">
      <formula>NOT(ISERROR(SEARCH("Moderado",J45)))</formula>
    </cfRule>
    <cfRule type="containsText" dxfId="1364" priority="229" operator="containsText" text="Alto">
      <formula>NOT(ISERROR(SEARCH("Alto",J45)))</formula>
    </cfRule>
    <cfRule type="containsText" dxfId="1363"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1362" priority="202" operator="containsText" text="Moderado">
      <formula>NOT(ISERROR(SEARCH("Moderado",M45)))</formula>
    </cfRule>
    <cfRule type="containsText" dxfId="1361" priority="222" operator="containsText" text="Bajo">
      <formula>NOT(ISERROR(SEARCH("Bajo",M45)))</formula>
    </cfRule>
    <cfRule type="containsText" dxfId="1360" priority="223" operator="containsText" text="Moderado">
      <formula>NOT(ISERROR(SEARCH("Moderado",M45)))</formula>
    </cfRule>
    <cfRule type="containsText" dxfId="1359" priority="224" operator="containsText" text="Alto">
      <formula>NOT(ISERROR(SEARCH("Alto",M45)))</formula>
    </cfRule>
    <cfRule type="containsText" dxfId="1358"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1357" priority="216" operator="containsText" text="3- Moderado">
      <formula>NOT(ISERROR(SEARCH("3- Moderado",N45)))</formula>
    </cfRule>
    <cfRule type="containsText" dxfId="1356" priority="217" operator="containsText" text="6- Moderado">
      <formula>NOT(ISERROR(SEARCH("6- Moderado",N45)))</formula>
    </cfRule>
    <cfRule type="containsText" dxfId="1355" priority="218" operator="containsText" text="4- Moderado">
      <formula>NOT(ISERROR(SEARCH("4- Moderado",N45)))</formula>
    </cfRule>
    <cfRule type="containsText" dxfId="1354" priority="219" operator="containsText" text="3- Bajo">
      <formula>NOT(ISERROR(SEARCH("3- Bajo",N45)))</formula>
    </cfRule>
    <cfRule type="containsText" dxfId="1353" priority="220" operator="containsText" text="4- Bajo">
      <formula>NOT(ISERROR(SEARCH("4- Bajo",N45)))</formula>
    </cfRule>
    <cfRule type="containsText" dxfId="1352" priority="221" operator="containsText" text="1- Bajo">
      <formula>NOT(ISERROR(SEARCH("1- Bajo",N45)))</formula>
    </cfRule>
  </conditionalFormatting>
  <conditionalFormatting sqref="H45:H49">
    <cfRule type="containsText" dxfId="1351" priority="203" operator="containsText" text="Muy Alta">
      <formula>NOT(ISERROR(SEARCH("Muy Alta",H45)))</formula>
    </cfRule>
    <cfRule type="containsText" dxfId="1350" priority="204" operator="containsText" text="Alta">
      <formula>NOT(ISERROR(SEARCH("Alta",H45)))</formula>
    </cfRule>
    <cfRule type="containsText" dxfId="1349" priority="205" operator="containsText" text="Muy Alta">
      <formula>NOT(ISERROR(SEARCH("Muy Alta",H45)))</formula>
    </cfRule>
    <cfRule type="containsText" dxfId="1348" priority="210" operator="containsText" text="Muy Baja">
      <formula>NOT(ISERROR(SEARCH("Muy Baja",H45)))</formula>
    </cfRule>
    <cfRule type="containsText" dxfId="1347" priority="211" operator="containsText" text="Baja">
      <formula>NOT(ISERROR(SEARCH("Baja",H45)))</formula>
    </cfRule>
    <cfRule type="containsText" dxfId="1346" priority="212" operator="containsText" text="Media">
      <formula>NOT(ISERROR(SEARCH("Media",H45)))</formula>
    </cfRule>
    <cfRule type="containsText" dxfId="1345" priority="213" operator="containsText" text="Alta">
      <formula>NOT(ISERROR(SEARCH("Alta",H45)))</formula>
    </cfRule>
    <cfRule type="containsText" dxfId="1344" priority="215" operator="containsText" text="Muy Alta">
      <formula>NOT(ISERROR(SEARCH("Muy Alta",H45)))</formula>
    </cfRule>
  </conditionalFormatting>
  <conditionalFormatting sqref="I45:I49">
    <cfRule type="containsText" dxfId="1343" priority="206" operator="containsText" text="Catastrófico">
      <formula>NOT(ISERROR(SEARCH("Catastrófico",I45)))</formula>
    </cfRule>
    <cfRule type="containsText" dxfId="1342" priority="207" operator="containsText" text="Mayor">
      <formula>NOT(ISERROR(SEARCH("Mayor",I45)))</formula>
    </cfRule>
    <cfRule type="containsText" dxfId="1341" priority="208" operator="containsText" text="Menor">
      <formula>NOT(ISERROR(SEARCH("Menor",I45)))</formula>
    </cfRule>
    <cfRule type="containsText" dxfId="1340" priority="209" operator="containsText" text="Leve">
      <formula>NOT(ISERROR(SEARCH("Leve",I45)))</formula>
    </cfRule>
    <cfRule type="containsText" dxfId="1339" priority="214" operator="containsText" text="Moderado">
      <formula>NOT(ISERROR(SEARCH("Moderado",I45)))</formula>
    </cfRule>
  </conditionalFormatting>
  <conditionalFormatting sqref="K45:K49">
    <cfRule type="containsText" dxfId="1338" priority="201" operator="containsText" text="Media">
      <formula>NOT(ISERROR(SEARCH("Media",K45)))</formula>
    </cfRule>
  </conditionalFormatting>
  <conditionalFormatting sqref="L45:L49">
    <cfRule type="containsText" dxfId="1337" priority="200" operator="containsText" text="Moderado">
      <formula>NOT(ISERROR(SEARCH("Moderado",L45)))</formula>
    </cfRule>
  </conditionalFormatting>
  <conditionalFormatting sqref="J45:J49">
    <cfRule type="containsText" dxfId="1336" priority="199" operator="containsText" text="Moderado">
      <formula>NOT(ISERROR(SEARCH("Moderado",J45)))</formula>
    </cfRule>
  </conditionalFormatting>
  <conditionalFormatting sqref="J45:J49">
    <cfRule type="containsText" dxfId="1335" priority="197" operator="containsText" text="Bajo">
      <formula>NOT(ISERROR(SEARCH("Bajo",J45)))</formula>
    </cfRule>
    <cfRule type="containsText" dxfId="1334" priority="198" operator="containsText" text="Extremo">
      <formula>NOT(ISERROR(SEARCH("Extremo",J45)))</formula>
    </cfRule>
  </conditionalFormatting>
  <conditionalFormatting sqref="K45:K49">
    <cfRule type="containsText" dxfId="1333" priority="195" operator="containsText" text="Baja">
      <formula>NOT(ISERROR(SEARCH("Baja",K45)))</formula>
    </cfRule>
    <cfRule type="containsText" dxfId="1332" priority="196" operator="containsText" text="Muy Baja">
      <formula>NOT(ISERROR(SEARCH("Muy Baja",K45)))</formula>
    </cfRule>
  </conditionalFormatting>
  <conditionalFormatting sqref="K45:K49">
    <cfRule type="containsText" dxfId="1331" priority="193" operator="containsText" text="Muy Alta">
      <formula>NOT(ISERROR(SEARCH("Muy Alta",K45)))</formula>
    </cfRule>
    <cfRule type="containsText" dxfId="1330" priority="194" operator="containsText" text="Alta">
      <formula>NOT(ISERROR(SEARCH("Alta",K45)))</formula>
    </cfRule>
  </conditionalFormatting>
  <conditionalFormatting sqref="L45:L49">
    <cfRule type="containsText" dxfId="1329" priority="189" operator="containsText" text="Catastrófico">
      <formula>NOT(ISERROR(SEARCH("Catastrófico",L45)))</formula>
    </cfRule>
    <cfRule type="containsText" dxfId="1328" priority="190" operator="containsText" text="Mayor">
      <formula>NOT(ISERROR(SEARCH("Mayor",L45)))</formula>
    </cfRule>
    <cfRule type="containsText" dxfId="1327" priority="191" operator="containsText" text="Menor">
      <formula>NOT(ISERROR(SEARCH("Menor",L45)))</formula>
    </cfRule>
    <cfRule type="containsText" dxfId="1326" priority="192" operator="containsText" text="Leve">
      <formula>NOT(ISERROR(SEARCH("Leve",L45)))</formula>
    </cfRule>
  </conditionalFormatting>
  <conditionalFormatting sqref="K50:L50">
    <cfRule type="containsText" dxfId="1325" priority="183" operator="containsText" text="3- Moderado">
      <formula>NOT(ISERROR(SEARCH("3- Moderado",K50)))</formula>
    </cfRule>
    <cfRule type="containsText" dxfId="1324" priority="184" operator="containsText" text="6- Moderado">
      <formula>NOT(ISERROR(SEARCH("6- Moderado",K50)))</formula>
    </cfRule>
    <cfRule type="containsText" dxfId="1323" priority="185" operator="containsText" text="4- Moderado">
      <formula>NOT(ISERROR(SEARCH("4- Moderado",K50)))</formula>
    </cfRule>
    <cfRule type="containsText" dxfId="1322" priority="186" operator="containsText" text="3- Bajo">
      <formula>NOT(ISERROR(SEARCH("3- Bajo",K50)))</formula>
    </cfRule>
    <cfRule type="containsText" dxfId="1321" priority="187" operator="containsText" text="4- Bajo">
      <formula>NOT(ISERROR(SEARCH("4- Bajo",K50)))</formula>
    </cfRule>
    <cfRule type="containsText" dxfId="1320" priority="188" operator="containsText" text="1- Bajo">
      <formula>NOT(ISERROR(SEARCH("1- Bajo",K50)))</formula>
    </cfRule>
  </conditionalFormatting>
  <conditionalFormatting sqref="H50:I50">
    <cfRule type="containsText" dxfId="1319" priority="177" operator="containsText" text="3- Moderado">
      <formula>NOT(ISERROR(SEARCH("3- Moderado",H50)))</formula>
    </cfRule>
    <cfRule type="containsText" dxfId="1318" priority="178" operator="containsText" text="6- Moderado">
      <formula>NOT(ISERROR(SEARCH("6- Moderado",H50)))</formula>
    </cfRule>
    <cfRule type="containsText" dxfId="1317" priority="179" operator="containsText" text="4- Moderado">
      <formula>NOT(ISERROR(SEARCH("4- Moderado",H50)))</formula>
    </cfRule>
    <cfRule type="containsText" dxfId="1316" priority="180" operator="containsText" text="3- Bajo">
      <formula>NOT(ISERROR(SEARCH("3- Bajo",H50)))</formula>
    </cfRule>
    <cfRule type="containsText" dxfId="1315" priority="181" operator="containsText" text="4- Bajo">
      <formula>NOT(ISERROR(SEARCH("4- Bajo",H50)))</formula>
    </cfRule>
    <cfRule type="containsText" dxfId="1314" priority="182" operator="containsText" text="1- Bajo">
      <formula>NOT(ISERROR(SEARCH("1- Bajo",H50)))</formula>
    </cfRule>
  </conditionalFormatting>
  <conditionalFormatting sqref="A50 C50:E50">
    <cfRule type="containsText" dxfId="1313" priority="171" operator="containsText" text="3- Moderado">
      <formula>NOT(ISERROR(SEARCH("3- Moderado",A50)))</formula>
    </cfRule>
    <cfRule type="containsText" dxfId="1312" priority="172" operator="containsText" text="6- Moderado">
      <formula>NOT(ISERROR(SEARCH("6- Moderado",A50)))</formula>
    </cfRule>
    <cfRule type="containsText" dxfId="1311" priority="173" operator="containsText" text="4- Moderado">
      <formula>NOT(ISERROR(SEARCH("4- Moderado",A50)))</formula>
    </cfRule>
    <cfRule type="containsText" dxfId="1310" priority="174" operator="containsText" text="3- Bajo">
      <formula>NOT(ISERROR(SEARCH("3- Bajo",A50)))</formula>
    </cfRule>
    <cfRule type="containsText" dxfId="1309" priority="175" operator="containsText" text="4- Bajo">
      <formula>NOT(ISERROR(SEARCH("4- Bajo",A50)))</formula>
    </cfRule>
    <cfRule type="containsText" dxfId="1308" priority="176" operator="containsText" text="1- Bajo">
      <formula>NOT(ISERROR(SEARCH("1- Bajo",A50)))</formula>
    </cfRule>
  </conditionalFormatting>
  <conditionalFormatting sqref="F50:G50">
    <cfRule type="containsText" dxfId="1307" priority="165" operator="containsText" text="3- Moderado">
      <formula>NOT(ISERROR(SEARCH("3- Moderado",F50)))</formula>
    </cfRule>
    <cfRule type="containsText" dxfId="1306" priority="166" operator="containsText" text="6- Moderado">
      <formula>NOT(ISERROR(SEARCH("6- Moderado",F50)))</formula>
    </cfRule>
    <cfRule type="containsText" dxfId="1305" priority="167" operator="containsText" text="4- Moderado">
      <formula>NOT(ISERROR(SEARCH("4- Moderado",F50)))</formula>
    </cfRule>
    <cfRule type="containsText" dxfId="1304" priority="168" operator="containsText" text="3- Bajo">
      <formula>NOT(ISERROR(SEARCH("3- Bajo",F50)))</formula>
    </cfRule>
    <cfRule type="containsText" dxfId="1303" priority="169" operator="containsText" text="4- Bajo">
      <formula>NOT(ISERROR(SEARCH("4- Bajo",F50)))</formula>
    </cfRule>
    <cfRule type="containsText" dxfId="1302" priority="170" operator="containsText" text="1- Bajo">
      <formula>NOT(ISERROR(SEARCH("1- Bajo",F50)))</formula>
    </cfRule>
  </conditionalFormatting>
  <conditionalFormatting sqref="J50:J54">
    <cfRule type="containsText" dxfId="1301" priority="160" operator="containsText" text="Bajo">
      <formula>NOT(ISERROR(SEARCH("Bajo",J50)))</formula>
    </cfRule>
    <cfRule type="containsText" dxfId="1300" priority="161" operator="containsText" text="Moderado">
      <formula>NOT(ISERROR(SEARCH("Moderado",J50)))</formula>
    </cfRule>
    <cfRule type="containsText" dxfId="1299" priority="162" operator="containsText" text="Alto">
      <formula>NOT(ISERROR(SEARCH("Alto",J50)))</formula>
    </cfRule>
    <cfRule type="containsText" dxfId="1298"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1297" priority="135" operator="containsText" text="Moderado">
      <formula>NOT(ISERROR(SEARCH("Moderado",M50)))</formula>
    </cfRule>
    <cfRule type="containsText" dxfId="1296" priority="155" operator="containsText" text="Bajo">
      <formula>NOT(ISERROR(SEARCH("Bajo",M50)))</formula>
    </cfRule>
    <cfRule type="containsText" dxfId="1295" priority="156" operator="containsText" text="Moderado">
      <formula>NOT(ISERROR(SEARCH("Moderado",M50)))</formula>
    </cfRule>
    <cfRule type="containsText" dxfId="1294" priority="157" operator="containsText" text="Alto">
      <formula>NOT(ISERROR(SEARCH("Alto",M50)))</formula>
    </cfRule>
    <cfRule type="containsText" dxfId="1293"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1292" priority="149" operator="containsText" text="3- Moderado">
      <formula>NOT(ISERROR(SEARCH("3- Moderado",N50)))</formula>
    </cfRule>
    <cfRule type="containsText" dxfId="1291" priority="150" operator="containsText" text="6- Moderado">
      <formula>NOT(ISERROR(SEARCH("6- Moderado",N50)))</formula>
    </cfRule>
    <cfRule type="containsText" dxfId="1290" priority="151" operator="containsText" text="4- Moderado">
      <formula>NOT(ISERROR(SEARCH("4- Moderado",N50)))</formula>
    </cfRule>
    <cfRule type="containsText" dxfId="1289" priority="152" operator="containsText" text="3- Bajo">
      <formula>NOT(ISERROR(SEARCH("3- Bajo",N50)))</formula>
    </cfRule>
    <cfRule type="containsText" dxfId="1288" priority="153" operator="containsText" text="4- Bajo">
      <formula>NOT(ISERROR(SEARCH("4- Bajo",N50)))</formula>
    </cfRule>
    <cfRule type="containsText" dxfId="1287" priority="154" operator="containsText" text="1- Bajo">
      <formula>NOT(ISERROR(SEARCH("1- Bajo",N50)))</formula>
    </cfRule>
  </conditionalFormatting>
  <conditionalFormatting sqref="H50:H54">
    <cfRule type="containsText" dxfId="1286" priority="136" operator="containsText" text="Muy Alta">
      <formula>NOT(ISERROR(SEARCH("Muy Alta",H50)))</formula>
    </cfRule>
    <cfRule type="containsText" dxfId="1285" priority="137" operator="containsText" text="Alta">
      <formula>NOT(ISERROR(SEARCH("Alta",H50)))</formula>
    </cfRule>
    <cfRule type="containsText" dxfId="1284" priority="138" operator="containsText" text="Muy Alta">
      <formula>NOT(ISERROR(SEARCH("Muy Alta",H50)))</formula>
    </cfRule>
    <cfRule type="containsText" dxfId="1283" priority="143" operator="containsText" text="Muy Baja">
      <formula>NOT(ISERROR(SEARCH("Muy Baja",H50)))</formula>
    </cfRule>
    <cfRule type="containsText" dxfId="1282" priority="144" operator="containsText" text="Baja">
      <formula>NOT(ISERROR(SEARCH("Baja",H50)))</formula>
    </cfRule>
    <cfRule type="containsText" dxfId="1281" priority="145" operator="containsText" text="Media">
      <formula>NOT(ISERROR(SEARCH("Media",H50)))</formula>
    </cfRule>
    <cfRule type="containsText" dxfId="1280" priority="146" operator="containsText" text="Alta">
      <formula>NOT(ISERROR(SEARCH("Alta",H50)))</formula>
    </cfRule>
    <cfRule type="containsText" dxfId="1279" priority="148" operator="containsText" text="Muy Alta">
      <formula>NOT(ISERROR(SEARCH("Muy Alta",H50)))</formula>
    </cfRule>
  </conditionalFormatting>
  <conditionalFormatting sqref="I50:I54">
    <cfRule type="containsText" dxfId="1278" priority="139" operator="containsText" text="Catastrófico">
      <formula>NOT(ISERROR(SEARCH("Catastrófico",I50)))</formula>
    </cfRule>
    <cfRule type="containsText" dxfId="1277" priority="140" operator="containsText" text="Mayor">
      <formula>NOT(ISERROR(SEARCH("Mayor",I50)))</formula>
    </cfRule>
    <cfRule type="containsText" dxfId="1276" priority="141" operator="containsText" text="Menor">
      <formula>NOT(ISERROR(SEARCH("Menor",I50)))</formula>
    </cfRule>
    <cfRule type="containsText" dxfId="1275" priority="142" operator="containsText" text="Leve">
      <formula>NOT(ISERROR(SEARCH("Leve",I50)))</formula>
    </cfRule>
    <cfRule type="containsText" dxfId="1274" priority="147" operator="containsText" text="Moderado">
      <formula>NOT(ISERROR(SEARCH("Moderado",I50)))</formula>
    </cfRule>
  </conditionalFormatting>
  <conditionalFormatting sqref="K50:K54">
    <cfRule type="containsText" dxfId="1273" priority="134" operator="containsText" text="Media">
      <formula>NOT(ISERROR(SEARCH("Media",K50)))</formula>
    </cfRule>
  </conditionalFormatting>
  <conditionalFormatting sqref="L50:L54">
    <cfRule type="containsText" dxfId="1272" priority="133" operator="containsText" text="Moderado">
      <formula>NOT(ISERROR(SEARCH("Moderado",L50)))</formula>
    </cfRule>
  </conditionalFormatting>
  <conditionalFormatting sqref="J50:J54">
    <cfRule type="containsText" dxfId="1271" priority="132" operator="containsText" text="Moderado">
      <formula>NOT(ISERROR(SEARCH("Moderado",J50)))</formula>
    </cfRule>
  </conditionalFormatting>
  <conditionalFormatting sqref="J50:J54">
    <cfRule type="containsText" dxfId="1270" priority="130" operator="containsText" text="Bajo">
      <formula>NOT(ISERROR(SEARCH("Bajo",J50)))</formula>
    </cfRule>
    <cfRule type="containsText" dxfId="1269" priority="131" operator="containsText" text="Extremo">
      <formula>NOT(ISERROR(SEARCH("Extremo",J50)))</formula>
    </cfRule>
  </conditionalFormatting>
  <conditionalFormatting sqref="K50:K54">
    <cfRule type="containsText" dxfId="1268" priority="128" operator="containsText" text="Baja">
      <formula>NOT(ISERROR(SEARCH("Baja",K50)))</formula>
    </cfRule>
    <cfRule type="containsText" dxfId="1267" priority="129" operator="containsText" text="Muy Baja">
      <formula>NOT(ISERROR(SEARCH("Muy Baja",K50)))</formula>
    </cfRule>
  </conditionalFormatting>
  <conditionalFormatting sqref="K50:K54">
    <cfRule type="containsText" dxfId="1266" priority="126" operator="containsText" text="Muy Alta">
      <formula>NOT(ISERROR(SEARCH("Muy Alta",K50)))</formula>
    </cfRule>
    <cfRule type="containsText" dxfId="1265" priority="127" operator="containsText" text="Alta">
      <formula>NOT(ISERROR(SEARCH("Alta",K50)))</formula>
    </cfRule>
  </conditionalFormatting>
  <conditionalFormatting sqref="L50:L54">
    <cfRule type="containsText" dxfId="1264" priority="122" operator="containsText" text="Catastrófico">
      <formula>NOT(ISERROR(SEARCH("Catastrófico",L50)))</formula>
    </cfRule>
    <cfRule type="containsText" dxfId="1263" priority="123" operator="containsText" text="Mayor">
      <formula>NOT(ISERROR(SEARCH("Mayor",L50)))</formula>
    </cfRule>
    <cfRule type="containsText" dxfId="1262" priority="124" operator="containsText" text="Menor">
      <formula>NOT(ISERROR(SEARCH("Menor",L50)))</formula>
    </cfRule>
    <cfRule type="containsText" dxfId="1261" priority="125" operator="containsText" text="Leve">
      <formula>NOT(ISERROR(SEARCH("Leve",L50)))</formula>
    </cfRule>
  </conditionalFormatting>
  <conditionalFormatting sqref="K55:L55">
    <cfRule type="containsText" dxfId="1260" priority="116" operator="containsText" text="3- Moderado">
      <formula>NOT(ISERROR(SEARCH("3- Moderado",K55)))</formula>
    </cfRule>
    <cfRule type="containsText" dxfId="1259" priority="117" operator="containsText" text="6- Moderado">
      <formula>NOT(ISERROR(SEARCH("6- Moderado",K55)))</formula>
    </cfRule>
    <cfRule type="containsText" dxfId="1258" priority="118" operator="containsText" text="4- Moderado">
      <formula>NOT(ISERROR(SEARCH("4- Moderado",K55)))</formula>
    </cfRule>
    <cfRule type="containsText" dxfId="1257" priority="119" operator="containsText" text="3- Bajo">
      <formula>NOT(ISERROR(SEARCH("3- Bajo",K55)))</formula>
    </cfRule>
    <cfRule type="containsText" dxfId="1256" priority="120" operator="containsText" text="4- Bajo">
      <formula>NOT(ISERROR(SEARCH("4- Bajo",K55)))</formula>
    </cfRule>
    <cfRule type="containsText" dxfId="1255" priority="121" operator="containsText" text="1- Bajo">
      <formula>NOT(ISERROR(SEARCH("1- Bajo",K55)))</formula>
    </cfRule>
  </conditionalFormatting>
  <conditionalFormatting sqref="H55:I55">
    <cfRule type="containsText" dxfId="1254" priority="110" operator="containsText" text="3- Moderado">
      <formula>NOT(ISERROR(SEARCH("3- Moderado",H55)))</formula>
    </cfRule>
    <cfRule type="containsText" dxfId="1253" priority="111" operator="containsText" text="6- Moderado">
      <formula>NOT(ISERROR(SEARCH("6- Moderado",H55)))</formula>
    </cfRule>
    <cfRule type="containsText" dxfId="1252" priority="112" operator="containsText" text="4- Moderado">
      <formula>NOT(ISERROR(SEARCH("4- Moderado",H55)))</formula>
    </cfRule>
    <cfRule type="containsText" dxfId="1251" priority="113" operator="containsText" text="3- Bajo">
      <formula>NOT(ISERROR(SEARCH("3- Bajo",H55)))</formula>
    </cfRule>
    <cfRule type="containsText" dxfId="1250" priority="114" operator="containsText" text="4- Bajo">
      <formula>NOT(ISERROR(SEARCH("4- Bajo",H55)))</formula>
    </cfRule>
    <cfRule type="containsText" dxfId="1249" priority="115" operator="containsText" text="1- Bajo">
      <formula>NOT(ISERROR(SEARCH("1- Bajo",H55)))</formula>
    </cfRule>
  </conditionalFormatting>
  <conditionalFormatting sqref="A55 C55:E55">
    <cfRule type="containsText" dxfId="1248" priority="104" operator="containsText" text="3- Moderado">
      <formula>NOT(ISERROR(SEARCH("3- Moderado",A55)))</formula>
    </cfRule>
    <cfRule type="containsText" dxfId="1247" priority="105" operator="containsText" text="6- Moderado">
      <formula>NOT(ISERROR(SEARCH("6- Moderado",A55)))</formula>
    </cfRule>
    <cfRule type="containsText" dxfId="1246" priority="106" operator="containsText" text="4- Moderado">
      <formula>NOT(ISERROR(SEARCH("4- Moderado",A55)))</formula>
    </cfRule>
    <cfRule type="containsText" dxfId="1245" priority="107" operator="containsText" text="3- Bajo">
      <formula>NOT(ISERROR(SEARCH("3- Bajo",A55)))</formula>
    </cfRule>
    <cfRule type="containsText" dxfId="1244" priority="108" operator="containsText" text="4- Bajo">
      <formula>NOT(ISERROR(SEARCH("4- Bajo",A55)))</formula>
    </cfRule>
    <cfRule type="containsText" dxfId="1243" priority="109" operator="containsText" text="1- Bajo">
      <formula>NOT(ISERROR(SEARCH("1- Bajo",A55)))</formula>
    </cfRule>
  </conditionalFormatting>
  <conditionalFormatting sqref="F55:G55">
    <cfRule type="containsText" dxfId="1242" priority="98" operator="containsText" text="3- Moderado">
      <formula>NOT(ISERROR(SEARCH("3- Moderado",F55)))</formula>
    </cfRule>
    <cfRule type="containsText" dxfId="1241" priority="99" operator="containsText" text="6- Moderado">
      <formula>NOT(ISERROR(SEARCH("6- Moderado",F55)))</formula>
    </cfRule>
    <cfRule type="containsText" dxfId="1240" priority="100" operator="containsText" text="4- Moderado">
      <formula>NOT(ISERROR(SEARCH("4- Moderado",F55)))</formula>
    </cfRule>
    <cfRule type="containsText" dxfId="1239" priority="101" operator="containsText" text="3- Bajo">
      <formula>NOT(ISERROR(SEARCH("3- Bajo",F55)))</formula>
    </cfRule>
    <cfRule type="containsText" dxfId="1238" priority="102" operator="containsText" text="4- Bajo">
      <formula>NOT(ISERROR(SEARCH("4- Bajo",F55)))</formula>
    </cfRule>
    <cfRule type="containsText" dxfId="1237" priority="103" operator="containsText" text="1- Bajo">
      <formula>NOT(ISERROR(SEARCH("1- Bajo",F55)))</formula>
    </cfRule>
  </conditionalFormatting>
  <conditionalFormatting sqref="J55:J59">
    <cfRule type="containsText" dxfId="1236" priority="93" operator="containsText" text="Bajo">
      <formula>NOT(ISERROR(SEARCH("Bajo",J55)))</formula>
    </cfRule>
    <cfRule type="containsText" dxfId="1235" priority="94" operator="containsText" text="Moderado">
      <formula>NOT(ISERROR(SEARCH("Moderado",J55)))</formula>
    </cfRule>
    <cfRule type="containsText" dxfId="1234" priority="95" operator="containsText" text="Alto">
      <formula>NOT(ISERROR(SEARCH("Alto",J55)))</formula>
    </cfRule>
    <cfRule type="containsText" dxfId="1233"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1232" priority="68" operator="containsText" text="Moderado">
      <formula>NOT(ISERROR(SEARCH("Moderado",M55)))</formula>
    </cfRule>
    <cfRule type="containsText" dxfId="1231" priority="88" operator="containsText" text="Bajo">
      <formula>NOT(ISERROR(SEARCH("Bajo",M55)))</formula>
    </cfRule>
    <cfRule type="containsText" dxfId="1230" priority="89" operator="containsText" text="Moderado">
      <formula>NOT(ISERROR(SEARCH("Moderado",M55)))</formula>
    </cfRule>
    <cfRule type="containsText" dxfId="1229" priority="90" operator="containsText" text="Alto">
      <formula>NOT(ISERROR(SEARCH("Alto",M55)))</formula>
    </cfRule>
    <cfRule type="containsText" dxfId="1228"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1227" priority="82" operator="containsText" text="3- Moderado">
      <formula>NOT(ISERROR(SEARCH("3- Moderado",N55)))</formula>
    </cfRule>
    <cfRule type="containsText" dxfId="1226" priority="83" operator="containsText" text="6- Moderado">
      <formula>NOT(ISERROR(SEARCH("6- Moderado",N55)))</formula>
    </cfRule>
    <cfRule type="containsText" dxfId="1225" priority="84" operator="containsText" text="4- Moderado">
      <formula>NOT(ISERROR(SEARCH("4- Moderado",N55)))</formula>
    </cfRule>
    <cfRule type="containsText" dxfId="1224" priority="85" operator="containsText" text="3- Bajo">
      <formula>NOT(ISERROR(SEARCH("3- Bajo",N55)))</formula>
    </cfRule>
    <cfRule type="containsText" dxfId="1223" priority="86" operator="containsText" text="4- Bajo">
      <formula>NOT(ISERROR(SEARCH("4- Bajo",N55)))</formula>
    </cfRule>
    <cfRule type="containsText" dxfId="1222" priority="87" operator="containsText" text="1- Bajo">
      <formula>NOT(ISERROR(SEARCH("1- Bajo",N55)))</formula>
    </cfRule>
  </conditionalFormatting>
  <conditionalFormatting sqref="H55:H59">
    <cfRule type="containsText" dxfId="1221" priority="69" operator="containsText" text="Muy Alta">
      <formula>NOT(ISERROR(SEARCH("Muy Alta",H55)))</formula>
    </cfRule>
    <cfRule type="containsText" dxfId="1220" priority="70" operator="containsText" text="Alta">
      <formula>NOT(ISERROR(SEARCH("Alta",H55)))</formula>
    </cfRule>
    <cfRule type="containsText" dxfId="1219" priority="71" operator="containsText" text="Muy Alta">
      <formula>NOT(ISERROR(SEARCH("Muy Alta",H55)))</formula>
    </cfRule>
    <cfRule type="containsText" dxfId="1218" priority="76" operator="containsText" text="Muy Baja">
      <formula>NOT(ISERROR(SEARCH("Muy Baja",H55)))</formula>
    </cfRule>
    <cfRule type="containsText" dxfId="1217" priority="77" operator="containsText" text="Baja">
      <formula>NOT(ISERROR(SEARCH("Baja",H55)))</formula>
    </cfRule>
    <cfRule type="containsText" dxfId="1216" priority="78" operator="containsText" text="Media">
      <formula>NOT(ISERROR(SEARCH("Media",H55)))</formula>
    </cfRule>
    <cfRule type="containsText" dxfId="1215" priority="79" operator="containsText" text="Alta">
      <formula>NOT(ISERROR(SEARCH("Alta",H55)))</formula>
    </cfRule>
    <cfRule type="containsText" dxfId="1214" priority="81" operator="containsText" text="Muy Alta">
      <formula>NOT(ISERROR(SEARCH("Muy Alta",H55)))</formula>
    </cfRule>
  </conditionalFormatting>
  <conditionalFormatting sqref="I55:I59">
    <cfRule type="containsText" dxfId="1213" priority="72" operator="containsText" text="Catastrófico">
      <formula>NOT(ISERROR(SEARCH("Catastrófico",I55)))</formula>
    </cfRule>
    <cfRule type="containsText" dxfId="1212" priority="73" operator="containsText" text="Mayor">
      <formula>NOT(ISERROR(SEARCH("Mayor",I55)))</formula>
    </cfRule>
    <cfRule type="containsText" dxfId="1211" priority="74" operator="containsText" text="Menor">
      <formula>NOT(ISERROR(SEARCH("Menor",I55)))</formula>
    </cfRule>
    <cfRule type="containsText" dxfId="1210" priority="75" operator="containsText" text="Leve">
      <formula>NOT(ISERROR(SEARCH("Leve",I55)))</formula>
    </cfRule>
    <cfRule type="containsText" dxfId="1209" priority="80" operator="containsText" text="Moderado">
      <formula>NOT(ISERROR(SEARCH("Moderado",I55)))</formula>
    </cfRule>
  </conditionalFormatting>
  <conditionalFormatting sqref="K55:K59">
    <cfRule type="containsText" dxfId="1208" priority="67" operator="containsText" text="Media">
      <formula>NOT(ISERROR(SEARCH("Media",K55)))</formula>
    </cfRule>
  </conditionalFormatting>
  <conditionalFormatting sqref="L55:L59">
    <cfRule type="containsText" dxfId="1207" priority="66" operator="containsText" text="Moderado">
      <formula>NOT(ISERROR(SEARCH("Moderado",L55)))</formula>
    </cfRule>
  </conditionalFormatting>
  <conditionalFormatting sqref="J55:J59">
    <cfRule type="containsText" dxfId="1206" priority="65" operator="containsText" text="Moderado">
      <formula>NOT(ISERROR(SEARCH("Moderado",J55)))</formula>
    </cfRule>
  </conditionalFormatting>
  <conditionalFormatting sqref="J55:J59">
    <cfRule type="containsText" dxfId="1205" priority="63" operator="containsText" text="Bajo">
      <formula>NOT(ISERROR(SEARCH("Bajo",J55)))</formula>
    </cfRule>
    <cfRule type="containsText" dxfId="1204" priority="64" operator="containsText" text="Extremo">
      <formula>NOT(ISERROR(SEARCH("Extremo",J55)))</formula>
    </cfRule>
  </conditionalFormatting>
  <conditionalFormatting sqref="K55:K59">
    <cfRule type="containsText" dxfId="1203" priority="61" operator="containsText" text="Baja">
      <formula>NOT(ISERROR(SEARCH("Baja",K55)))</formula>
    </cfRule>
    <cfRule type="containsText" dxfId="1202" priority="62" operator="containsText" text="Muy Baja">
      <formula>NOT(ISERROR(SEARCH("Muy Baja",K55)))</formula>
    </cfRule>
  </conditionalFormatting>
  <conditionalFormatting sqref="K55:K59">
    <cfRule type="containsText" dxfId="1201" priority="59" operator="containsText" text="Muy Alta">
      <formula>NOT(ISERROR(SEARCH("Muy Alta",K55)))</formula>
    </cfRule>
    <cfRule type="containsText" dxfId="1200" priority="60" operator="containsText" text="Alta">
      <formula>NOT(ISERROR(SEARCH("Alta",K55)))</formula>
    </cfRule>
  </conditionalFormatting>
  <conditionalFormatting sqref="L55:L59">
    <cfRule type="containsText" dxfId="1199" priority="55" operator="containsText" text="Catastrófico">
      <formula>NOT(ISERROR(SEARCH("Catastrófico",L55)))</formula>
    </cfRule>
    <cfRule type="containsText" dxfId="1198" priority="56" operator="containsText" text="Mayor">
      <formula>NOT(ISERROR(SEARCH("Mayor",L55)))</formula>
    </cfRule>
    <cfRule type="containsText" dxfId="1197" priority="57" operator="containsText" text="Menor">
      <formula>NOT(ISERROR(SEARCH("Menor",L55)))</formula>
    </cfRule>
    <cfRule type="containsText" dxfId="1196" priority="58" operator="containsText" text="Leve">
      <formula>NOT(ISERROR(SEARCH("Leve",L55)))</formula>
    </cfRule>
  </conditionalFormatting>
  <dataValidations count="7">
    <dataValidation allowBlank="1" showInputMessage="1" showErrorMessage="1" prompt="Seleccionar el tipo de riesgo teniendo en cuenta que  factor organizaconal afecta. Ver explicacion en hoja " sqref="E8" xr:uid="{00000000-0002-0000-0D00-000000000000}"/>
    <dataValidation allowBlank="1" showInputMessage="1" showErrorMessage="1" prompt="Registrar qué factor  que ocasina el riesgo: un facot identtficado el contexto._x000a_O  personas, recursos, estilo de direccion , factores externos, , codiciones ambientales" sqref="F8:G8" xr:uid="{00000000-0002-0000-0D00-000001000000}"/>
    <dataValidation allowBlank="1" showInputMessage="1" showErrorMessage="1" prompt="Que tan factible es que materialize el riesgo?" sqref="H8" xr:uid="{00000000-0002-0000-0D00-000002000000}"/>
    <dataValidation allowBlank="1" showInputMessage="1" showErrorMessage="1" prompt="El grado de afectación puede ser " sqref="I8" xr:uid="{00000000-0002-0000-0D00-000003000000}"/>
    <dataValidation allowBlank="1" showInputMessage="1" showErrorMessage="1" prompt="Describir las actividades que se van a desarrollar para el proyecto" sqref="O7" xr:uid="{00000000-0002-0000-0D00-000004000000}"/>
    <dataValidation allowBlank="1" showInputMessage="1" showErrorMessage="1" prompt="Seleccionar si el responsable es el responsable de las acciones es el nivel central" sqref="P7:P8" xr:uid="{00000000-0002-0000-0D00-000005000000}"/>
    <dataValidation allowBlank="1" showInputMessage="1" showErrorMessage="1" prompt="seleccionar si el responsable de ejecutar las acciones es el nivel central" sqref="Q8" xr:uid="{00000000-0002-0000-0D00-000006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JR59"/>
  <sheetViews>
    <sheetView zoomScale="71" zoomScaleNormal="71" workbookViewId="0">
      <selection sqref="A1:C2"/>
    </sheetView>
  </sheetViews>
  <sheetFormatPr baseColWidth="10" defaultColWidth="11.44140625" defaultRowHeight="14.4" x14ac:dyDescent="0.3"/>
  <cols>
    <col min="1" max="2" width="18.44140625" style="77" customWidth="1"/>
    <col min="3" max="3" width="15.5546875" customWidth="1"/>
    <col min="4" max="4" width="27.5546875" style="77" customWidth="1"/>
    <col min="5" max="5" width="18" style="150" customWidth="1"/>
    <col min="6" max="6" width="40.109375" customWidth="1"/>
    <col min="7" max="7" width="20.44140625" customWidth="1"/>
    <col min="8" max="8" width="10.44140625" style="151" customWidth="1"/>
    <col min="9" max="9" width="11.44140625" style="151" customWidth="1"/>
    <col min="10" max="10" width="10.109375" style="152" customWidth="1"/>
    <col min="11" max="11" width="11.44140625" style="151" customWidth="1"/>
    <col min="12" max="12" width="10.88671875" style="151" customWidth="1"/>
    <col min="13" max="13" width="18.33203125" style="151" bestFit="1" customWidth="1"/>
    <col min="14" max="14" width="18.33203125" bestFit="1" customWidth="1"/>
    <col min="15" max="15" width="32.88671875" customWidth="1"/>
    <col min="16" max="16" width="15" customWidth="1"/>
    <col min="17" max="17" width="15.88671875" customWidth="1"/>
    <col min="18" max="18" width="16" customWidth="1"/>
    <col min="19" max="19" width="16.33203125" customWidth="1"/>
    <col min="20" max="20" width="17.5546875" customWidth="1"/>
    <col min="21" max="176" width="11.44140625" style="6"/>
  </cols>
  <sheetData>
    <row r="1" spans="1:278" s="132" customFormat="1" ht="16.5" customHeight="1" x14ac:dyDescent="0.25">
      <c r="A1" s="372"/>
      <c r="B1" s="373"/>
      <c r="C1" s="373"/>
      <c r="D1" s="530" t="s">
        <v>923</v>
      </c>
      <c r="E1" s="530"/>
      <c r="F1" s="530"/>
      <c r="G1" s="530"/>
      <c r="H1" s="530"/>
      <c r="I1" s="530"/>
      <c r="J1" s="530"/>
      <c r="K1" s="530"/>
      <c r="L1" s="530"/>
      <c r="M1" s="530"/>
      <c r="N1" s="530"/>
      <c r="O1" s="530"/>
      <c r="P1" s="530"/>
      <c r="Q1" s="531"/>
      <c r="R1" s="364" t="s">
        <v>151</v>
      </c>
      <c r="S1" s="364"/>
      <c r="T1" s="364"/>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25">
      <c r="A2" s="374"/>
      <c r="B2" s="375"/>
      <c r="C2" s="375"/>
      <c r="D2" s="532"/>
      <c r="E2" s="532"/>
      <c r="F2" s="532"/>
      <c r="G2" s="532"/>
      <c r="H2" s="532"/>
      <c r="I2" s="532"/>
      <c r="J2" s="532"/>
      <c r="K2" s="532"/>
      <c r="L2" s="532"/>
      <c r="M2" s="532"/>
      <c r="N2" s="532"/>
      <c r="O2" s="532"/>
      <c r="P2" s="532"/>
      <c r="Q2" s="533"/>
      <c r="R2" s="364"/>
      <c r="S2" s="364"/>
      <c r="T2" s="364"/>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25">
      <c r="A3" s="2"/>
      <c r="B3" s="2"/>
      <c r="C3" s="199"/>
      <c r="D3" s="532"/>
      <c r="E3" s="532"/>
      <c r="F3" s="532"/>
      <c r="G3" s="532"/>
      <c r="H3" s="532"/>
      <c r="I3" s="532"/>
      <c r="J3" s="532"/>
      <c r="K3" s="532"/>
      <c r="L3" s="532"/>
      <c r="M3" s="532"/>
      <c r="N3" s="532"/>
      <c r="O3" s="532"/>
      <c r="P3" s="532"/>
      <c r="Q3" s="533"/>
      <c r="R3" s="364"/>
      <c r="S3" s="364"/>
      <c r="T3" s="364"/>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25">
      <c r="A4" s="365" t="s">
        <v>152</v>
      </c>
      <c r="B4" s="366"/>
      <c r="C4" s="367"/>
      <c r="D4" s="368" t="str">
        <f>'Mapa Final'!D4</f>
        <v>Adquisición de bienes y servicios</v>
      </c>
      <c r="E4" s="369"/>
      <c r="F4" s="369"/>
      <c r="G4" s="369"/>
      <c r="H4" s="369"/>
      <c r="I4" s="369"/>
      <c r="J4" s="369"/>
      <c r="K4" s="369"/>
      <c r="L4" s="369"/>
      <c r="M4" s="369"/>
      <c r="N4" s="370"/>
      <c r="O4" s="371"/>
      <c r="P4" s="371"/>
      <c r="Q4" s="371"/>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25">
      <c r="A5" s="365" t="s">
        <v>154</v>
      </c>
      <c r="B5" s="366"/>
      <c r="C5" s="367"/>
      <c r="D5" s="376" t="str">
        <f>'Mapa Final'!D5</f>
        <v>Adquirir oportunamente los bienes y servicios requeridos por la Rama Judicial para garantizar una óptima gestión en cada vigencia, en el marco del sistema de gestión de la calidad, medio ambiente y seguridad y salud en el trabajo.</v>
      </c>
      <c r="E5" s="377"/>
      <c r="F5" s="377"/>
      <c r="G5" s="377"/>
      <c r="H5" s="377"/>
      <c r="I5" s="377"/>
      <c r="J5" s="377"/>
      <c r="K5" s="377"/>
      <c r="L5" s="377"/>
      <c r="M5" s="377"/>
      <c r="N5" s="378"/>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
      <c r="A6" s="365" t="s">
        <v>155</v>
      </c>
      <c r="B6" s="366"/>
      <c r="C6" s="367"/>
      <c r="D6" s="376" t="str">
        <f>'Mapa Final'!D6</f>
        <v>Nivel Central - Nivel Seccional</v>
      </c>
      <c r="E6" s="377"/>
      <c r="F6" s="377"/>
      <c r="G6" s="377"/>
      <c r="H6" s="377"/>
      <c r="I6" s="377"/>
      <c r="J6" s="377"/>
      <c r="K6" s="377"/>
      <c r="L6" s="377"/>
      <c r="M6" s="377"/>
      <c r="N6" s="378"/>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39.75" customHeight="1" thickTop="1" thickBot="1" x14ac:dyDescent="0.35">
      <c r="A7" s="525" t="s">
        <v>906</v>
      </c>
      <c r="B7" s="526"/>
      <c r="C7" s="526"/>
      <c r="D7" s="526"/>
      <c r="E7" s="526"/>
      <c r="F7" s="527"/>
      <c r="G7" s="153"/>
      <c r="H7" s="528" t="s">
        <v>907</v>
      </c>
      <c r="I7" s="528"/>
      <c r="J7" s="528"/>
      <c r="K7" s="528" t="s">
        <v>908</v>
      </c>
      <c r="L7" s="528"/>
      <c r="M7" s="528"/>
      <c r="N7" s="529" t="s">
        <v>909</v>
      </c>
      <c r="O7" s="534" t="s">
        <v>910</v>
      </c>
      <c r="P7" s="536" t="s">
        <v>911</v>
      </c>
      <c r="Q7" s="537"/>
      <c r="R7" s="536" t="s">
        <v>912</v>
      </c>
      <c r="S7" s="537"/>
      <c r="T7" s="538" t="s">
        <v>924</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 customHeight="1" thickTop="1" thickBot="1" x14ac:dyDescent="0.35">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529"/>
      <c r="O8" s="535"/>
      <c r="P8" s="156" t="s">
        <v>917</v>
      </c>
      <c r="Q8" s="156" t="s">
        <v>918</v>
      </c>
      <c r="R8" s="156" t="s">
        <v>919</v>
      </c>
      <c r="S8" s="156" t="s">
        <v>920</v>
      </c>
      <c r="T8" s="538"/>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5">
      <c r="A9" s="523"/>
      <c r="B9" s="524"/>
      <c r="C9" s="524"/>
      <c r="D9" s="524"/>
      <c r="E9" s="524"/>
      <c r="F9" s="524"/>
      <c r="G9" s="524"/>
      <c r="H9" s="524"/>
      <c r="I9" s="524"/>
      <c r="J9" s="524"/>
      <c r="K9" s="524"/>
      <c r="L9" s="524"/>
      <c r="M9" s="524"/>
      <c r="N9" s="524"/>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3">
      <c r="A10" s="508">
        <f>'Mapa Final'!A10</f>
        <v>1</v>
      </c>
      <c r="B10" s="494" t="str">
        <f>'Mapa Final'!B10</f>
        <v>Desabastecimiento</v>
      </c>
      <c r="C10" s="511" t="str">
        <f>'Mapa Final'!C10</f>
        <v>Afectación en la Prestación del Servicio de Justicia</v>
      </c>
      <c r="D10" s="511" t="str">
        <f>'Mapa Final'!D10</f>
        <v>Alteración del orden publico</v>
      </c>
      <c r="E10" s="514" t="str">
        <f>'Mapa Final'!E10</f>
        <v>No disponibilidad de productos y/o servicios por alteracion del orden publico</v>
      </c>
      <c r="F10" s="514" t="str">
        <f>'Mapa Final'!F10</f>
        <v>Probabilidad de afectación en la prestación del Servicio de Justicia por la  no disponibilidad de productos y/o servicios por alteracion del orden publico</v>
      </c>
      <c r="G10" s="514" t="str">
        <f>'Mapa Final'!G10</f>
        <v>Daños Activos Fijos/Eventos Externos</v>
      </c>
      <c r="H10" s="517" t="str">
        <f>'Mapa Final'!I10</f>
        <v>Baja</v>
      </c>
      <c r="I10" s="520" t="str">
        <f>'Mapa Final'!L10</f>
        <v>Moderado</v>
      </c>
      <c r="J10" s="499" t="str">
        <f>'Mapa Final'!N10</f>
        <v>Moderado</v>
      </c>
      <c r="K10" s="502" t="str">
        <f>'Mapa Final'!AA10</f>
        <v>Baja</v>
      </c>
      <c r="L10" s="502" t="str">
        <f>'Mapa Final'!AE10</f>
        <v>Moderado</v>
      </c>
      <c r="M10" s="505" t="str">
        <f>'Mapa Final'!AG10</f>
        <v>Moderado</v>
      </c>
      <c r="N10" s="502" t="str">
        <f>'Mapa Final'!AH10</f>
        <v>Aceptar</v>
      </c>
      <c r="O10" s="496"/>
      <c r="P10" s="496"/>
      <c r="Q10" s="496"/>
      <c r="R10" s="496"/>
      <c r="S10" s="496"/>
      <c r="T10" s="496"/>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3">
      <c r="A11" s="509"/>
      <c r="B11" s="325"/>
      <c r="C11" s="512"/>
      <c r="D11" s="512"/>
      <c r="E11" s="515"/>
      <c r="F11" s="515"/>
      <c r="G11" s="515"/>
      <c r="H11" s="518"/>
      <c r="I11" s="521"/>
      <c r="J11" s="500"/>
      <c r="K11" s="503"/>
      <c r="L11" s="503"/>
      <c r="M11" s="506"/>
      <c r="N11" s="503"/>
      <c r="O11" s="497"/>
      <c r="P11" s="497"/>
      <c r="Q11" s="497"/>
      <c r="R11" s="497"/>
      <c r="S11" s="497"/>
      <c r="T11" s="497"/>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3">
      <c r="A12" s="509"/>
      <c r="B12" s="325"/>
      <c r="C12" s="512"/>
      <c r="D12" s="512"/>
      <c r="E12" s="515"/>
      <c r="F12" s="515"/>
      <c r="G12" s="515"/>
      <c r="H12" s="518"/>
      <c r="I12" s="521"/>
      <c r="J12" s="500"/>
      <c r="K12" s="503"/>
      <c r="L12" s="503"/>
      <c r="M12" s="506"/>
      <c r="N12" s="503"/>
      <c r="O12" s="497"/>
      <c r="P12" s="497"/>
      <c r="Q12" s="497"/>
      <c r="R12" s="497"/>
      <c r="S12" s="497"/>
      <c r="T12" s="497"/>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3">
      <c r="A13" s="509"/>
      <c r="B13" s="325"/>
      <c r="C13" s="512"/>
      <c r="D13" s="512"/>
      <c r="E13" s="515"/>
      <c r="F13" s="515"/>
      <c r="G13" s="515"/>
      <c r="H13" s="518"/>
      <c r="I13" s="521"/>
      <c r="J13" s="500"/>
      <c r="K13" s="503"/>
      <c r="L13" s="503"/>
      <c r="M13" s="506"/>
      <c r="N13" s="503"/>
      <c r="O13" s="497"/>
      <c r="P13" s="497"/>
      <c r="Q13" s="497"/>
      <c r="R13" s="497"/>
      <c r="S13" s="497"/>
      <c r="T13" s="497"/>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35">
      <c r="A14" s="510"/>
      <c r="B14" s="495"/>
      <c r="C14" s="513"/>
      <c r="D14" s="513"/>
      <c r="E14" s="516"/>
      <c r="F14" s="516"/>
      <c r="G14" s="516"/>
      <c r="H14" s="519"/>
      <c r="I14" s="522"/>
      <c r="J14" s="501"/>
      <c r="K14" s="504"/>
      <c r="L14" s="504"/>
      <c r="M14" s="507"/>
      <c r="N14" s="504"/>
      <c r="O14" s="498"/>
      <c r="P14" s="498"/>
      <c r="Q14" s="498"/>
      <c r="R14" s="498"/>
      <c r="S14" s="498"/>
      <c r="T14" s="498"/>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3">
      <c r="A15" s="508">
        <f>'Mapa Final'!A20</f>
        <v>2</v>
      </c>
      <c r="B15" s="494" t="str">
        <f>'Mapa Final'!B20</f>
        <v>Desacierto</v>
      </c>
      <c r="C15" s="511" t="str">
        <f>'Mapa Final'!C20</f>
        <v>Incumplimiento de las metas establecidas</v>
      </c>
      <c r="D15" s="511" t="str">
        <f>'Mapa Final'!D20</f>
        <v>Seleccion no adecuada de los contratistas y prestadores de servicios.</v>
      </c>
      <c r="E15" s="514" t="str">
        <f>'Mapa Final'!E20</f>
        <v>Falta de detalle en la planificación de las condiciones tecnicas, alcances y demas anexos del estudio</v>
      </c>
      <c r="F15" s="514" t="str">
        <f>'Mapa Final'!F20</f>
        <v>Adquisición de bienes, servicios y obras públicas que no cumplen las especificaciones</v>
      </c>
      <c r="G15" s="514" t="str">
        <f>'Mapa Final'!G20</f>
        <v>Ejecución y Administración de Procesos</v>
      </c>
      <c r="H15" s="517" t="str">
        <f>'Mapa Final'!I20</f>
        <v>Media</v>
      </c>
      <c r="I15" s="520" t="str">
        <f>'Mapa Final'!L20</f>
        <v>Leve</v>
      </c>
      <c r="J15" s="499" t="str">
        <f>'Mapa Final'!N20</f>
        <v>Moderado</v>
      </c>
      <c r="K15" s="502" t="str">
        <f>'Mapa Final'!AA20</f>
        <v>Baja</v>
      </c>
      <c r="L15" s="502" t="str">
        <f>'Mapa Final'!AE20</f>
        <v>Leve</v>
      </c>
      <c r="M15" s="505" t="str">
        <f>'Mapa Final'!AG20</f>
        <v>Bajo</v>
      </c>
      <c r="N15" s="502" t="str">
        <f>'Mapa Final'!AH20</f>
        <v>Aceptar</v>
      </c>
      <c r="O15" s="496"/>
      <c r="P15" s="496"/>
      <c r="Q15" s="496"/>
      <c r="R15" s="496"/>
      <c r="S15" s="496"/>
      <c r="T15" s="496"/>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3">
      <c r="A16" s="509"/>
      <c r="B16" s="325"/>
      <c r="C16" s="512"/>
      <c r="D16" s="512"/>
      <c r="E16" s="515"/>
      <c r="F16" s="515"/>
      <c r="G16" s="515"/>
      <c r="H16" s="518"/>
      <c r="I16" s="521"/>
      <c r="J16" s="500"/>
      <c r="K16" s="503"/>
      <c r="L16" s="503"/>
      <c r="M16" s="506"/>
      <c r="N16" s="503"/>
      <c r="O16" s="497"/>
      <c r="P16" s="497"/>
      <c r="Q16" s="497"/>
      <c r="R16" s="497"/>
      <c r="S16" s="497"/>
      <c r="T16" s="497"/>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3">
      <c r="A17" s="509"/>
      <c r="B17" s="325"/>
      <c r="C17" s="512"/>
      <c r="D17" s="512"/>
      <c r="E17" s="515"/>
      <c r="F17" s="515"/>
      <c r="G17" s="515"/>
      <c r="H17" s="518"/>
      <c r="I17" s="521"/>
      <c r="J17" s="500"/>
      <c r="K17" s="503"/>
      <c r="L17" s="503"/>
      <c r="M17" s="506"/>
      <c r="N17" s="503"/>
      <c r="O17" s="497"/>
      <c r="P17" s="497"/>
      <c r="Q17" s="497"/>
      <c r="R17" s="497"/>
      <c r="S17" s="497"/>
      <c r="T17" s="497"/>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3">
      <c r="A18" s="509"/>
      <c r="B18" s="325"/>
      <c r="C18" s="512"/>
      <c r="D18" s="512"/>
      <c r="E18" s="515"/>
      <c r="F18" s="515"/>
      <c r="G18" s="515"/>
      <c r="H18" s="518"/>
      <c r="I18" s="521"/>
      <c r="J18" s="500"/>
      <c r="K18" s="503"/>
      <c r="L18" s="503"/>
      <c r="M18" s="506"/>
      <c r="N18" s="503"/>
      <c r="O18" s="497"/>
      <c r="P18" s="497"/>
      <c r="Q18" s="497"/>
      <c r="R18" s="497"/>
      <c r="S18" s="497"/>
      <c r="T18" s="497"/>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35">
      <c r="A19" s="510"/>
      <c r="B19" s="495"/>
      <c r="C19" s="513"/>
      <c r="D19" s="513"/>
      <c r="E19" s="516"/>
      <c r="F19" s="516"/>
      <c r="G19" s="516"/>
      <c r="H19" s="519"/>
      <c r="I19" s="522"/>
      <c r="J19" s="501"/>
      <c r="K19" s="504"/>
      <c r="L19" s="504"/>
      <c r="M19" s="507"/>
      <c r="N19" s="504"/>
      <c r="O19" s="498"/>
      <c r="P19" s="498"/>
      <c r="Q19" s="498"/>
      <c r="R19" s="498"/>
      <c r="S19" s="498"/>
      <c r="T19" s="498"/>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3">
      <c r="A20" s="508" t="e">
        <f>'Mapa Final'!#REF!</f>
        <v>#REF!</v>
      </c>
      <c r="B20" s="494" t="str">
        <f>'Mapa Final'!B26</f>
        <v>Incumplimiento</v>
      </c>
      <c r="C20" s="511" t="str">
        <f>'Mapa Final'!C44</f>
        <v>Afectación en la Prestación del Servicio de Justicia</v>
      </c>
      <c r="D20" s="511" t="str">
        <f>'Mapa Final'!D44</f>
        <v>Inexperiencia en el proceso de contratación por parte del contratista.</v>
      </c>
      <c r="E20" s="514" t="str">
        <f>'Mapa Final'!E44</f>
        <v xml:space="preserve">Inadecuada revision de los requisitos del proceso por parte del contratista
</v>
      </c>
      <c r="F20" s="514" t="str">
        <f>'Mapa Final'!F44</f>
        <v>Falta de realización oportuna de las obligaciones por parte del contratista.</v>
      </c>
      <c r="G20" s="514" t="str">
        <f>'Mapa Final'!G44</f>
        <v>Ejecución y Administración de Procesos</v>
      </c>
      <c r="H20" s="517" t="str">
        <f>'Mapa Final'!I44</f>
        <v>Media</v>
      </c>
      <c r="I20" s="520" t="str">
        <f>'Mapa Final'!L44</f>
        <v>Menor</v>
      </c>
      <c r="J20" s="499" t="str">
        <f>'Mapa Final'!N44</f>
        <v>Moderado</v>
      </c>
      <c r="K20" s="502" t="str">
        <f>'Mapa Final'!AA44</f>
        <v>Baja</v>
      </c>
      <c r="L20" s="502" t="str">
        <f>'Mapa Final'!AE44</f>
        <v>Menor</v>
      </c>
      <c r="M20" s="505" t="str">
        <f>'Mapa Final'!AG44</f>
        <v>Moderado</v>
      </c>
      <c r="N20" s="502" t="str">
        <f>'Mapa Final'!AH44</f>
        <v>Aceptar</v>
      </c>
      <c r="O20" s="496"/>
      <c r="P20" s="496"/>
      <c r="Q20" s="496"/>
      <c r="R20" s="496"/>
      <c r="S20" s="496"/>
      <c r="T20" s="496"/>
      <c r="U20" s="34"/>
      <c r="V20" s="34"/>
    </row>
    <row r="21" spans="1:176" x14ac:dyDescent="0.3">
      <c r="A21" s="509"/>
      <c r="B21" s="325"/>
      <c r="C21" s="512"/>
      <c r="D21" s="512"/>
      <c r="E21" s="515"/>
      <c r="F21" s="515"/>
      <c r="G21" s="515"/>
      <c r="H21" s="518"/>
      <c r="I21" s="521"/>
      <c r="J21" s="500"/>
      <c r="K21" s="503"/>
      <c r="L21" s="503"/>
      <c r="M21" s="506"/>
      <c r="N21" s="503"/>
      <c r="O21" s="497"/>
      <c r="P21" s="497"/>
      <c r="Q21" s="497"/>
      <c r="R21" s="497"/>
      <c r="S21" s="497"/>
      <c r="T21" s="497"/>
      <c r="U21" s="34"/>
      <c r="V21" s="34"/>
    </row>
    <row r="22" spans="1:176" x14ac:dyDescent="0.3">
      <c r="A22" s="509"/>
      <c r="B22" s="325"/>
      <c r="C22" s="512"/>
      <c r="D22" s="512"/>
      <c r="E22" s="515"/>
      <c r="F22" s="515"/>
      <c r="G22" s="515"/>
      <c r="H22" s="518"/>
      <c r="I22" s="521"/>
      <c r="J22" s="500"/>
      <c r="K22" s="503"/>
      <c r="L22" s="503"/>
      <c r="M22" s="506"/>
      <c r="N22" s="503"/>
      <c r="O22" s="497"/>
      <c r="P22" s="497"/>
      <c r="Q22" s="497"/>
      <c r="R22" s="497"/>
      <c r="S22" s="497"/>
      <c r="T22" s="497"/>
      <c r="U22" s="34"/>
      <c r="V22" s="34"/>
    </row>
    <row r="23" spans="1:176" x14ac:dyDescent="0.3">
      <c r="A23" s="509"/>
      <c r="B23" s="325"/>
      <c r="C23" s="512"/>
      <c r="D23" s="512"/>
      <c r="E23" s="515"/>
      <c r="F23" s="515"/>
      <c r="G23" s="515"/>
      <c r="H23" s="518"/>
      <c r="I23" s="521"/>
      <c r="J23" s="500"/>
      <c r="K23" s="503"/>
      <c r="L23" s="503"/>
      <c r="M23" s="506"/>
      <c r="N23" s="503"/>
      <c r="O23" s="497"/>
      <c r="P23" s="497"/>
      <c r="Q23" s="497"/>
      <c r="R23" s="497"/>
      <c r="S23" s="497"/>
      <c r="T23" s="497"/>
      <c r="U23" s="34"/>
      <c r="V23" s="34"/>
    </row>
    <row r="24" spans="1:176" ht="307.5" customHeight="1" thickBot="1" x14ac:dyDescent="0.35">
      <c r="A24" s="510"/>
      <c r="B24" s="495"/>
      <c r="C24" s="513"/>
      <c r="D24" s="513"/>
      <c r="E24" s="516"/>
      <c r="F24" s="516"/>
      <c r="G24" s="516"/>
      <c r="H24" s="519"/>
      <c r="I24" s="522"/>
      <c r="J24" s="501"/>
      <c r="K24" s="504"/>
      <c r="L24" s="504"/>
      <c r="M24" s="507"/>
      <c r="N24" s="504"/>
      <c r="O24" s="498"/>
      <c r="P24" s="498"/>
      <c r="Q24" s="498"/>
      <c r="R24" s="498"/>
      <c r="S24" s="498"/>
      <c r="T24" s="498"/>
      <c r="U24" s="34"/>
      <c r="V24" s="34"/>
    </row>
    <row r="25" spans="1:176" x14ac:dyDescent="0.3">
      <c r="A25" s="508">
        <f>'Mapa Final'!A163</f>
        <v>4</v>
      </c>
      <c r="B25" s="494" t="str">
        <f>'Mapa Final'!B163</f>
        <v>Corrupción</v>
      </c>
      <c r="C25" s="511" t="str">
        <f>'Mapa Final'!C163</f>
        <v>Reputacional</v>
      </c>
      <c r="D25" s="511" t="str">
        <f>'Mapa Final'!D163</f>
        <v xml:space="preserve">Intereses particulares.
 </v>
      </c>
      <c r="E25" s="514" t="str">
        <f>'Mapa Final'!E163</f>
        <v xml:space="preserve">Falta de etica profesional </v>
      </c>
      <c r="F25" s="514" t="str">
        <f>'Mapa Final'!F163</f>
        <v>Falta de Cultura de la legalidad.</v>
      </c>
      <c r="G25" s="514" t="str">
        <f>'Mapa Final'!G163</f>
        <v>Fraude Interno</v>
      </c>
      <c r="H25" s="517" t="str">
        <f>'Mapa Final'!I163</f>
        <v>Media</v>
      </c>
      <c r="I25" s="520" t="str">
        <f>'Mapa Final'!L163</f>
        <v>Moderado</v>
      </c>
      <c r="J25" s="499" t="str">
        <f>'Mapa Final'!N163</f>
        <v>Moderado</v>
      </c>
      <c r="K25" s="502" t="str">
        <f>'Mapa Final'!AA163</f>
        <v>Baja</v>
      </c>
      <c r="L25" s="502" t="str">
        <f>'Mapa Final'!AE163</f>
        <v>Moderado</v>
      </c>
      <c r="M25" s="505" t="str">
        <f>'Mapa Final'!AG163</f>
        <v>Moderado</v>
      </c>
      <c r="N25" s="502" t="str">
        <f>'Mapa Final'!AH163</f>
        <v>Aceptar</v>
      </c>
      <c r="O25" s="496"/>
      <c r="P25" s="496"/>
      <c r="Q25" s="496"/>
      <c r="R25" s="496"/>
      <c r="S25" s="496"/>
      <c r="T25" s="496"/>
    </row>
    <row r="26" spans="1:176" x14ac:dyDescent="0.3">
      <c r="A26" s="509"/>
      <c r="B26" s="325"/>
      <c r="C26" s="512"/>
      <c r="D26" s="512"/>
      <c r="E26" s="515"/>
      <c r="F26" s="515"/>
      <c r="G26" s="515"/>
      <c r="H26" s="518"/>
      <c r="I26" s="521"/>
      <c r="J26" s="500"/>
      <c r="K26" s="503"/>
      <c r="L26" s="503"/>
      <c r="M26" s="506"/>
      <c r="N26" s="503"/>
      <c r="O26" s="497"/>
      <c r="P26" s="497"/>
      <c r="Q26" s="497"/>
      <c r="R26" s="497"/>
      <c r="S26" s="497"/>
      <c r="T26" s="497"/>
    </row>
    <row r="27" spans="1:176" x14ac:dyDescent="0.3">
      <c r="A27" s="509"/>
      <c r="B27" s="325"/>
      <c r="C27" s="512"/>
      <c r="D27" s="512"/>
      <c r="E27" s="515"/>
      <c r="F27" s="515"/>
      <c r="G27" s="515"/>
      <c r="H27" s="518"/>
      <c r="I27" s="521"/>
      <c r="J27" s="500"/>
      <c r="K27" s="503"/>
      <c r="L27" s="503"/>
      <c r="M27" s="506"/>
      <c r="N27" s="503"/>
      <c r="O27" s="497"/>
      <c r="P27" s="497"/>
      <c r="Q27" s="497"/>
      <c r="R27" s="497"/>
      <c r="S27" s="497"/>
      <c r="T27" s="497"/>
    </row>
    <row r="28" spans="1:176" x14ac:dyDescent="0.3">
      <c r="A28" s="509"/>
      <c r="B28" s="325"/>
      <c r="C28" s="512"/>
      <c r="D28" s="512"/>
      <c r="E28" s="515"/>
      <c r="F28" s="515"/>
      <c r="G28" s="515"/>
      <c r="H28" s="518"/>
      <c r="I28" s="521"/>
      <c r="J28" s="500"/>
      <c r="K28" s="503"/>
      <c r="L28" s="503"/>
      <c r="M28" s="506"/>
      <c r="N28" s="503"/>
      <c r="O28" s="497"/>
      <c r="P28" s="497"/>
      <c r="Q28" s="497"/>
      <c r="R28" s="497"/>
      <c r="S28" s="497"/>
      <c r="T28" s="497"/>
    </row>
    <row r="29" spans="1:176" ht="277.5" customHeight="1" thickBot="1" x14ac:dyDescent="0.35">
      <c r="A29" s="510"/>
      <c r="B29" s="495"/>
      <c r="C29" s="513"/>
      <c r="D29" s="513"/>
      <c r="E29" s="516"/>
      <c r="F29" s="516"/>
      <c r="G29" s="516"/>
      <c r="H29" s="519"/>
      <c r="I29" s="522"/>
      <c r="J29" s="501"/>
      <c r="K29" s="504"/>
      <c r="L29" s="504"/>
      <c r="M29" s="507"/>
      <c r="N29" s="504"/>
      <c r="O29" s="498"/>
      <c r="P29" s="498"/>
      <c r="Q29" s="498"/>
      <c r="R29" s="498"/>
      <c r="S29" s="498"/>
      <c r="T29" s="498"/>
    </row>
    <row r="30" spans="1:176" x14ac:dyDescent="0.3">
      <c r="A30" s="508">
        <f>'Mapa Final'!A167</f>
        <v>5</v>
      </c>
      <c r="B30" s="494" t="str">
        <f>'Mapa Final'!B167</f>
        <v>Error en la estructura y planeación de los estudios previos</v>
      </c>
      <c r="C30" s="511" t="str">
        <f>'Mapa Final'!C167</f>
        <v>Reputacional</v>
      </c>
      <c r="D30" s="511" t="str">
        <f>'Mapa Final'!D167</f>
        <v>Insuficiencia en el estudio de mercado</v>
      </c>
      <c r="E30" s="514" t="str">
        <f>'Mapa Final'!E167</f>
        <v>Estudios previos o de factibilidad no acordes a la necesidad de la  entidad</v>
      </c>
      <c r="F30" s="514" t="str">
        <f>'Mapa Final'!F167</f>
        <v>Debilidad en los Estudios Previos (Inexactitud de la estimación del presupuesto oficial).</v>
      </c>
      <c r="G30" s="514" t="str">
        <f>'Mapa Final'!G167</f>
        <v>Ejecución y Administración de Procesos</v>
      </c>
      <c r="H30" s="517" t="str">
        <f>'Mapa Final'!I167</f>
        <v>Media</v>
      </c>
      <c r="I30" s="520" t="str">
        <f>'Mapa Final'!L167</f>
        <v>Moderado</v>
      </c>
      <c r="J30" s="499" t="str">
        <f>'Mapa Final'!N167</f>
        <v>Moderado</v>
      </c>
      <c r="K30" s="502" t="str">
        <f>'Mapa Final'!AA167</f>
        <v>Baja</v>
      </c>
      <c r="L30" s="502" t="str">
        <f>'Mapa Final'!AE167</f>
        <v>Moderado</v>
      </c>
      <c r="M30" s="505" t="str">
        <f>'Mapa Final'!AG167</f>
        <v>Moderado</v>
      </c>
      <c r="N30" s="502" t="str">
        <f>'Mapa Final'!AH167</f>
        <v>Aceptar</v>
      </c>
      <c r="O30" s="496"/>
      <c r="P30" s="496"/>
      <c r="Q30" s="496"/>
      <c r="R30" s="496"/>
      <c r="S30" s="496"/>
      <c r="T30" s="496"/>
    </row>
    <row r="31" spans="1:176" x14ac:dyDescent="0.3">
      <c r="A31" s="509"/>
      <c r="B31" s="325"/>
      <c r="C31" s="512"/>
      <c r="D31" s="512"/>
      <c r="E31" s="515"/>
      <c r="F31" s="515"/>
      <c r="G31" s="515"/>
      <c r="H31" s="518"/>
      <c r="I31" s="521"/>
      <c r="J31" s="500"/>
      <c r="K31" s="503"/>
      <c r="L31" s="503"/>
      <c r="M31" s="506"/>
      <c r="N31" s="503"/>
      <c r="O31" s="497"/>
      <c r="P31" s="497"/>
      <c r="Q31" s="497"/>
      <c r="R31" s="497"/>
      <c r="S31" s="497"/>
      <c r="T31" s="497"/>
    </row>
    <row r="32" spans="1:176" x14ac:dyDescent="0.3">
      <c r="A32" s="509"/>
      <c r="B32" s="325"/>
      <c r="C32" s="512"/>
      <c r="D32" s="512"/>
      <c r="E32" s="515"/>
      <c r="F32" s="515"/>
      <c r="G32" s="515"/>
      <c r="H32" s="518"/>
      <c r="I32" s="521"/>
      <c r="J32" s="500"/>
      <c r="K32" s="503"/>
      <c r="L32" s="503"/>
      <c r="M32" s="506"/>
      <c r="N32" s="503"/>
      <c r="O32" s="497"/>
      <c r="P32" s="497"/>
      <c r="Q32" s="497"/>
      <c r="R32" s="497"/>
      <c r="S32" s="497"/>
      <c r="T32" s="497"/>
    </row>
    <row r="33" spans="1:20" x14ac:dyDescent="0.3">
      <c r="A33" s="509"/>
      <c r="B33" s="325"/>
      <c r="C33" s="512"/>
      <c r="D33" s="512"/>
      <c r="E33" s="515"/>
      <c r="F33" s="515"/>
      <c r="G33" s="515"/>
      <c r="H33" s="518"/>
      <c r="I33" s="521"/>
      <c r="J33" s="500"/>
      <c r="K33" s="503"/>
      <c r="L33" s="503"/>
      <c r="M33" s="506"/>
      <c r="N33" s="503"/>
      <c r="O33" s="497"/>
      <c r="P33" s="497"/>
      <c r="Q33" s="497"/>
      <c r="R33" s="497"/>
      <c r="S33" s="497"/>
      <c r="T33" s="497"/>
    </row>
    <row r="34" spans="1:20" ht="102.75" customHeight="1" thickBot="1" x14ac:dyDescent="0.35">
      <c r="A34" s="510"/>
      <c r="B34" s="495"/>
      <c r="C34" s="513"/>
      <c r="D34" s="513"/>
      <c r="E34" s="516"/>
      <c r="F34" s="516"/>
      <c r="G34" s="516"/>
      <c r="H34" s="519"/>
      <c r="I34" s="522"/>
      <c r="J34" s="501"/>
      <c r="K34" s="504"/>
      <c r="L34" s="504"/>
      <c r="M34" s="507"/>
      <c r="N34" s="504"/>
      <c r="O34" s="498"/>
      <c r="P34" s="498"/>
      <c r="Q34" s="498"/>
      <c r="R34" s="498"/>
      <c r="S34" s="498"/>
      <c r="T34" s="498"/>
    </row>
    <row r="35" spans="1:20" x14ac:dyDescent="0.3">
      <c r="A35" s="508">
        <f>'Mapa Final'!A23</f>
        <v>0</v>
      </c>
      <c r="B35" s="494">
        <f>'Mapa Final'!B23</f>
        <v>0</v>
      </c>
      <c r="C35" s="511" t="str">
        <f>'Mapa Final'!C23</f>
        <v>Afectación en la Prestación del Servicio de Justicia</v>
      </c>
      <c r="D35" s="511" t="str">
        <f>'Mapa Final'!D23</f>
        <v>Insuficiencia en el estudio de mercado</v>
      </c>
      <c r="E35" s="514" t="str">
        <f>'Mapa Final'!E23</f>
        <v xml:space="preserve">Deficiencia en la etapa de evalaución </v>
      </c>
      <c r="F35" s="514" t="str">
        <f>'Mapa Final'!F23</f>
        <v>Adjudicar el contrato a un proveedor sin contar con la capacidad, experiencia y antiguedad para cumplir acabalidad el objeto contractual.</v>
      </c>
      <c r="G35" s="514" t="str">
        <f>'Mapa Final'!G23</f>
        <v>Ejecución y Administración de Procesos</v>
      </c>
      <c r="H35" s="517" t="str">
        <f>'Mapa Final'!I23</f>
        <v>Muy Baja</v>
      </c>
      <c r="I35" s="520" t="str">
        <f>'Mapa Final'!L23</f>
        <v>Moderado</v>
      </c>
      <c r="J35" s="499" t="str">
        <f>'Mapa Final'!N23</f>
        <v>Moderado</v>
      </c>
      <c r="K35" s="502" t="str">
        <f>'Mapa Final'!AA23</f>
        <v>Muy Baja</v>
      </c>
      <c r="L35" s="502" t="str">
        <f>'Mapa Final'!AE23</f>
        <v>Moderado</v>
      </c>
      <c r="M35" s="505" t="str">
        <f>'Mapa Final'!AG23</f>
        <v>Moderado</v>
      </c>
      <c r="N35" s="502" t="str">
        <f>'Mapa Final'!AH23</f>
        <v>Aceptar</v>
      </c>
      <c r="O35" s="496"/>
      <c r="P35" s="496"/>
      <c r="Q35" s="496"/>
      <c r="R35" s="496"/>
      <c r="S35" s="496"/>
      <c r="T35" s="496"/>
    </row>
    <row r="36" spans="1:20" x14ac:dyDescent="0.3">
      <c r="A36" s="509"/>
      <c r="B36" s="325"/>
      <c r="C36" s="512"/>
      <c r="D36" s="512"/>
      <c r="E36" s="515"/>
      <c r="F36" s="515"/>
      <c r="G36" s="515"/>
      <c r="H36" s="518"/>
      <c r="I36" s="521"/>
      <c r="J36" s="500"/>
      <c r="K36" s="503"/>
      <c r="L36" s="503"/>
      <c r="M36" s="506"/>
      <c r="N36" s="503"/>
      <c r="O36" s="497"/>
      <c r="P36" s="497"/>
      <c r="Q36" s="497"/>
      <c r="R36" s="497"/>
      <c r="S36" s="497"/>
      <c r="T36" s="497"/>
    </row>
    <row r="37" spans="1:20" x14ac:dyDescent="0.3">
      <c r="A37" s="509"/>
      <c r="B37" s="325"/>
      <c r="C37" s="512"/>
      <c r="D37" s="512"/>
      <c r="E37" s="515"/>
      <c r="F37" s="515"/>
      <c r="G37" s="515"/>
      <c r="H37" s="518"/>
      <c r="I37" s="521"/>
      <c r="J37" s="500"/>
      <c r="K37" s="503"/>
      <c r="L37" s="503"/>
      <c r="M37" s="506"/>
      <c r="N37" s="503"/>
      <c r="O37" s="497"/>
      <c r="P37" s="497"/>
      <c r="Q37" s="497"/>
      <c r="R37" s="497"/>
      <c r="S37" s="497"/>
      <c r="T37" s="497"/>
    </row>
    <row r="38" spans="1:20" x14ac:dyDescent="0.3">
      <c r="A38" s="509"/>
      <c r="B38" s="325"/>
      <c r="C38" s="512"/>
      <c r="D38" s="512"/>
      <c r="E38" s="515"/>
      <c r="F38" s="515"/>
      <c r="G38" s="515"/>
      <c r="H38" s="518"/>
      <c r="I38" s="521"/>
      <c r="J38" s="500"/>
      <c r="K38" s="503"/>
      <c r="L38" s="503"/>
      <c r="M38" s="506"/>
      <c r="N38" s="503"/>
      <c r="O38" s="497"/>
      <c r="P38" s="497"/>
      <c r="Q38" s="497"/>
      <c r="R38" s="497"/>
      <c r="S38" s="497"/>
      <c r="T38" s="497"/>
    </row>
    <row r="39" spans="1:20" ht="278.25" customHeight="1" thickBot="1" x14ac:dyDescent="0.35">
      <c r="A39" s="510"/>
      <c r="B39" s="495"/>
      <c r="C39" s="513"/>
      <c r="D39" s="513"/>
      <c r="E39" s="516"/>
      <c r="F39" s="516"/>
      <c r="G39" s="516"/>
      <c r="H39" s="519"/>
      <c r="I39" s="522"/>
      <c r="J39" s="501"/>
      <c r="K39" s="504"/>
      <c r="L39" s="504"/>
      <c r="M39" s="507"/>
      <c r="N39" s="504"/>
      <c r="O39" s="498"/>
      <c r="P39" s="498"/>
      <c r="Q39" s="498"/>
      <c r="R39" s="498"/>
      <c r="S39" s="498"/>
      <c r="T39" s="498"/>
    </row>
    <row r="40" spans="1:20" x14ac:dyDescent="0.3">
      <c r="A40" s="508" t="e">
        <f>'Mapa Final'!#REF!</f>
        <v>#REF!</v>
      </c>
      <c r="B40" s="494" t="e">
        <f>'Mapa Final'!#REF!</f>
        <v>#REF!</v>
      </c>
      <c r="C40" s="511" t="str">
        <f>'Mapa Final'!C26</f>
        <v>Afectación Económica</v>
      </c>
      <c r="D40" s="511" t="str">
        <f>'Mapa Final'!D26</f>
        <v>PAC Insuficiente para atender las obligaciones mensuales de la Entidad.</v>
      </c>
      <c r="E40" s="514" t="str">
        <f>'Mapa Final'!E26</f>
        <v xml:space="preserve">Planeacion del proceso </v>
      </c>
      <c r="F40" s="514" t="str">
        <f>'Mapa Final'!F26</f>
        <v>Incumplimiento en la atención de las obligaciones mensuales de la Entidad.</v>
      </c>
      <c r="G40" s="514" t="str">
        <f>'Mapa Final'!G26</f>
        <v>Ejecución y Administración de Procesos</v>
      </c>
      <c r="H40" s="517" t="str">
        <f>'Mapa Final'!I26</f>
        <v>Media</v>
      </c>
      <c r="I40" s="520" t="str">
        <f>'Mapa Final'!L26</f>
        <v>Moderado</v>
      </c>
      <c r="J40" s="499" t="str">
        <f>'Mapa Final'!N26</f>
        <v>Moderado</v>
      </c>
      <c r="K40" s="502" t="str">
        <f>'Mapa Final'!AA26</f>
        <v>Baja</v>
      </c>
      <c r="L40" s="502" t="str">
        <f>'Mapa Final'!AE26</f>
        <v>Moderado</v>
      </c>
      <c r="M40" s="505" t="str">
        <f>'Mapa Final'!AG26</f>
        <v>Moderado</v>
      </c>
      <c r="N40" s="502" t="str">
        <f>'Mapa Final'!AH26</f>
        <v>Aceptar</v>
      </c>
      <c r="O40" s="496"/>
      <c r="P40" s="496"/>
      <c r="Q40" s="496"/>
      <c r="R40" s="496"/>
      <c r="S40" s="496"/>
      <c r="T40" s="496"/>
    </row>
    <row r="41" spans="1:20" x14ac:dyDescent="0.3">
      <c r="A41" s="509"/>
      <c r="B41" s="325"/>
      <c r="C41" s="512"/>
      <c r="D41" s="512"/>
      <c r="E41" s="515"/>
      <c r="F41" s="515"/>
      <c r="G41" s="515"/>
      <c r="H41" s="518"/>
      <c r="I41" s="521"/>
      <c r="J41" s="500"/>
      <c r="K41" s="503"/>
      <c r="L41" s="503"/>
      <c r="M41" s="506"/>
      <c r="N41" s="503"/>
      <c r="O41" s="497"/>
      <c r="P41" s="497"/>
      <c r="Q41" s="497"/>
      <c r="R41" s="497"/>
      <c r="S41" s="497"/>
      <c r="T41" s="497"/>
    </row>
    <row r="42" spans="1:20" x14ac:dyDescent="0.3">
      <c r="A42" s="509"/>
      <c r="B42" s="325"/>
      <c r="C42" s="512"/>
      <c r="D42" s="512"/>
      <c r="E42" s="515"/>
      <c r="F42" s="515"/>
      <c r="G42" s="515"/>
      <c r="H42" s="518"/>
      <c r="I42" s="521"/>
      <c r="J42" s="500"/>
      <c r="K42" s="503"/>
      <c r="L42" s="503"/>
      <c r="M42" s="506"/>
      <c r="N42" s="503"/>
      <c r="O42" s="497"/>
      <c r="P42" s="497"/>
      <c r="Q42" s="497"/>
      <c r="R42" s="497"/>
      <c r="S42" s="497"/>
      <c r="T42" s="497"/>
    </row>
    <row r="43" spans="1:20" x14ac:dyDescent="0.3">
      <c r="A43" s="509"/>
      <c r="B43" s="325"/>
      <c r="C43" s="512"/>
      <c r="D43" s="512"/>
      <c r="E43" s="515"/>
      <c r="F43" s="515"/>
      <c r="G43" s="515"/>
      <c r="H43" s="518"/>
      <c r="I43" s="521"/>
      <c r="J43" s="500"/>
      <c r="K43" s="503"/>
      <c r="L43" s="503"/>
      <c r="M43" s="506"/>
      <c r="N43" s="503"/>
      <c r="O43" s="497"/>
      <c r="P43" s="497"/>
      <c r="Q43" s="497"/>
      <c r="R43" s="497"/>
      <c r="S43" s="497"/>
      <c r="T43" s="497"/>
    </row>
    <row r="44" spans="1:20" ht="15" thickBot="1" x14ac:dyDescent="0.35">
      <c r="A44" s="510"/>
      <c r="B44" s="495"/>
      <c r="C44" s="513"/>
      <c r="D44" s="513"/>
      <c r="E44" s="516"/>
      <c r="F44" s="516"/>
      <c r="G44" s="516"/>
      <c r="H44" s="519"/>
      <c r="I44" s="522"/>
      <c r="J44" s="501"/>
      <c r="K44" s="504"/>
      <c r="L44" s="504"/>
      <c r="M44" s="507"/>
      <c r="N44" s="504"/>
      <c r="O44" s="498"/>
      <c r="P44" s="498"/>
      <c r="Q44" s="498"/>
      <c r="R44" s="498"/>
      <c r="S44" s="498"/>
      <c r="T44" s="498"/>
    </row>
    <row r="45" spans="1:20" x14ac:dyDescent="0.3">
      <c r="A45" s="508">
        <f>'Mapa Final'!A171</f>
        <v>6</v>
      </c>
      <c r="B45" s="494" t="str">
        <f>'Mapa Final'!B171</f>
        <v xml:space="preserve">Incompetencia </v>
      </c>
      <c r="C45" s="511" t="str">
        <f>'Mapa Final'!C171</f>
        <v>Afectación en la Prestación del Servicio de Justicia</v>
      </c>
      <c r="D45" s="511" t="str">
        <f>'Mapa Final'!D171</f>
        <v xml:space="preserve">Errores en la elaboración de los estudios previos. </v>
      </c>
      <c r="E45" s="514" t="str">
        <f>'Mapa Final'!E171</f>
        <v>La no estructuración de una etapa precontractual estricta y exigente</v>
      </c>
      <c r="F45" s="514" t="str">
        <f>'Mapa Final'!F171</f>
        <v xml:space="preserve">Falta de estructura organizacional  y capacidad administrativa que atienda los requerimientos de la entidad estatal </v>
      </c>
      <c r="G45" s="514" t="str">
        <f>'Mapa Final'!G171</f>
        <v>Usuarios, productos y prácticas organizacionales</v>
      </c>
      <c r="H45" s="517" t="str">
        <f>'Mapa Final'!I171</f>
        <v>Media</v>
      </c>
      <c r="I45" s="520" t="str">
        <f>'Mapa Final'!L171</f>
        <v>Leve</v>
      </c>
      <c r="J45" s="499" t="str">
        <f>'Mapa Final'!N171</f>
        <v>Moderado</v>
      </c>
      <c r="K45" s="502" t="str">
        <f>'Mapa Final'!AA171</f>
        <v>Baja</v>
      </c>
      <c r="L45" s="502" t="str">
        <f>'Mapa Final'!AE171</f>
        <v>Leve</v>
      </c>
      <c r="M45" s="505" t="str">
        <f>'Mapa Final'!AG171</f>
        <v>Bajo</v>
      </c>
      <c r="N45" s="502" t="str">
        <f>'Mapa Final'!AH171</f>
        <v>Aceptar</v>
      </c>
      <c r="O45" s="496"/>
      <c r="P45" s="496"/>
      <c r="Q45" s="496"/>
      <c r="R45" s="496"/>
      <c r="S45" s="496"/>
      <c r="T45" s="496"/>
    </row>
    <row r="46" spans="1:20" x14ac:dyDescent="0.3">
      <c r="A46" s="509"/>
      <c r="B46" s="325"/>
      <c r="C46" s="512"/>
      <c r="D46" s="512"/>
      <c r="E46" s="515"/>
      <c r="F46" s="515"/>
      <c r="G46" s="515"/>
      <c r="H46" s="518"/>
      <c r="I46" s="521"/>
      <c r="J46" s="500"/>
      <c r="K46" s="503"/>
      <c r="L46" s="503"/>
      <c r="M46" s="506"/>
      <c r="N46" s="503"/>
      <c r="O46" s="497"/>
      <c r="P46" s="497"/>
      <c r="Q46" s="497"/>
      <c r="R46" s="497"/>
      <c r="S46" s="497"/>
      <c r="T46" s="497"/>
    </row>
    <row r="47" spans="1:20" x14ac:dyDescent="0.3">
      <c r="A47" s="509"/>
      <c r="B47" s="325"/>
      <c r="C47" s="512"/>
      <c r="D47" s="512"/>
      <c r="E47" s="515"/>
      <c r="F47" s="515"/>
      <c r="G47" s="515"/>
      <c r="H47" s="518"/>
      <c r="I47" s="521"/>
      <c r="J47" s="500"/>
      <c r="K47" s="503"/>
      <c r="L47" s="503"/>
      <c r="M47" s="506"/>
      <c r="N47" s="503"/>
      <c r="O47" s="497"/>
      <c r="P47" s="497"/>
      <c r="Q47" s="497"/>
      <c r="R47" s="497"/>
      <c r="S47" s="497"/>
      <c r="T47" s="497"/>
    </row>
    <row r="48" spans="1:20" x14ac:dyDescent="0.3">
      <c r="A48" s="509"/>
      <c r="B48" s="325"/>
      <c r="C48" s="512"/>
      <c r="D48" s="512"/>
      <c r="E48" s="515"/>
      <c r="F48" s="515"/>
      <c r="G48" s="515"/>
      <c r="H48" s="518"/>
      <c r="I48" s="521"/>
      <c r="J48" s="500"/>
      <c r="K48" s="503"/>
      <c r="L48" s="503"/>
      <c r="M48" s="506"/>
      <c r="N48" s="503"/>
      <c r="O48" s="497"/>
      <c r="P48" s="497"/>
      <c r="Q48" s="497"/>
      <c r="R48" s="497"/>
      <c r="S48" s="497"/>
      <c r="T48" s="497"/>
    </row>
    <row r="49" spans="1:20" ht="15" thickBot="1" x14ac:dyDescent="0.35">
      <c r="A49" s="510"/>
      <c r="B49" s="495"/>
      <c r="C49" s="513"/>
      <c r="D49" s="513"/>
      <c r="E49" s="516"/>
      <c r="F49" s="516"/>
      <c r="G49" s="516"/>
      <c r="H49" s="519"/>
      <c r="I49" s="522"/>
      <c r="J49" s="501"/>
      <c r="K49" s="504"/>
      <c r="L49" s="504"/>
      <c r="M49" s="507"/>
      <c r="N49" s="504"/>
      <c r="O49" s="498"/>
      <c r="P49" s="498"/>
      <c r="Q49" s="498"/>
      <c r="R49" s="498"/>
      <c r="S49" s="498"/>
      <c r="T49" s="498"/>
    </row>
    <row r="50" spans="1:20" x14ac:dyDescent="0.3">
      <c r="A50" s="508">
        <f>'Mapa Final'!A36</f>
        <v>0</v>
      </c>
      <c r="B50" s="494">
        <f>'Mapa Final'!B36</f>
        <v>0</v>
      </c>
      <c r="C50" s="511" t="str">
        <f>'Mapa Final'!C36</f>
        <v xml:space="preserve"> Afectación Ambiental</v>
      </c>
      <c r="D50" s="511" t="str">
        <f>'Mapa Final'!D36</f>
        <v>Incumplimiento de requisitos ambientales legales aplicables al proceso de contratación.</v>
      </c>
      <c r="E50" s="514" t="str">
        <f>'Mapa Final'!E36</f>
        <v>debilidad en el cumplimiento de los requisitos ambientales legales aplicables al proceso de contratación.</v>
      </c>
      <c r="F50" s="514" t="str">
        <f>'Mapa Final'!F36</f>
        <v xml:space="preserve">Incumplimiento de los requisitos contenido en la NTC 14001:2015, en el SIGCMA Seccional y en los Acuerdos PSAA14-10160, PSAA14-10161, así como NTC 9001: 2015, en el SIGCMA Seccional y el Acuerdo PSAA14-10161
</v>
      </c>
      <c r="G50" s="514" t="str">
        <f>'Mapa Final'!G36</f>
        <v>Ejecución y Administración de Procesos</v>
      </c>
      <c r="H50" s="517" t="str">
        <f>'Mapa Final'!I36</f>
        <v>Media</v>
      </c>
      <c r="I50" s="520" t="str">
        <f>'Mapa Final'!L36</f>
        <v>Moderado</v>
      </c>
      <c r="J50" s="499" t="str">
        <f>'Mapa Final'!N36</f>
        <v>Moderado</v>
      </c>
      <c r="K50" s="502" t="str">
        <f>'Mapa Final'!AA36</f>
        <v>Baja</v>
      </c>
      <c r="L50" s="502" t="str">
        <f>'Mapa Final'!AE36</f>
        <v>Moderado</v>
      </c>
      <c r="M50" s="505" t="str">
        <f>'Mapa Final'!AG36</f>
        <v>Moderado</v>
      </c>
      <c r="N50" s="502" t="str">
        <f>'Mapa Final'!AH36</f>
        <v>Aceptar</v>
      </c>
      <c r="O50" s="496"/>
      <c r="P50" s="496"/>
      <c r="Q50" s="496"/>
      <c r="R50" s="496"/>
      <c r="S50" s="496"/>
      <c r="T50" s="496"/>
    </row>
    <row r="51" spans="1:20" x14ac:dyDescent="0.3">
      <c r="A51" s="509"/>
      <c r="B51" s="325"/>
      <c r="C51" s="512"/>
      <c r="D51" s="512"/>
      <c r="E51" s="515"/>
      <c r="F51" s="515"/>
      <c r="G51" s="515"/>
      <c r="H51" s="518"/>
      <c r="I51" s="521"/>
      <c r="J51" s="500"/>
      <c r="K51" s="503"/>
      <c r="L51" s="503"/>
      <c r="M51" s="506"/>
      <c r="N51" s="503"/>
      <c r="O51" s="497"/>
      <c r="P51" s="497"/>
      <c r="Q51" s="497"/>
      <c r="R51" s="497"/>
      <c r="S51" s="497"/>
      <c r="T51" s="497"/>
    </row>
    <row r="52" spans="1:20" x14ac:dyDescent="0.3">
      <c r="A52" s="509"/>
      <c r="B52" s="325"/>
      <c r="C52" s="512"/>
      <c r="D52" s="512"/>
      <c r="E52" s="515"/>
      <c r="F52" s="515"/>
      <c r="G52" s="515"/>
      <c r="H52" s="518"/>
      <c r="I52" s="521"/>
      <c r="J52" s="500"/>
      <c r="K52" s="503"/>
      <c r="L52" s="503"/>
      <c r="M52" s="506"/>
      <c r="N52" s="503"/>
      <c r="O52" s="497"/>
      <c r="P52" s="497"/>
      <c r="Q52" s="497"/>
      <c r="R52" s="497"/>
      <c r="S52" s="497"/>
      <c r="T52" s="497"/>
    </row>
    <row r="53" spans="1:20" x14ac:dyDescent="0.3">
      <c r="A53" s="509"/>
      <c r="B53" s="325"/>
      <c r="C53" s="512"/>
      <c r="D53" s="512"/>
      <c r="E53" s="515"/>
      <c r="F53" s="515"/>
      <c r="G53" s="515"/>
      <c r="H53" s="518"/>
      <c r="I53" s="521"/>
      <c r="J53" s="500"/>
      <c r="K53" s="503"/>
      <c r="L53" s="503"/>
      <c r="M53" s="506"/>
      <c r="N53" s="503"/>
      <c r="O53" s="497"/>
      <c r="P53" s="497"/>
      <c r="Q53" s="497"/>
      <c r="R53" s="497"/>
      <c r="S53" s="497"/>
      <c r="T53" s="497"/>
    </row>
    <row r="54" spans="1:20" ht="15" thickBot="1" x14ac:dyDescent="0.35">
      <c r="A54" s="510"/>
      <c r="B54" s="495"/>
      <c r="C54" s="513"/>
      <c r="D54" s="513"/>
      <c r="E54" s="516"/>
      <c r="F54" s="516"/>
      <c r="G54" s="516"/>
      <c r="H54" s="519"/>
      <c r="I54" s="522"/>
      <c r="J54" s="501"/>
      <c r="K54" s="504"/>
      <c r="L54" s="504"/>
      <c r="M54" s="507"/>
      <c r="N54" s="504"/>
      <c r="O54" s="498"/>
      <c r="P54" s="498"/>
      <c r="Q54" s="498"/>
      <c r="R54" s="498"/>
      <c r="S54" s="498"/>
      <c r="T54" s="498"/>
    </row>
    <row r="55" spans="1:20" x14ac:dyDescent="0.3">
      <c r="A55" s="508">
        <f>'Mapa Final'!A40</f>
        <v>0</v>
      </c>
      <c r="B55" s="494">
        <f>'Mapa Final'!B40</f>
        <v>0</v>
      </c>
      <c r="C55" s="511">
        <f>'Mapa Final'!C40</f>
        <v>0</v>
      </c>
      <c r="D55" s="511" t="str">
        <f>'Mapa Final'!D40</f>
        <v>Mala calidad en el servicio</v>
      </c>
      <c r="E55" s="514" t="str">
        <f>'Mapa Final'!E40</f>
        <v>No aplicación de politicas y procedimientos de caldiad</v>
      </c>
      <c r="F55" s="514">
        <f>'Mapa Final'!F40</f>
        <v>0</v>
      </c>
      <c r="G55" s="514">
        <f>'Mapa Final'!G40</f>
        <v>0</v>
      </c>
      <c r="H55" s="517" t="str">
        <f>'Mapa Final'!I40</f>
        <v>Muy Baja</v>
      </c>
      <c r="I55" s="520" t="str">
        <f>'Mapa Final'!L40</f>
        <v>Leve</v>
      </c>
      <c r="J55" s="499" t="str">
        <f>'Mapa Final'!N40</f>
        <v>Bajo</v>
      </c>
      <c r="K55" s="502" t="str">
        <f>'Mapa Final'!AA40</f>
        <v>Muy Baja</v>
      </c>
      <c r="L55" s="502" t="str">
        <f>'Mapa Final'!AE40</f>
        <v>Leve</v>
      </c>
      <c r="M55" s="505" t="str">
        <f>'Mapa Final'!AG40</f>
        <v>Bajo</v>
      </c>
      <c r="N55" s="502" t="str">
        <f>'Mapa Final'!AH40</f>
        <v>Aceptar</v>
      </c>
      <c r="O55" s="496"/>
      <c r="P55" s="496"/>
      <c r="Q55" s="496"/>
      <c r="R55" s="496"/>
      <c r="S55" s="496"/>
      <c r="T55" s="496"/>
    </row>
    <row r="56" spans="1:20" x14ac:dyDescent="0.3">
      <c r="A56" s="509"/>
      <c r="B56" s="325"/>
      <c r="C56" s="512"/>
      <c r="D56" s="512"/>
      <c r="E56" s="515"/>
      <c r="F56" s="515"/>
      <c r="G56" s="515"/>
      <c r="H56" s="518"/>
      <c r="I56" s="521"/>
      <c r="J56" s="500"/>
      <c r="K56" s="503"/>
      <c r="L56" s="503"/>
      <c r="M56" s="506"/>
      <c r="N56" s="503"/>
      <c r="O56" s="497"/>
      <c r="P56" s="497"/>
      <c r="Q56" s="497"/>
      <c r="R56" s="497"/>
      <c r="S56" s="497"/>
      <c r="T56" s="497"/>
    </row>
    <row r="57" spans="1:20" x14ac:dyDescent="0.3">
      <c r="A57" s="509"/>
      <c r="B57" s="325"/>
      <c r="C57" s="512"/>
      <c r="D57" s="512"/>
      <c r="E57" s="515"/>
      <c r="F57" s="515"/>
      <c r="G57" s="515"/>
      <c r="H57" s="518"/>
      <c r="I57" s="521"/>
      <c r="J57" s="500"/>
      <c r="K57" s="503"/>
      <c r="L57" s="503"/>
      <c r="M57" s="506"/>
      <c r="N57" s="503"/>
      <c r="O57" s="497"/>
      <c r="P57" s="497"/>
      <c r="Q57" s="497"/>
      <c r="R57" s="497"/>
      <c r="S57" s="497"/>
      <c r="T57" s="497"/>
    </row>
    <row r="58" spans="1:20" x14ac:dyDescent="0.3">
      <c r="A58" s="509"/>
      <c r="B58" s="325"/>
      <c r="C58" s="512"/>
      <c r="D58" s="512"/>
      <c r="E58" s="515"/>
      <c r="F58" s="515"/>
      <c r="G58" s="515"/>
      <c r="H58" s="518"/>
      <c r="I58" s="521"/>
      <c r="J58" s="500"/>
      <c r="K58" s="503"/>
      <c r="L58" s="503"/>
      <c r="M58" s="506"/>
      <c r="N58" s="503"/>
      <c r="O58" s="497"/>
      <c r="P58" s="497"/>
      <c r="Q58" s="497"/>
      <c r="R58" s="497"/>
      <c r="S58" s="497"/>
      <c r="T58" s="497"/>
    </row>
    <row r="59" spans="1:20" ht="15" thickBot="1" x14ac:dyDescent="0.35">
      <c r="A59" s="510"/>
      <c r="B59" s="495"/>
      <c r="C59" s="513"/>
      <c r="D59" s="513"/>
      <c r="E59" s="516"/>
      <c r="F59" s="516"/>
      <c r="G59" s="516"/>
      <c r="H59" s="519"/>
      <c r="I59" s="522"/>
      <c r="J59" s="501"/>
      <c r="K59" s="504"/>
      <c r="L59" s="504"/>
      <c r="M59" s="507"/>
      <c r="N59" s="504"/>
      <c r="O59" s="498"/>
      <c r="P59" s="498"/>
      <c r="Q59" s="498"/>
      <c r="R59" s="498"/>
      <c r="S59" s="498"/>
      <c r="T59" s="498"/>
    </row>
  </sheetData>
  <mergeCells count="219">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I10:I14"/>
    <mergeCell ref="J10:J14"/>
    <mergeCell ref="K10:K14"/>
    <mergeCell ref="L10:L14"/>
    <mergeCell ref="P15:P19"/>
    <mergeCell ref="Q15:Q19"/>
    <mergeCell ref="R15:R19"/>
    <mergeCell ref="S15:S19"/>
    <mergeCell ref="T15:T19"/>
    <mergeCell ref="N15:N19"/>
    <mergeCell ref="O15:O19"/>
    <mergeCell ref="A20:A24"/>
    <mergeCell ref="C20:C24"/>
    <mergeCell ref="D20:D24"/>
    <mergeCell ref="E20:E24"/>
    <mergeCell ref="F20:F24"/>
    <mergeCell ref="J15:J19"/>
    <mergeCell ref="K15:K19"/>
    <mergeCell ref="L15:L19"/>
    <mergeCell ref="M15:M19"/>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55:P59"/>
    <mergeCell ref="Q55:Q59"/>
    <mergeCell ref="R55:R59"/>
    <mergeCell ref="S55:S59"/>
    <mergeCell ref="T55:T59"/>
    <mergeCell ref="J55:J59"/>
    <mergeCell ref="K55:K59"/>
    <mergeCell ref="L55:L59"/>
    <mergeCell ref="M55:M59"/>
    <mergeCell ref="N55:N59"/>
    <mergeCell ref="O55:O59"/>
    <mergeCell ref="B10:B14"/>
    <mergeCell ref="B15:B19"/>
    <mergeCell ref="B20:B24"/>
    <mergeCell ref="B25:B29"/>
    <mergeCell ref="B30:B34"/>
    <mergeCell ref="B35:B39"/>
    <mergeCell ref="B40:B44"/>
    <mergeCell ref="B45:B49"/>
    <mergeCell ref="B50:B54"/>
  </mergeCells>
  <conditionalFormatting sqref="D8:G8 H7 H60:J1048576 A7:B7">
    <cfRule type="containsText" dxfId="1195" priority="663" operator="containsText" text="3- Moderado">
      <formula>NOT(ISERROR(SEARCH("3- Moderado",A7)))</formula>
    </cfRule>
    <cfRule type="containsText" dxfId="1194" priority="664" operator="containsText" text="6- Moderado">
      <formula>NOT(ISERROR(SEARCH("6- Moderado",A7)))</formula>
    </cfRule>
    <cfRule type="containsText" dxfId="1193" priority="665" operator="containsText" text="4- Moderado">
      <formula>NOT(ISERROR(SEARCH("4- Moderado",A7)))</formula>
    </cfRule>
    <cfRule type="containsText" dxfId="1192" priority="666" operator="containsText" text="3- Bajo">
      <formula>NOT(ISERROR(SEARCH("3- Bajo",A7)))</formula>
    </cfRule>
    <cfRule type="containsText" dxfId="1191" priority="667" operator="containsText" text="4- Bajo">
      <formula>NOT(ISERROR(SEARCH("4- Bajo",A7)))</formula>
    </cfRule>
    <cfRule type="containsText" dxfId="1190" priority="668" operator="containsText" text="1- Bajo">
      <formula>NOT(ISERROR(SEARCH("1- Bajo",A7)))</formula>
    </cfRule>
  </conditionalFormatting>
  <conditionalFormatting sqref="H8:J8">
    <cfRule type="containsText" dxfId="1189" priority="656" operator="containsText" text="3- Moderado">
      <formula>NOT(ISERROR(SEARCH("3- Moderado",H8)))</formula>
    </cfRule>
    <cfRule type="containsText" dxfId="1188" priority="657" operator="containsText" text="6- Moderado">
      <formula>NOT(ISERROR(SEARCH("6- Moderado",H8)))</formula>
    </cfRule>
    <cfRule type="containsText" dxfId="1187" priority="658" operator="containsText" text="4- Moderado">
      <formula>NOT(ISERROR(SEARCH("4- Moderado",H8)))</formula>
    </cfRule>
    <cfRule type="containsText" dxfId="1186" priority="659" operator="containsText" text="3- Bajo">
      <formula>NOT(ISERROR(SEARCH("3- Bajo",H8)))</formula>
    </cfRule>
    <cfRule type="containsText" dxfId="1185" priority="660" operator="containsText" text="4- Bajo">
      <formula>NOT(ISERROR(SEARCH("4- Bajo",H8)))</formula>
    </cfRule>
    <cfRule type="containsText" dxfId="1184" priority="662" operator="containsText" text="1- Bajo">
      <formula>NOT(ISERROR(SEARCH("1- Bajo",H8)))</formula>
    </cfRule>
  </conditionalFormatting>
  <conditionalFormatting sqref="J8 J60:J1048576">
    <cfRule type="containsText" dxfId="1183" priority="645" operator="containsText" text="25- Extremo">
      <formula>NOT(ISERROR(SEARCH("25- Extremo",J8)))</formula>
    </cfRule>
    <cfRule type="containsText" dxfId="1182" priority="646" operator="containsText" text="20- Extremo">
      <formula>NOT(ISERROR(SEARCH("20- Extremo",J8)))</formula>
    </cfRule>
    <cfRule type="containsText" dxfId="1181" priority="647" operator="containsText" text="15- Extremo">
      <formula>NOT(ISERROR(SEARCH("15- Extremo",J8)))</formula>
    </cfRule>
    <cfRule type="containsText" dxfId="1180" priority="648" operator="containsText" text="10- Extremo">
      <formula>NOT(ISERROR(SEARCH("10- Extremo",J8)))</formula>
    </cfRule>
    <cfRule type="containsText" dxfId="1179" priority="649" operator="containsText" text="5- Extremo">
      <formula>NOT(ISERROR(SEARCH("5- Extremo",J8)))</formula>
    </cfRule>
    <cfRule type="containsText" dxfId="1178" priority="650" operator="containsText" text="12- Alto">
      <formula>NOT(ISERROR(SEARCH("12- Alto",J8)))</formula>
    </cfRule>
    <cfRule type="containsText" dxfId="1177" priority="651" operator="containsText" text="10- Alto">
      <formula>NOT(ISERROR(SEARCH("10- Alto",J8)))</formula>
    </cfRule>
    <cfRule type="containsText" dxfId="1176" priority="652" operator="containsText" text="9- Alto">
      <formula>NOT(ISERROR(SEARCH("9- Alto",J8)))</formula>
    </cfRule>
    <cfRule type="containsText" dxfId="1175" priority="653" operator="containsText" text="8- Alto">
      <formula>NOT(ISERROR(SEARCH("8- Alto",J8)))</formula>
    </cfRule>
    <cfRule type="containsText" dxfId="1174" priority="654" operator="containsText" text="5- Alto">
      <formula>NOT(ISERROR(SEARCH("5- Alto",J8)))</formula>
    </cfRule>
    <cfRule type="containsText" dxfId="1173" priority="655" operator="containsText" text="4- Alto">
      <formula>NOT(ISERROR(SEARCH("4- Alto",J8)))</formula>
    </cfRule>
    <cfRule type="containsText" dxfId="1172" priority="661" operator="containsText" text="2- Bajo">
      <formula>NOT(ISERROR(SEARCH("2- Bajo",J8)))</formula>
    </cfRule>
  </conditionalFormatting>
  <conditionalFormatting sqref="K10:L10 K15:L15 K20:L20">
    <cfRule type="containsText" dxfId="1171" priority="639" operator="containsText" text="3- Moderado">
      <formula>NOT(ISERROR(SEARCH("3- Moderado",K10)))</formula>
    </cfRule>
    <cfRule type="containsText" dxfId="1170" priority="640" operator="containsText" text="6- Moderado">
      <formula>NOT(ISERROR(SEARCH("6- Moderado",K10)))</formula>
    </cfRule>
    <cfRule type="containsText" dxfId="1169" priority="641" operator="containsText" text="4- Moderado">
      <formula>NOT(ISERROR(SEARCH("4- Moderado",K10)))</formula>
    </cfRule>
    <cfRule type="containsText" dxfId="1168" priority="642" operator="containsText" text="3- Bajo">
      <formula>NOT(ISERROR(SEARCH("3- Bajo",K10)))</formula>
    </cfRule>
    <cfRule type="containsText" dxfId="1167" priority="643" operator="containsText" text="4- Bajo">
      <formula>NOT(ISERROR(SEARCH("4- Bajo",K10)))</formula>
    </cfRule>
    <cfRule type="containsText" dxfId="1166" priority="644" operator="containsText" text="1- Bajo">
      <formula>NOT(ISERROR(SEARCH("1- Bajo",K10)))</formula>
    </cfRule>
  </conditionalFormatting>
  <conditionalFormatting sqref="H10:I10 H15:I15 H20:I20">
    <cfRule type="containsText" dxfId="1165" priority="633" operator="containsText" text="3- Moderado">
      <formula>NOT(ISERROR(SEARCH("3- Moderado",H10)))</formula>
    </cfRule>
    <cfRule type="containsText" dxfId="1164" priority="634" operator="containsText" text="6- Moderado">
      <formula>NOT(ISERROR(SEARCH("6- Moderado",H10)))</formula>
    </cfRule>
    <cfRule type="containsText" dxfId="1163" priority="635" operator="containsText" text="4- Moderado">
      <formula>NOT(ISERROR(SEARCH("4- Moderado",H10)))</formula>
    </cfRule>
    <cfRule type="containsText" dxfId="1162" priority="636" operator="containsText" text="3- Bajo">
      <formula>NOT(ISERROR(SEARCH("3- Bajo",H10)))</formula>
    </cfRule>
    <cfRule type="containsText" dxfId="1161" priority="637" operator="containsText" text="4- Bajo">
      <formula>NOT(ISERROR(SEARCH("4- Bajo",H10)))</formula>
    </cfRule>
    <cfRule type="containsText" dxfId="1160" priority="638" operator="containsText" text="1- Bajo">
      <formula>NOT(ISERROR(SEARCH("1- Bajo",H10)))</formula>
    </cfRule>
  </conditionalFormatting>
  <conditionalFormatting sqref="A10:E10 E15 A15:B15 B20 B25 B30 B35 B40 B45 B50 B55">
    <cfRule type="containsText" dxfId="1159" priority="627" operator="containsText" text="3- Moderado">
      <formula>NOT(ISERROR(SEARCH("3- Moderado",A10)))</formula>
    </cfRule>
    <cfRule type="containsText" dxfId="1158" priority="628" operator="containsText" text="6- Moderado">
      <formula>NOT(ISERROR(SEARCH("6- Moderado",A10)))</formula>
    </cfRule>
    <cfRule type="containsText" dxfId="1157" priority="629" operator="containsText" text="4- Moderado">
      <formula>NOT(ISERROR(SEARCH("4- Moderado",A10)))</formula>
    </cfRule>
    <cfRule type="containsText" dxfId="1156" priority="630" operator="containsText" text="3- Bajo">
      <formula>NOT(ISERROR(SEARCH("3- Bajo",A10)))</formula>
    </cfRule>
    <cfRule type="containsText" dxfId="1155" priority="631" operator="containsText" text="4- Bajo">
      <formula>NOT(ISERROR(SEARCH("4- Bajo",A10)))</formula>
    </cfRule>
    <cfRule type="containsText" dxfId="1154" priority="632" operator="containsText" text="1- Bajo">
      <formula>NOT(ISERROR(SEARCH("1- Bajo",A10)))</formula>
    </cfRule>
  </conditionalFormatting>
  <conditionalFormatting sqref="F10:G10 F15:G15">
    <cfRule type="containsText" dxfId="1153" priority="621" operator="containsText" text="3- Moderado">
      <formula>NOT(ISERROR(SEARCH("3- Moderado",F10)))</formula>
    </cfRule>
    <cfRule type="containsText" dxfId="1152" priority="622" operator="containsText" text="6- Moderado">
      <formula>NOT(ISERROR(SEARCH("6- Moderado",F10)))</formula>
    </cfRule>
    <cfRule type="containsText" dxfId="1151" priority="623" operator="containsText" text="4- Moderado">
      <formula>NOT(ISERROR(SEARCH("4- Moderado",F10)))</formula>
    </cfRule>
    <cfRule type="containsText" dxfId="1150" priority="624" operator="containsText" text="3- Bajo">
      <formula>NOT(ISERROR(SEARCH("3- Bajo",F10)))</formula>
    </cfRule>
    <cfRule type="containsText" dxfId="1149" priority="625" operator="containsText" text="4- Bajo">
      <formula>NOT(ISERROR(SEARCH("4- Bajo",F10)))</formula>
    </cfRule>
    <cfRule type="containsText" dxfId="1148" priority="626" operator="containsText" text="1- Bajo">
      <formula>NOT(ISERROR(SEARCH("1- Bajo",F10)))</formula>
    </cfRule>
  </conditionalFormatting>
  <conditionalFormatting sqref="K8">
    <cfRule type="containsText" dxfId="1147" priority="615" operator="containsText" text="3- Moderado">
      <formula>NOT(ISERROR(SEARCH("3- Moderado",K8)))</formula>
    </cfRule>
    <cfRule type="containsText" dxfId="1146" priority="616" operator="containsText" text="6- Moderado">
      <formula>NOT(ISERROR(SEARCH("6- Moderado",K8)))</formula>
    </cfRule>
    <cfRule type="containsText" dxfId="1145" priority="617" operator="containsText" text="4- Moderado">
      <formula>NOT(ISERROR(SEARCH("4- Moderado",K8)))</formula>
    </cfRule>
    <cfRule type="containsText" dxfId="1144" priority="618" operator="containsText" text="3- Bajo">
      <formula>NOT(ISERROR(SEARCH("3- Bajo",K8)))</formula>
    </cfRule>
    <cfRule type="containsText" dxfId="1143" priority="619" operator="containsText" text="4- Bajo">
      <formula>NOT(ISERROR(SEARCH("4- Bajo",K8)))</formula>
    </cfRule>
    <cfRule type="containsText" dxfId="1142" priority="620" operator="containsText" text="1- Bajo">
      <formula>NOT(ISERROR(SEARCH("1- Bajo",K8)))</formula>
    </cfRule>
  </conditionalFormatting>
  <conditionalFormatting sqref="L8">
    <cfRule type="containsText" dxfId="1141" priority="609" operator="containsText" text="3- Moderado">
      <formula>NOT(ISERROR(SEARCH("3- Moderado",L8)))</formula>
    </cfRule>
    <cfRule type="containsText" dxfId="1140" priority="610" operator="containsText" text="6- Moderado">
      <formula>NOT(ISERROR(SEARCH("6- Moderado",L8)))</formula>
    </cfRule>
    <cfRule type="containsText" dxfId="1139" priority="611" operator="containsText" text="4- Moderado">
      <formula>NOT(ISERROR(SEARCH("4- Moderado",L8)))</formula>
    </cfRule>
    <cfRule type="containsText" dxfId="1138" priority="612" operator="containsText" text="3- Bajo">
      <formula>NOT(ISERROR(SEARCH("3- Bajo",L8)))</formula>
    </cfRule>
    <cfRule type="containsText" dxfId="1137" priority="613" operator="containsText" text="4- Bajo">
      <formula>NOT(ISERROR(SEARCH("4- Bajo",L8)))</formula>
    </cfRule>
    <cfRule type="containsText" dxfId="1136" priority="614" operator="containsText" text="1- Bajo">
      <formula>NOT(ISERROR(SEARCH("1- Bajo",L8)))</formula>
    </cfRule>
  </conditionalFormatting>
  <conditionalFormatting sqref="M8">
    <cfRule type="containsText" dxfId="1135" priority="603" operator="containsText" text="3- Moderado">
      <formula>NOT(ISERROR(SEARCH("3- Moderado",M8)))</formula>
    </cfRule>
    <cfRule type="containsText" dxfId="1134" priority="604" operator="containsText" text="6- Moderado">
      <formula>NOT(ISERROR(SEARCH("6- Moderado",M8)))</formula>
    </cfRule>
    <cfRule type="containsText" dxfId="1133" priority="605" operator="containsText" text="4- Moderado">
      <formula>NOT(ISERROR(SEARCH("4- Moderado",M8)))</formula>
    </cfRule>
    <cfRule type="containsText" dxfId="1132" priority="606" operator="containsText" text="3- Bajo">
      <formula>NOT(ISERROR(SEARCH("3- Bajo",M8)))</formula>
    </cfRule>
    <cfRule type="containsText" dxfId="1131" priority="607" operator="containsText" text="4- Bajo">
      <formula>NOT(ISERROR(SEARCH("4- Bajo",M8)))</formula>
    </cfRule>
    <cfRule type="containsText" dxfId="1130" priority="608" operator="containsText" text="1- Bajo">
      <formula>NOT(ISERROR(SEARCH("1- Bajo",M8)))</formula>
    </cfRule>
  </conditionalFormatting>
  <conditionalFormatting sqref="J10:J24">
    <cfRule type="containsText" dxfId="1129" priority="598" operator="containsText" text="Bajo">
      <formula>NOT(ISERROR(SEARCH("Bajo",J10)))</formula>
    </cfRule>
    <cfRule type="containsText" dxfId="1128" priority="599" operator="containsText" text="Moderado">
      <formula>NOT(ISERROR(SEARCH("Moderado",J10)))</formula>
    </cfRule>
    <cfRule type="containsText" dxfId="1127" priority="600" operator="containsText" text="Alto">
      <formula>NOT(ISERROR(SEARCH("Alto",J10)))</formula>
    </cfRule>
    <cfRule type="containsText" dxfId="1126" priority="601" operator="containsText" text="Extremo">
      <formula>NOT(ISERROR(SEARCH("Extremo",J10)))</formula>
    </cfRule>
    <cfRule type="colorScale" priority="602">
      <colorScale>
        <cfvo type="min"/>
        <cfvo type="max"/>
        <color rgb="FFFF7128"/>
        <color rgb="FFFFEF9C"/>
      </colorScale>
    </cfRule>
  </conditionalFormatting>
  <conditionalFormatting sqref="M10:M24">
    <cfRule type="containsText" dxfId="1125" priority="573" operator="containsText" text="Moderado">
      <formula>NOT(ISERROR(SEARCH("Moderado",M10)))</formula>
    </cfRule>
    <cfRule type="containsText" dxfId="1124" priority="593" operator="containsText" text="Bajo">
      <formula>NOT(ISERROR(SEARCH("Bajo",M10)))</formula>
    </cfRule>
    <cfRule type="containsText" dxfId="1123" priority="594" operator="containsText" text="Moderado">
      <formula>NOT(ISERROR(SEARCH("Moderado",M10)))</formula>
    </cfRule>
    <cfRule type="containsText" dxfId="1122" priority="595" operator="containsText" text="Alto">
      <formula>NOT(ISERROR(SEARCH("Alto",M10)))</formula>
    </cfRule>
    <cfRule type="containsText" dxfId="1121" priority="596" operator="containsText" text="Extremo">
      <formula>NOT(ISERROR(SEARCH("Extremo",M10)))</formula>
    </cfRule>
    <cfRule type="colorScale" priority="597">
      <colorScale>
        <cfvo type="min"/>
        <cfvo type="max"/>
        <color rgb="FFFF7128"/>
        <color rgb="FFFFEF9C"/>
      </colorScale>
    </cfRule>
  </conditionalFormatting>
  <conditionalFormatting sqref="N10 N15 N20">
    <cfRule type="containsText" dxfId="1120" priority="587" operator="containsText" text="3- Moderado">
      <formula>NOT(ISERROR(SEARCH("3- Moderado",N10)))</formula>
    </cfRule>
    <cfRule type="containsText" dxfId="1119" priority="588" operator="containsText" text="6- Moderado">
      <formula>NOT(ISERROR(SEARCH("6- Moderado",N10)))</formula>
    </cfRule>
    <cfRule type="containsText" dxfId="1118" priority="589" operator="containsText" text="4- Moderado">
      <formula>NOT(ISERROR(SEARCH("4- Moderado",N10)))</formula>
    </cfRule>
    <cfRule type="containsText" dxfId="1117" priority="590" operator="containsText" text="3- Bajo">
      <formula>NOT(ISERROR(SEARCH("3- Bajo",N10)))</formula>
    </cfRule>
    <cfRule type="containsText" dxfId="1116" priority="591" operator="containsText" text="4- Bajo">
      <formula>NOT(ISERROR(SEARCH("4- Bajo",N10)))</formula>
    </cfRule>
    <cfRule type="containsText" dxfId="1115" priority="592" operator="containsText" text="1- Bajo">
      <formula>NOT(ISERROR(SEARCH("1- Bajo",N10)))</formula>
    </cfRule>
  </conditionalFormatting>
  <conditionalFormatting sqref="H10:H24">
    <cfRule type="containsText" dxfId="1114" priority="574" operator="containsText" text="Muy Alta">
      <formula>NOT(ISERROR(SEARCH("Muy Alta",H10)))</formula>
    </cfRule>
    <cfRule type="containsText" dxfId="1113" priority="575" operator="containsText" text="Alta">
      <formula>NOT(ISERROR(SEARCH("Alta",H10)))</formula>
    </cfRule>
    <cfRule type="containsText" dxfId="1112" priority="576" operator="containsText" text="Muy Alta">
      <formula>NOT(ISERROR(SEARCH("Muy Alta",H10)))</formula>
    </cfRule>
    <cfRule type="containsText" dxfId="1111" priority="581" operator="containsText" text="Muy Baja">
      <formula>NOT(ISERROR(SEARCH("Muy Baja",H10)))</formula>
    </cfRule>
    <cfRule type="containsText" dxfId="1110" priority="582" operator="containsText" text="Baja">
      <formula>NOT(ISERROR(SEARCH("Baja",H10)))</formula>
    </cfRule>
    <cfRule type="containsText" dxfId="1109" priority="583" operator="containsText" text="Media">
      <formula>NOT(ISERROR(SEARCH("Media",H10)))</formula>
    </cfRule>
    <cfRule type="containsText" dxfId="1108" priority="584" operator="containsText" text="Alta">
      <formula>NOT(ISERROR(SEARCH("Alta",H10)))</formula>
    </cfRule>
    <cfRule type="containsText" dxfId="1107" priority="586" operator="containsText" text="Muy Alta">
      <formula>NOT(ISERROR(SEARCH("Muy Alta",H10)))</formula>
    </cfRule>
  </conditionalFormatting>
  <conditionalFormatting sqref="I10:I24">
    <cfRule type="containsText" dxfId="1106" priority="577" operator="containsText" text="Catastrófico">
      <formula>NOT(ISERROR(SEARCH("Catastrófico",I10)))</formula>
    </cfRule>
    <cfRule type="containsText" dxfId="1105" priority="578" operator="containsText" text="Mayor">
      <formula>NOT(ISERROR(SEARCH("Mayor",I10)))</formula>
    </cfRule>
    <cfRule type="containsText" dxfId="1104" priority="579" operator="containsText" text="Menor">
      <formula>NOT(ISERROR(SEARCH("Menor",I10)))</formula>
    </cfRule>
    <cfRule type="containsText" dxfId="1103" priority="580" operator="containsText" text="Leve">
      <formula>NOT(ISERROR(SEARCH("Leve",I10)))</formula>
    </cfRule>
    <cfRule type="containsText" dxfId="1102" priority="585" operator="containsText" text="Moderado">
      <formula>NOT(ISERROR(SEARCH("Moderado",I10)))</formula>
    </cfRule>
  </conditionalFormatting>
  <conditionalFormatting sqref="K10:K24">
    <cfRule type="containsText" dxfId="1101" priority="572" operator="containsText" text="Media">
      <formula>NOT(ISERROR(SEARCH("Media",K10)))</formula>
    </cfRule>
  </conditionalFormatting>
  <conditionalFormatting sqref="L10:L24">
    <cfRule type="containsText" dxfId="1100" priority="571" operator="containsText" text="Moderado">
      <formula>NOT(ISERROR(SEARCH("Moderado",L10)))</formula>
    </cfRule>
  </conditionalFormatting>
  <conditionalFormatting sqref="C15">
    <cfRule type="containsText" dxfId="1099" priority="565" operator="containsText" text="3- Moderado">
      <formula>NOT(ISERROR(SEARCH("3- Moderado",C15)))</formula>
    </cfRule>
    <cfRule type="containsText" dxfId="1098" priority="566" operator="containsText" text="6- Moderado">
      <formula>NOT(ISERROR(SEARCH("6- Moderado",C15)))</formula>
    </cfRule>
    <cfRule type="containsText" dxfId="1097" priority="567" operator="containsText" text="4- Moderado">
      <formula>NOT(ISERROR(SEARCH("4- Moderado",C15)))</formula>
    </cfRule>
    <cfRule type="containsText" dxfId="1096" priority="568" operator="containsText" text="3- Bajo">
      <formula>NOT(ISERROR(SEARCH("3- Bajo",C15)))</formula>
    </cfRule>
    <cfRule type="containsText" dxfId="1095" priority="569" operator="containsText" text="4- Bajo">
      <formula>NOT(ISERROR(SEARCH("4- Bajo",C15)))</formula>
    </cfRule>
    <cfRule type="containsText" dxfId="1094" priority="570" operator="containsText" text="1- Bajo">
      <formula>NOT(ISERROR(SEARCH("1- Bajo",C15)))</formula>
    </cfRule>
  </conditionalFormatting>
  <conditionalFormatting sqref="D15">
    <cfRule type="containsText" dxfId="1093" priority="559" operator="containsText" text="3- Moderado">
      <formula>NOT(ISERROR(SEARCH("3- Moderado",D15)))</formula>
    </cfRule>
    <cfRule type="containsText" dxfId="1092" priority="560" operator="containsText" text="6- Moderado">
      <formula>NOT(ISERROR(SEARCH("6- Moderado",D15)))</formula>
    </cfRule>
    <cfRule type="containsText" dxfId="1091" priority="561" operator="containsText" text="4- Moderado">
      <formula>NOT(ISERROR(SEARCH("4- Moderado",D15)))</formula>
    </cfRule>
    <cfRule type="containsText" dxfId="1090" priority="562" operator="containsText" text="3- Bajo">
      <formula>NOT(ISERROR(SEARCH("3- Bajo",D15)))</formula>
    </cfRule>
    <cfRule type="containsText" dxfId="1089" priority="563" operator="containsText" text="4- Bajo">
      <formula>NOT(ISERROR(SEARCH("4- Bajo",D15)))</formula>
    </cfRule>
    <cfRule type="containsText" dxfId="1088" priority="564" operator="containsText" text="1- Bajo">
      <formula>NOT(ISERROR(SEARCH("1- Bajo",D15)))</formula>
    </cfRule>
  </conditionalFormatting>
  <conditionalFormatting sqref="J10:J24">
    <cfRule type="containsText" dxfId="1087" priority="558" operator="containsText" text="Moderado">
      <formula>NOT(ISERROR(SEARCH("Moderado",J10)))</formula>
    </cfRule>
  </conditionalFormatting>
  <conditionalFormatting sqref="J10:J24">
    <cfRule type="containsText" dxfId="1086" priority="556" operator="containsText" text="Bajo">
      <formula>NOT(ISERROR(SEARCH("Bajo",J10)))</formula>
    </cfRule>
    <cfRule type="containsText" dxfId="1085" priority="557" operator="containsText" text="Extremo">
      <formula>NOT(ISERROR(SEARCH("Extremo",J10)))</formula>
    </cfRule>
  </conditionalFormatting>
  <conditionalFormatting sqref="K10:K24">
    <cfRule type="containsText" dxfId="1084" priority="554" operator="containsText" text="Baja">
      <formula>NOT(ISERROR(SEARCH("Baja",K10)))</formula>
    </cfRule>
    <cfRule type="containsText" dxfId="1083" priority="555" operator="containsText" text="Muy Baja">
      <formula>NOT(ISERROR(SEARCH("Muy Baja",K10)))</formula>
    </cfRule>
  </conditionalFormatting>
  <conditionalFormatting sqref="K10:K24">
    <cfRule type="containsText" dxfId="1082" priority="552" operator="containsText" text="Muy Alta">
      <formula>NOT(ISERROR(SEARCH("Muy Alta",K10)))</formula>
    </cfRule>
    <cfRule type="containsText" dxfId="1081" priority="553" operator="containsText" text="Alta">
      <formula>NOT(ISERROR(SEARCH("Alta",K10)))</formula>
    </cfRule>
  </conditionalFormatting>
  <conditionalFormatting sqref="L10:L24">
    <cfRule type="containsText" dxfId="1080" priority="548" operator="containsText" text="Catastrófico">
      <formula>NOT(ISERROR(SEARCH("Catastrófico",L10)))</formula>
    </cfRule>
    <cfRule type="containsText" dxfId="1079" priority="549" operator="containsText" text="Mayor">
      <formula>NOT(ISERROR(SEARCH("Mayor",L10)))</formula>
    </cfRule>
    <cfRule type="containsText" dxfId="1078" priority="550" operator="containsText" text="Menor">
      <formula>NOT(ISERROR(SEARCH("Menor",L10)))</formula>
    </cfRule>
    <cfRule type="containsText" dxfId="1077" priority="551" operator="containsText" text="Leve">
      <formula>NOT(ISERROR(SEARCH("Leve",L10)))</formula>
    </cfRule>
  </conditionalFormatting>
  <conditionalFormatting sqref="A20 E20">
    <cfRule type="containsText" dxfId="1076" priority="542" operator="containsText" text="3- Moderado">
      <formula>NOT(ISERROR(SEARCH("3- Moderado",A20)))</formula>
    </cfRule>
    <cfRule type="containsText" dxfId="1075" priority="543" operator="containsText" text="6- Moderado">
      <formula>NOT(ISERROR(SEARCH("6- Moderado",A20)))</formula>
    </cfRule>
    <cfRule type="containsText" dxfId="1074" priority="544" operator="containsText" text="4- Moderado">
      <formula>NOT(ISERROR(SEARCH("4- Moderado",A20)))</formula>
    </cfRule>
    <cfRule type="containsText" dxfId="1073" priority="545" operator="containsText" text="3- Bajo">
      <formula>NOT(ISERROR(SEARCH("3- Bajo",A20)))</formula>
    </cfRule>
    <cfRule type="containsText" dxfId="1072" priority="546" operator="containsText" text="4- Bajo">
      <formula>NOT(ISERROR(SEARCH("4- Bajo",A20)))</formula>
    </cfRule>
    <cfRule type="containsText" dxfId="1071" priority="547" operator="containsText" text="1- Bajo">
      <formula>NOT(ISERROR(SEARCH("1- Bajo",A20)))</formula>
    </cfRule>
  </conditionalFormatting>
  <conditionalFormatting sqref="F20:G20">
    <cfRule type="containsText" dxfId="1070" priority="536" operator="containsText" text="3- Moderado">
      <formula>NOT(ISERROR(SEARCH("3- Moderado",F20)))</formula>
    </cfRule>
    <cfRule type="containsText" dxfId="1069" priority="537" operator="containsText" text="6- Moderado">
      <formula>NOT(ISERROR(SEARCH("6- Moderado",F20)))</formula>
    </cfRule>
    <cfRule type="containsText" dxfId="1068" priority="538" operator="containsText" text="4- Moderado">
      <formula>NOT(ISERROR(SEARCH("4- Moderado",F20)))</formula>
    </cfRule>
    <cfRule type="containsText" dxfId="1067" priority="539" operator="containsText" text="3- Bajo">
      <formula>NOT(ISERROR(SEARCH("3- Bajo",F20)))</formula>
    </cfRule>
    <cfRule type="containsText" dxfId="1066" priority="540" operator="containsText" text="4- Bajo">
      <formula>NOT(ISERROR(SEARCH("4- Bajo",F20)))</formula>
    </cfRule>
    <cfRule type="containsText" dxfId="1065" priority="541" operator="containsText" text="1- Bajo">
      <formula>NOT(ISERROR(SEARCH("1- Bajo",F20)))</formula>
    </cfRule>
  </conditionalFormatting>
  <conditionalFormatting sqref="C20">
    <cfRule type="containsText" dxfId="1064" priority="530" operator="containsText" text="3- Moderado">
      <formula>NOT(ISERROR(SEARCH("3- Moderado",C20)))</formula>
    </cfRule>
    <cfRule type="containsText" dxfId="1063" priority="531" operator="containsText" text="6- Moderado">
      <formula>NOT(ISERROR(SEARCH("6- Moderado",C20)))</formula>
    </cfRule>
    <cfRule type="containsText" dxfId="1062" priority="532" operator="containsText" text="4- Moderado">
      <formula>NOT(ISERROR(SEARCH("4- Moderado",C20)))</formula>
    </cfRule>
    <cfRule type="containsText" dxfId="1061" priority="533" operator="containsText" text="3- Bajo">
      <formula>NOT(ISERROR(SEARCH("3- Bajo",C20)))</formula>
    </cfRule>
    <cfRule type="containsText" dxfId="1060" priority="534" operator="containsText" text="4- Bajo">
      <formula>NOT(ISERROR(SEARCH("4- Bajo",C20)))</formula>
    </cfRule>
    <cfRule type="containsText" dxfId="1059" priority="535" operator="containsText" text="1- Bajo">
      <formula>NOT(ISERROR(SEARCH("1- Bajo",C20)))</formula>
    </cfRule>
  </conditionalFormatting>
  <conditionalFormatting sqref="D20">
    <cfRule type="containsText" dxfId="1058" priority="524" operator="containsText" text="3- Moderado">
      <formula>NOT(ISERROR(SEARCH("3- Moderado",D20)))</formula>
    </cfRule>
    <cfRule type="containsText" dxfId="1057" priority="525" operator="containsText" text="6- Moderado">
      <formula>NOT(ISERROR(SEARCH("6- Moderado",D20)))</formula>
    </cfRule>
    <cfRule type="containsText" dxfId="1056" priority="526" operator="containsText" text="4- Moderado">
      <formula>NOT(ISERROR(SEARCH("4- Moderado",D20)))</formula>
    </cfRule>
    <cfRule type="containsText" dxfId="1055" priority="527" operator="containsText" text="3- Bajo">
      <formula>NOT(ISERROR(SEARCH("3- Bajo",D20)))</formula>
    </cfRule>
    <cfRule type="containsText" dxfId="1054" priority="528" operator="containsText" text="4- Bajo">
      <formula>NOT(ISERROR(SEARCH("4- Bajo",D20)))</formula>
    </cfRule>
    <cfRule type="containsText" dxfId="1053" priority="529" operator="containsText" text="1- Bajo">
      <formula>NOT(ISERROR(SEARCH("1- Bajo",D20)))</formula>
    </cfRule>
  </conditionalFormatting>
  <conditionalFormatting sqref="K25:L25">
    <cfRule type="containsText" dxfId="1052" priority="518" operator="containsText" text="3- Moderado">
      <formula>NOT(ISERROR(SEARCH("3- Moderado",K25)))</formula>
    </cfRule>
    <cfRule type="containsText" dxfId="1051" priority="519" operator="containsText" text="6- Moderado">
      <formula>NOT(ISERROR(SEARCH("6- Moderado",K25)))</formula>
    </cfRule>
    <cfRule type="containsText" dxfId="1050" priority="520" operator="containsText" text="4- Moderado">
      <formula>NOT(ISERROR(SEARCH("4- Moderado",K25)))</formula>
    </cfRule>
    <cfRule type="containsText" dxfId="1049" priority="521" operator="containsText" text="3- Bajo">
      <formula>NOT(ISERROR(SEARCH("3- Bajo",K25)))</formula>
    </cfRule>
    <cfRule type="containsText" dxfId="1048" priority="522" operator="containsText" text="4- Bajo">
      <formula>NOT(ISERROR(SEARCH("4- Bajo",K25)))</formula>
    </cfRule>
    <cfRule type="containsText" dxfId="1047" priority="523" operator="containsText" text="1- Bajo">
      <formula>NOT(ISERROR(SEARCH("1- Bajo",K25)))</formula>
    </cfRule>
  </conditionalFormatting>
  <conditionalFormatting sqref="H25:I25">
    <cfRule type="containsText" dxfId="1046" priority="512" operator="containsText" text="3- Moderado">
      <formula>NOT(ISERROR(SEARCH("3- Moderado",H25)))</formula>
    </cfRule>
    <cfRule type="containsText" dxfId="1045" priority="513" operator="containsText" text="6- Moderado">
      <formula>NOT(ISERROR(SEARCH("6- Moderado",H25)))</formula>
    </cfRule>
    <cfRule type="containsText" dxfId="1044" priority="514" operator="containsText" text="4- Moderado">
      <formula>NOT(ISERROR(SEARCH("4- Moderado",H25)))</formula>
    </cfRule>
    <cfRule type="containsText" dxfId="1043" priority="515" operator="containsText" text="3- Bajo">
      <formula>NOT(ISERROR(SEARCH("3- Bajo",H25)))</formula>
    </cfRule>
    <cfRule type="containsText" dxfId="1042" priority="516" operator="containsText" text="4- Bajo">
      <formula>NOT(ISERROR(SEARCH("4- Bajo",H25)))</formula>
    </cfRule>
    <cfRule type="containsText" dxfId="1041" priority="517" operator="containsText" text="1- Bajo">
      <formula>NOT(ISERROR(SEARCH("1- Bajo",H25)))</formula>
    </cfRule>
  </conditionalFormatting>
  <conditionalFormatting sqref="A25 C25:E25">
    <cfRule type="containsText" dxfId="1040" priority="506" operator="containsText" text="3- Moderado">
      <formula>NOT(ISERROR(SEARCH("3- Moderado",A25)))</formula>
    </cfRule>
    <cfRule type="containsText" dxfId="1039" priority="507" operator="containsText" text="6- Moderado">
      <formula>NOT(ISERROR(SEARCH("6- Moderado",A25)))</formula>
    </cfRule>
    <cfRule type="containsText" dxfId="1038" priority="508" operator="containsText" text="4- Moderado">
      <formula>NOT(ISERROR(SEARCH("4- Moderado",A25)))</formula>
    </cfRule>
    <cfRule type="containsText" dxfId="1037" priority="509" operator="containsText" text="3- Bajo">
      <formula>NOT(ISERROR(SEARCH("3- Bajo",A25)))</formula>
    </cfRule>
    <cfRule type="containsText" dxfId="1036" priority="510" operator="containsText" text="4- Bajo">
      <formula>NOT(ISERROR(SEARCH("4- Bajo",A25)))</formula>
    </cfRule>
    <cfRule type="containsText" dxfId="1035" priority="511" operator="containsText" text="1- Bajo">
      <formula>NOT(ISERROR(SEARCH("1- Bajo",A25)))</formula>
    </cfRule>
  </conditionalFormatting>
  <conditionalFormatting sqref="F25:G25">
    <cfRule type="containsText" dxfId="1034" priority="500" operator="containsText" text="3- Moderado">
      <formula>NOT(ISERROR(SEARCH("3- Moderado",F25)))</formula>
    </cfRule>
    <cfRule type="containsText" dxfId="1033" priority="501" operator="containsText" text="6- Moderado">
      <formula>NOT(ISERROR(SEARCH("6- Moderado",F25)))</formula>
    </cfRule>
    <cfRule type="containsText" dxfId="1032" priority="502" operator="containsText" text="4- Moderado">
      <formula>NOT(ISERROR(SEARCH("4- Moderado",F25)))</formula>
    </cfRule>
    <cfRule type="containsText" dxfId="1031" priority="503" operator="containsText" text="3- Bajo">
      <formula>NOT(ISERROR(SEARCH("3- Bajo",F25)))</formula>
    </cfRule>
    <cfRule type="containsText" dxfId="1030" priority="504" operator="containsText" text="4- Bajo">
      <formula>NOT(ISERROR(SEARCH("4- Bajo",F25)))</formula>
    </cfRule>
    <cfRule type="containsText" dxfId="1029" priority="505" operator="containsText" text="1- Bajo">
      <formula>NOT(ISERROR(SEARCH("1- Bajo",F25)))</formula>
    </cfRule>
  </conditionalFormatting>
  <conditionalFormatting sqref="J25:J29">
    <cfRule type="containsText" dxfId="1028" priority="495" operator="containsText" text="Bajo">
      <formula>NOT(ISERROR(SEARCH("Bajo",J25)))</formula>
    </cfRule>
    <cfRule type="containsText" dxfId="1027" priority="496" operator="containsText" text="Moderado">
      <formula>NOT(ISERROR(SEARCH("Moderado",J25)))</formula>
    </cfRule>
    <cfRule type="containsText" dxfId="1026" priority="497" operator="containsText" text="Alto">
      <formula>NOT(ISERROR(SEARCH("Alto",J25)))</formula>
    </cfRule>
    <cfRule type="containsText" dxfId="1025" priority="498" operator="containsText" text="Extremo">
      <formula>NOT(ISERROR(SEARCH("Extremo",J25)))</formula>
    </cfRule>
    <cfRule type="colorScale" priority="499">
      <colorScale>
        <cfvo type="min"/>
        <cfvo type="max"/>
        <color rgb="FFFF7128"/>
        <color rgb="FFFFEF9C"/>
      </colorScale>
    </cfRule>
  </conditionalFormatting>
  <conditionalFormatting sqref="M25:M29">
    <cfRule type="containsText" dxfId="1024" priority="470" operator="containsText" text="Moderado">
      <formula>NOT(ISERROR(SEARCH("Moderado",M25)))</formula>
    </cfRule>
    <cfRule type="containsText" dxfId="1023" priority="490" operator="containsText" text="Bajo">
      <formula>NOT(ISERROR(SEARCH("Bajo",M25)))</formula>
    </cfRule>
    <cfRule type="containsText" dxfId="1022" priority="491" operator="containsText" text="Moderado">
      <formula>NOT(ISERROR(SEARCH("Moderado",M25)))</formula>
    </cfRule>
    <cfRule type="containsText" dxfId="1021" priority="492" operator="containsText" text="Alto">
      <formula>NOT(ISERROR(SEARCH("Alto",M25)))</formula>
    </cfRule>
    <cfRule type="containsText" dxfId="1020" priority="493" operator="containsText" text="Extremo">
      <formula>NOT(ISERROR(SEARCH("Extremo",M25)))</formula>
    </cfRule>
    <cfRule type="colorScale" priority="494">
      <colorScale>
        <cfvo type="min"/>
        <cfvo type="max"/>
        <color rgb="FFFF7128"/>
        <color rgb="FFFFEF9C"/>
      </colorScale>
    </cfRule>
  </conditionalFormatting>
  <conditionalFormatting sqref="N25">
    <cfRule type="containsText" dxfId="1019" priority="484" operator="containsText" text="3- Moderado">
      <formula>NOT(ISERROR(SEARCH("3- Moderado",N25)))</formula>
    </cfRule>
    <cfRule type="containsText" dxfId="1018" priority="485" operator="containsText" text="6- Moderado">
      <formula>NOT(ISERROR(SEARCH("6- Moderado",N25)))</formula>
    </cfRule>
    <cfRule type="containsText" dxfId="1017" priority="486" operator="containsText" text="4- Moderado">
      <formula>NOT(ISERROR(SEARCH("4- Moderado",N25)))</formula>
    </cfRule>
    <cfRule type="containsText" dxfId="1016" priority="487" operator="containsText" text="3- Bajo">
      <formula>NOT(ISERROR(SEARCH("3- Bajo",N25)))</formula>
    </cfRule>
    <cfRule type="containsText" dxfId="1015" priority="488" operator="containsText" text="4- Bajo">
      <formula>NOT(ISERROR(SEARCH("4- Bajo",N25)))</formula>
    </cfRule>
    <cfRule type="containsText" dxfId="1014" priority="489" operator="containsText" text="1- Bajo">
      <formula>NOT(ISERROR(SEARCH("1- Bajo",N25)))</formula>
    </cfRule>
  </conditionalFormatting>
  <conditionalFormatting sqref="H25:H29">
    <cfRule type="containsText" dxfId="1013" priority="471" operator="containsText" text="Muy Alta">
      <formula>NOT(ISERROR(SEARCH("Muy Alta",H25)))</formula>
    </cfRule>
    <cfRule type="containsText" dxfId="1012" priority="472" operator="containsText" text="Alta">
      <formula>NOT(ISERROR(SEARCH("Alta",H25)))</formula>
    </cfRule>
    <cfRule type="containsText" dxfId="1011" priority="473" operator="containsText" text="Muy Alta">
      <formula>NOT(ISERROR(SEARCH("Muy Alta",H25)))</formula>
    </cfRule>
    <cfRule type="containsText" dxfId="1010" priority="478" operator="containsText" text="Muy Baja">
      <formula>NOT(ISERROR(SEARCH("Muy Baja",H25)))</formula>
    </cfRule>
    <cfRule type="containsText" dxfId="1009" priority="479" operator="containsText" text="Baja">
      <formula>NOT(ISERROR(SEARCH("Baja",H25)))</formula>
    </cfRule>
    <cfRule type="containsText" dxfId="1008" priority="480" operator="containsText" text="Media">
      <formula>NOT(ISERROR(SEARCH("Media",H25)))</formula>
    </cfRule>
    <cfRule type="containsText" dxfId="1007" priority="481" operator="containsText" text="Alta">
      <formula>NOT(ISERROR(SEARCH("Alta",H25)))</formula>
    </cfRule>
    <cfRule type="containsText" dxfId="1006" priority="483" operator="containsText" text="Muy Alta">
      <formula>NOT(ISERROR(SEARCH("Muy Alta",H25)))</formula>
    </cfRule>
  </conditionalFormatting>
  <conditionalFormatting sqref="I25:I29">
    <cfRule type="containsText" dxfId="1005" priority="474" operator="containsText" text="Catastrófico">
      <formula>NOT(ISERROR(SEARCH("Catastrófico",I25)))</formula>
    </cfRule>
    <cfRule type="containsText" dxfId="1004" priority="475" operator="containsText" text="Mayor">
      <formula>NOT(ISERROR(SEARCH("Mayor",I25)))</formula>
    </cfRule>
    <cfRule type="containsText" dxfId="1003" priority="476" operator="containsText" text="Menor">
      <formula>NOT(ISERROR(SEARCH("Menor",I25)))</formula>
    </cfRule>
    <cfRule type="containsText" dxfId="1002" priority="477" operator="containsText" text="Leve">
      <formula>NOT(ISERROR(SEARCH("Leve",I25)))</formula>
    </cfRule>
    <cfRule type="containsText" dxfId="1001" priority="482" operator="containsText" text="Moderado">
      <formula>NOT(ISERROR(SEARCH("Moderado",I25)))</formula>
    </cfRule>
  </conditionalFormatting>
  <conditionalFormatting sqref="K25:K29">
    <cfRule type="containsText" dxfId="1000" priority="469" operator="containsText" text="Media">
      <formula>NOT(ISERROR(SEARCH("Media",K25)))</formula>
    </cfRule>
  </conditionalFormatting>
  <conditionalFormatting sqref="L25:L29">
    <cfRule type="containsText" dxfId="999" priority="468" operator="containsText" text="Moderado">
      <formula>NOT(ISERROR(SEARCH("Moderado",L25)))</formula>
    </cfRule>
  </conditionalFormatting>
  <conditionalFormatting sqref="J25:J29">
    <cfRule type="containsText" dxfId="998" priority="467" operator="containsText" text="Moderado">
      <formula>NOT(ISERROR(SEARCH("Moderado",J25)))</formula>
    </cfRule>
  </conditionalFormatting>
  <conditionalFormatting sqref="J25:J29">
    <cfRule type="containsText" dxfId="997" priority="465" operator="containsText" text="Bajo">
      <formula>NOT(ISERROR(SEARCH("Bajo",J25)))</formula>
    </cfRule>
    <cfRule type="containsText" dxfId="996" priority="466" operator="containsText" text="Extremo">
      <formula>NOT(ISERROR(SEARCH("Extremo",J25)))</formula>
    </cfRule>
  </conditionalFormatting>
  <conditionalFormatting sqref="K25:K29">
    <cfRule type="containsText" dxfId="995" priority="463" operator="containsText" text="Baja">
      <formula>NOT(ISERROR(SEARCH("Baja",K25)))</formula>
    </cfRule>
    <cfRule type="containsText" dxfId="994" priority="464" operator="containsText" text="Muy Baja">
      <formula>NOT(ISERROR(SEARCH("Muy Baja",K25)))</formula>
    </cfRule>
  </conditionalFormatting>
  <conditionalFormatting sqref="K25:K29">
    <cfRule type="containsText" dxfId="993" priority="461" operator="containsText" text="Muy Alta">
      <formula>NOT(ISERROR(SEARCH("Muy Alta",K25)))</formula>
    </cfRule>
    <cfRule type="containsText" dxfId="992" priority="462" operator="containsText" text="Alta">
      <formula>NOT(ISERROR(SEARCH("Alta",K25)))</formula>
    </cfRule>
  </conditionalFormatting>
  <conditionalFormatting sqref="L25:L29">
    <cfRule type="containsText" dxfId="991" priority="457" operator="containsText" text="Catastrófico">
      <formula>NOT(ISERROR(SEARCH("Catastrófico",L25)))</formula>
    </cfRule>
    <cfRule type="containsText" dxfId="990" priority="458" operator="containsText" text="Mayor">
      <formula>NOT(ISERROR(SEARCH("Mayor",L25)))</formula>
    </cfRule>
    <cfRule type="containsText" dxfId="989" priority="459" operator="containsText" text="Menor">
      <formula>NOT(ISERROR(SEARCH("Menor",L25)))</formula>
    </cfRule>
    <cfRule type="containsText" dxfId="988" priority="460" operator="containsText" text="Leve">
      <formula>NOT(ISERROR(SEARCH("Leve",L25)))</formula>
    </cfRule>
  </conditionalFormatting>
  <conditionalFormatting sqref="K30:L30">
    <cfRule type="containsText" dxfId="987" priority="451" operator="containsText" text="3- Moderado">
      <formula>NOT(ISERROR(SEARCH("3- Moderado",K30)))</formula>
    </cfRule>
    <cfRule type="containsText" dxfId="986" priority="452" operator="containsText" text="6- Moderado">
      <formula>NOT(ISERROR(SEARCH("6- Moderado",K30)))</formula>
    </cfRule>
    <cfRule type="containsText" dxfId="985" priority="453" operator="containsText" text="4- Moderado">
      <formula>NOT(ISERROR(SEARCH("4- Moderado",K30)))</formula>
    </cfRule>
    <cfRule type="containsText" dxfId="984" priority="454" operator="containsText" text="3- Bajo">
      <formula>NOT(ISERROR(SEARCH("3- Bajo",K30)))</formula>
    </cfRule>
    <cfRule type="containsText" dxfId="983" priority="455" operator="containsText" text="4- Bajo">
      <formula>NOT(ISERROR(SEARCH("4- Bajo",K30)))</formula>
    </cfRule>
    <cfRule type="containsText" dxfId="982" priority="456" operator="containsText" text="1- Bajo">
      <formula>NOT(ISERROR(SEARCH("1- Bajo",K30)))</formula>
    </cfRule>
  </conditionalFormatting>
  <conditionalFormatting sqref="H30:I30">
    <cfRule type="containsText" dxfId="981" priority="445" operator="containsText" text="3- Moderado">
      <formula>NOT(ISERROR(SEARCH("3- Moderado",H30)))</formula>
    </cfRule>
    <cfRule type="containsText" dxfId="980" priority="446" operator="containsText" text="6- Moderado">
      <formula>NOT(ISERROR(SEARCH("6- Moderado",H30)))</formula>
    </cfRule>
    <cfRule type="containsText" dxfId="979" priority="447" operator="containsText" text="4- Moderado">
      <formula>NOT(ISERROR(SEARCH("4- Moderado",H30)))</formula>
    </cfRule>
    <cfRule type="containsText" dxfId="978" priority="448" operator="containsText" text="3- Bajo">
      <formula>NOT(ISERROR(SEARCH("3- Bajo",H30)))</formula>
    </cfRule>
    <cfRule type="containsText" dxfId="977" priority="449" operator="containsText" text="4- Bajo">
      <formula>NOT(ISERROR(SEARCH("4- Bajo",H30)))</formula>
    </cfRule>
    <cfRule type="containsText" dxfId="976" priority="450" operator="containsText" text="1- Bajo">
      <formula>NOT(ISERROR(SEARCH("1- Bajo",H30)))</formula>
    </cfRule>
  </conditionalFormatting>
  <conditionalFormatting sqref="A30 C30:E30">
    <cfRule type="containsText" dxfId="975" priority="439" operator="containsText" text="3- Moderado">
      <formula>NOT(ISERROR(SEARCH("3- Moderado",A30)))</formula>
    </cfRule>
    <cfRule type="containsText" dxfId="974" priority="440" operator="containsText" text="6- Moderado">
      <formula>NOT(ISERROR(SEARCH("6- Moderado",A30)))</formula>
    </cfRule>
    <cfRule type="containsText" dxfId="973" priority="441" operator="containsText" text="4- Moderado">
      <formula>NOT(ISERROR(SEARCH("4- Moderado",A30)))</formula>
    </cfRule>
    <cfRule type="containsText" dxfId="972" priority="442" operator="containsText" text="3- Bajo">
      <formula>NOT(ISERROR(SEARCH("3- Bajo",A30)))</formula>
    </cfRule>
    <cfRule type="containsText" dxfId="971" priority="443" operator="containsText" text="4- Bajo">
      <formula>NOT(ISERROR(SEARCH("4- Bajo",A30)))</formula>
    </cfRule>
    <cfRule type="containsText" dxfId="970" priority="444" operator="containsText" text="1- Bajo">
      <formula>NOT(ISERROR(SEARCH("1- Bajo",A30)))</formula>
    </cfRule>
  </conditionalFormatting>
  <conditionalFormatting sqref="F30:G30">
    <cfRule type="containsText" dxfId="969" priority="433" operator="containsText" text="3- Moderado">
      <formula>NOT(ISERROR(SEARCH("3- Moderado",F30)))</formula>
    </cfRule>
    <cfRule type="containsText" dxfId="968" priority="434" operator="containsText" text="6- Moderado">
      <formula>NOT(ISERROR(SEARCH("6- Moderado",F30)))</formula>
    </cfRule>
    <cfRule type="containsText" dxfId="967" priority="435" operator="containsText" text="4- Moderado">
      <formula>NOT(ISERROR(SEARCH("4- Moderado",F30)))</formula>
    </cfRule>
    <cfRule type="containsText" dxfId="966" priority="436" operator="containsText" text="3- Bajo">
      <formula>NOT(ISERROR(SEARCH("3- Bajo",F30)))</formula>
    </cfRule>
    <cfRule type="containsText" dxfId="965" priority="437" operator="containsText" text="4- Bajo">
      <formula>NOT(ISERROR(SEARCH("4- Bajo",F30)))</formula>
    </cfRule>
    <cfRule type="containsText" dxfId="964" priority="438" operator="containsText" text="1- Bajo">
      <formula>NOT(ISERROR(SEARCH("1- Bajo",F30)))</formula>
    </cfRule>
  </conditionalFormatting>
  <conditionalFormatting sqref="J30:J34">
    <cfRule type="containsText" dxfId="963" priority="428" operator="containsText" text="Bajo">
      <formula>NOT(ISERROR(SEARCH("Bajo",J30)))</formula>
    </cfRule>
    <cfRule type="containsText" dxfId="962" priority="429" operator="containsText" text="Moderado">
      <formula>NOT(ISERROR(SEARCH("Moderado",J30)))</formula>
    </cfRule>
    <cfRule type="containsText" dxfId="961" priority="430" operator="containsText" text="Alto">
      <formula>NOT(ISERROR(SEARCH("Alto",J30)))</formula>
    </cfRule>
    <cfRule type="containsText" dxfId="960" priority="431" operator="containsText" text="Extremo">
      <formula>NOT(ISERROR(SEARCH("Extremo",J30)))</formula>
    </cfRule>
    <cfRule type="colorScale" priority="432">
      <colorScale>
        <cfvo type="min"/>
        <cfvo type="max"/>
        <color rgb="FFFF7128"/>
        <color rgb="FFFFEF9C"/>
      </colorScale>
    </cfRule>
  </conditionalFormatting>
  <conditionalFormatting sqref="M30:M34">
    <cfRule type="containsText" dxfId="959" priority="403" operator="containsText" text="Moderado">
      <formula>NOT(ISERROR(SEARCH("Moderado",M30)))</formula>
    </cfRule>
    <cfRule type="containsText" dxfId="958" priority="423" operator="containsText" text="Bajo">
      <formula>NOT(ISERROR(SEARCH("Bajo",M30)))</formula>
    </cfRule>
    <cfRule type="containsText" dxfId="957" priority="424" operator="containsText" text="Moderado">
      <formula>NOT(ISERROR(SEARCH("Moderado",M30)))</formula>
    </cfRule>
    <cfRule type="containsText" dxfId="956" priority="425" operator="containsText" text="Alto">
      <formula>NOT(ISERROR(SEARCH("Alto",M30)))</formula>
    </cfRule>
    <cfRule type="containsText" dxfId="955" priority="426" operator="containsText" text="Extremo">
      <formula>NOT(ISERROR(SEARCH("Extremo",M30)))</formula>
    </cfRule>
    <cfRule type="colorScale" priority="427">
      <colorScale>
        <cfvo type="min"/>
        <cfvo type="max"/>
        <color rgb="FFFF7128"/>
        <color rgb="FFFFEF9C"/>
      </colorScale>
    </cfRule>
  </conditionalFormatting>
  <conditionalFormatting sqref="N30">
    <cfRule type="containsText" dxfId="954" priority="417" operator="containsText" text="3- Moderado">
      <formula>NOT(ISERROR(SEARCH("3- Moderado",N30)))</formula>
    </cfRule>
    <cfRule type="containsText" dxfId="953" priority="418" operator="containsText" text="6- Moderado">
      <formula>NOT(ISERROR(SEARCH("6- Moderado",N30)))</formula>
    </cfRule>
    <cfRule type="containsText" dxfId="952" priority="419" operator="containsText" text="4- Moderado">
      <formula>NOT(ISERROR(SEARCH("4- Moderado",N30)))</formula>
    </cfRule>
    <cfRule type="containsText" dxfId="951" priority="420" operator="containsText" text="3- Bajo">
      <formula>NOT(ISERROR(SEARCH("3- Bajo",N30)))</formula>
    </cfRule>
    <cfRule type="containsText" dxfId="950" priority="421" operator="containsText" text="4- Bajo">
      <formula>NOT(ISERROR(SEARCH("4- Bajo",N30)))</formula>
    </cfRule>
    <cfRule type="containsText" dxfId="949" priority="422" operator="containsText" text="1- Bajo">
      <formula>NOT(ISERROR(SEARCH("1- Bajo",N30)))</formula>
    </cfRule>
  </conditionalFormatting>
  <conditionalFormatting sqref="H30:H34">
    <cfRule type="containsText" dxfId="948" priority="404" operator="containsText" text="Muy Alta">
      <formula>NOT(ISERROR(SEARCH("Muy Alta",H30)))</formula>
    </cfRule>
    <cfRule type="containsText" dxfId="947" priority="405" operator="containsText" text="Alta">
      <formula>NOT(ISERROR(SEARCH("Alta",H30)))</formula>
    </cfRule>
    <cfRule type="containsText" dxfId="946" priority="406" operator="containsText" text="Muy Alta">
      <formula>NOT(ISERROR(SEARCH("Muy Alta",H30)))</formula>
    </cfRule>
    <cfRule type="containsText" dxfId="945" priority="411" operator="containsText" text="Muy Baja">
      <formula>NOT(ISERROR(SEARCH("Muy Baja",H30)))</formula>
    </cfRule>
    <cfRule type="containsText" dxfId="944" priority="412" operator="containsText" text="Baja">
      <formula>NOT(ISERROR(SEARCH("Baja",H30)))</formula>
    </cfRule>
    <cfRule type="containsText" dxfId="943" priority="413" operator="containsText" text="Media">
      <formula>NOT(ISERROR(SEARCH("Media",H30)))</formula>
    </cfRule>
    <cfRule type="containsText" dxfId="942" priority="414" operator="containsText" text="Alta">
      <formula>NOT(ISERROR(SEARCH("Alta",H30)))</formula>
    </cfRule>
    <cfRule type="containsText" dxfId="941" priority="416" operator="containsText" text="Muy Alta">
      <formula>NOT(ISERROR(SEARCH("Muy Alta",H30)))</formula>
    </cfRule>
  </conditionalFormatting>
  <conditionalFormatting sqref="I30:I34">
    <cfRule type="containsText" dxfId="940" priority="407" operator="containsText" text="Catastrófico">
      <formula>NOT(ISERROR(SEARCH("Catastrófico",I30)))</formula>
    </cfRule>
    <cfRule type="containsText" dxfId="939" priority="408" operator="containsText" text="Mayor">
      <formula>NOT(ISERROR(SEARCH("Mayor",I30)))</formula>
    </cfRule>
    <cfRule type="containsText" dxfId="938" priority="409" operator="containsText" text="Menor">
      <formula>NOT(ISERROR(SEARCH("Menor",I30)))</formula>
    </cfRule>
    <cfRule type="containsText" dxfId="937" priority="410" operator="containsText" text="Leve">
      <formula>NOT(ISERROR(SEARCH("Leve",I30)))</formula>
    </cfRule>
    <cfRule type="containsText" dxfId="936" priority="415" operator="containsText" text="Moderado">
      <formula>NOT(ISERROR(SEARCH("Moderado",I30)))</formula>
    </cfRule>
  </conditionalFormatting>
  <conditionalFormatting sqref="K30:K34">
    <cfRule type="containsText" dxfId="935" priority="402" operator="containsText" text="Media">
      <formula>NOT(ISERROR(SEARCH("Media",K30)))</formula>
    </cfRule>
  </conditionalFormatting>
  <conditionalFormatting sqref="L30:L34">
    <cfRule type="containsText" dxfId="934" priority="401" operator="containsText" text="Moderado">
      <formula>NOT(ISERROR(SEARCH("Moderado",L30)))</formula>
    </cfRule>
  </conditionalFormatting>
  <conditionalFormatting sqref="J30:J34">
    <cfRule type="containsText" dxfId="933" priority="400" operator="containsText" text="Moderado">
      <formula>NOT(ISERROR(SEARCH("Moderado",J30)))</formula>
    </cfRule>
  </conditionalFormatting>
  <conditionalFormatting sqref="J30:J34">
    <cfRule type="containsText" dxfId="932" priority="398" operator="containsText" text="Bajo">
      <formula>NOT(ISERROR(SEARCH("Bajo",J30)))</formula>
    </cfRule>
    <cfRule type="containsText" dxfId="931" priority="399" operator="containsText" text="Extremo">
      <formula>NOT(ISERROR(SEARCH("Extremo",J30)))</formula>
    </cfRule>
  </conditionalFormatting>
  <conditionalFormatting sqref="K30:K34">
    <cfRule type="containsText" dxfId="930" priority="396" operator="containsText" text="Baja">
      <formula>NOT(ISERROR(SEARCH("Baja",K30)))</formula>
    </cfRule>
    <cfRule type="containsText" dxfId="929" priority="397" operator="containsText" text="Muy Baja">
      <formula>NOT(ISERROR(SEARCH("Muy Baja",K30)))</formula>
    </cfRule>
  </conditionalFormatting>
  <conditionalFormatting sqref="K30:K34">
    <cfRule type="containsText" dxfId="928" priority="394" operator="containsText" text="Muy Alta">
      <formula>NOT(ISERROR(SEARCH("Muy Alta",K30)))</formula>
    </cfRule>
    <cfRule type="containsText" dxfId="927" priority="395" operator="containsText" text="Alta">
      <formula>NOT(ISERROR(SEARCH("Alta",K30)))</formula>
    </cfRule>
  </conditionalFormatting>
  <conditionalFormatting sqref="L30:L34">
    <cfRule type="containsText" dxfId="926" priority="390" operator="containsText" text="Catastrófico">
      <formula>NOT(ISERROR(SEARCH("Catastrófico",L30)))</formula>
    </cfRule>
    <cfRule type="containsText" dxfId="925" priority="391" operator="containsText" text="Mayor">
      <formula>NOT(ISERROR(SEARCH("Mayor",L30)))</formula>
    </cfRule>
    <cfRule type="containsText" dxfId="924" priority="392" operator="containsText" text="Menor">
      <formula>NOT(ISERROR(SEARCH("Menor",L30)))</formula>
    </cfRule>
    <cfRule type="containsText" dxfId="923" priority="393" operator="containsText" text="Leve">
      <formula>NOT(ISERROR(SEARCH("Leve",L30)))</formula>
    </cfRule>
  </conditionalFormatting>
  <conditionalFormatting sqref="K35:L35">
    <cfRule type="containsText" dxfId="922" priority="384" operator="containsText" text="3- Moderado">
      <formula>NOT(ISERROR(SEARCH("3- Moderado",K35)))</formula>
    </cfRule>
    <cfRule type="containsText" dxfId="921" priority="385" operator="containsText" text="6- Moderado">
      <formula>NOT(ISERROR(SEARCH("6- Moderado",K35)))</formula>
    </cfRule>
    <cfRule type="containsText" dxfId="920" priority="386" operator="containsText" text="4- Moderado">
      <formula>NOT(ISERROR(SEARCH("4- Moderado",K35)))</formula>
    </cfRule>
    <cfRule type="containsText" dxfId="919" priority="387" operator="containsText" text="3- Bajo">
      <formula>NOT(ISERROR(SEARCH("3- Bajo",K35)))</formula>
    </cfRule>
    <cfRule type="containsText" dxfId="918" priority="388" operator="containsText" text="4- Bajo">
      <formula>NOT(ISERROR(SEARCH("4- Bajo",K35)))</formula>
    </cfRule>
    <cfRule type="containsText" dxfId="917" priority="389" operator="containsText" text="1- Bajo">
      <formula>NOT(ISERROR(SEARCH("1- Bajo",K35)))</formula>
    </cfRule>
  </conditionalFormatting>
  <conditionalFormatting sqref="H35:I35">
    <cfRule type="containsText" dxfId="916" priority="378" operator="containsText" text="3- Moderado">
      <formula>NOT(ISERROR(SEARCH("3- Moderado",H35)))</formula>
    </cfRule>
    <cfRule type="containsText" dxfId="915" priority="379" operator="containsText" text="6- Moderado">
      <formula>NOT(ISERROR(SEARCH("6- Moderado",H35)))</formula>
    </cfRule>
    <cfRule type="containsText" dxfId="914" priority="380" operator="containsText" text="4- Moderado">
      <formula>NOT(ISERROR(SEARCH("4- Moderado",H35)))</formula>
    </cfRule>
    <cfRule type="containsText" dxfId="913" priority="381" operator="containsText" text="3- Bajo">
      <formula>NOT(ISERROR(SEARCH("3- Bajo",H35)))</formula>
    </cfRule>
    <cfRule type="containsText" dxfId="912" priority="382" operator="containsText" text="4- Bajo">
      <formula>NOT(ISERROR(SEARCH("4- Bajo",H35)))</formula>
    </cfRule>
    <cfRule type="containsText" dxfId="911" priority="383" operator="containsText" text="1- Bajo">
      <formula>NOT(ISERROR(SEARCH("1- Bajo",H35)))</formula>
    </cfRule>
  </conditionalFormatting>
  <conditionalFormatting sqref="A35 C35:E35">
    <cfRule type="containsText" dxfId="910" priority="372" operator="containsText" text="3- Moderado">
      <formula>NOT(ISERROR(SEARCH("3- Moderado",A35)))</formula>
    </cfRule>
    <cfRule type="containsText" dxfId="909" priority="373" operator="containsText" text="6- Moderado">
      <formula>NOT(ISERROR(SEARCH("6- Moderado",A35)))</formula>
    </cfRule>
    <cfRule type="containsText" dxfId="908" priority="374" operator="containsText" text="4- Moderado">
      <formula>NOT(ISERROR(SEARCH("4- Moderado",A35)))</formula>
    </cfRule>
    <cfRule type="containsText" dxfId="907" priority="375" operator="containsText" text="3- Bajo">
      <formula>NOT(ISERROR(SEARCH("3- Bajo",A35)))</formula>
    </cfRule>
    <cfRule type="containsText" dxfId="906" priority="376" operator="containsText" text="4- Bajo">
      <formula>NOT(ISERROR(SEARCH("4- Bajo",A35)))</formula>
    </cfRule>
    <cfRule type="containsText" dxfId="905" priority="377" operator="containsText" text="1- Bajo">
      <formula>NOT(ISERROR(SEARCH("1- Bajo",A35)))</formula>
    </cfRule>
  </conditionalFormatting>
  <conditionalFormatting sqref="F35:G35">
    <cfRule type="containsText" dxfId="904" priority="366" operator="containsText" text="3- Moderado">
      <formula>NOT(ISERROR(SEARCH("3- Moderado",F35)))</formula>
    </cfRule>
    <cfRule type="containsText" dxfId="903" priority="367" operator="containsText" text="6- Moderado">
      <formula>NOT(ISERROR(SEARCH("6- Moderado",F35)))</formula>
    </cfRule>
    <cfRule type="containsText" dxfId="902" priority="368" operator="containsText" text="4- Moderado">
      <formula>NOT(ISERROR(SEARCH("4- Moderado",F35)))</formula>
    </cfRule>
    <cfRule type="containsText" dxfId="901" priority="369" operator="containsText" text="3- Bajo">
      <formula>NOT(ISERROR(SEARCH("3- Bajo",F35)))</formula>
    </cfRule>
    <cfRule type="containsText" dxfId="900" priority="370" operator="containsText" text="4- Bajo">
      <formula>NOT(ISERROR(SEARCH("4- Bajo",F35)))</formula>
    </cfRule>
    <cfRule type="containsText" dxfId="899" priority="371" operator="containsText" text="1- Bajo">
      <formula>NOT(ISERROR(SEARCH("1- Bajo",F35)))</formula>
    </cfRule>
  </conditionalFormatting>
  <conditionalFormatting sqref="J35:J39">
    <cfRule type="containsText" dxfId="898" priority="361" operator="containsText" text="Bajo">
      <formula>NOT(ISERROR(SEARCH("Bajo",J35)))</formula>
    </cfRule>
    <cfRule type="containsText" dxfId="897" priority="362" operator="containsText" text="Moderado">
      <formula>NOT(ISERROR(SEARCH("Moderado",J35)))</formula>
    </cfRule>
    <cfRule type="containsText" dxfId="896" priority="363" operator="containsText" text="Alto">
      <formula>NOT(ISERROR(SEARCH("Alto",J35)))</formula>
    </cfRule>
    <cfRule type="containsText" dxfId="895" priority="364" operator="containsText" text="Extremo">
      <formula>NOT(ISERROR(SEARCH("Extremo",J35)))</formula>
    </cfRule>
    <cfRule type="colorScale" priority="365">
      <colorScale>
        <cfvo type="min"/>
        <cfvo type="max"/>
        <color rgb="FFFF7128"/>
        <color rgb="FFFFEF9C"/>
      </colorScale>
    </cfRule>
  </conditionalFormatting>
  <conditionalFormatting sqref="M35:M39">
    <cfRule type="containsText" dxfId="894" priority="336" operator="containsText" text="Moderado">
      <formula>NOT(ISERROR(SEARCH("Moderado",M35)))</formula>
    </cfRule>
    <cfRule type="containsText" dxfId="893" priority="356" operator="containsText" text="Bajo">
      <formula>NOT(ISERROR(SEARCH("Bajo",M35)))</formula>
    </cfRule>
    <cfRule type="containsText" dxfId="892" priority="357" operator="containsText" text="Moderado">
      <formula>NOT(ISERROR(SEARCH("Moderado",M35)))</formula>
    </cfRule>
    <cfRule type="containsText" dxfId="891" priority="358" operator="containsText" text="Alto">
      <formula>NOT(ISERROR(SEARCH("Alto",M35)))</formula>
    </cfRule>
    <cfRule type="containsText" dxfId="890" priority="359" operator="containsText" text="Extremo">
      <formula>NOT(ISERROR(SEARCH("Extremo",M35)))</formula>
    </cfRule>
    <cfRule type="colorScale" priority="360">
      <colorScale>
        <cfvo type="min"/>
        <cfvo type="max"/>
        <color rgb="FFFF7128"/>
        <color rgb="FFFFEF9C"/>
      </colorScale>
    </cfRule>
  </conditionalFormatting>
  <conditionalFormatting sqref="N35">
    <cfRule type="containsText" dxfId="889" priority="350" operator="containsText" text="3- Moderado">
      <formula>NOT(ISERROR(SEARCH("3- Moderado",N35)))</formula>
    </cfRule>
    <cfRule type="containsText" dxfId="888" priority="351" operator="containsText" text="6- Moderado">
      <formula>NOT(ISERROR(SEARCH("6- Moderado",N35)))</formula>
    </cfRule>
    <cfRule type="containsText" dxfId="887" priority="352" operator="containsText" text="4- Moderado">
      <formula>NOT(ISERROR(SEARCH("4- Moderado",N35)))</formula>
    </cfRule>
    <cfRule type="containsText" dxfId="886" priority="353" operator="containsText" text="3- Bajo">
      <formula>NOT(ISERROR(SEARCH("3- Bajo",N35)))</formula>
    </cfRule>
    <cfRule type="containsText" dxfId="885" priority="354" operator="containsText" text="4- Bajo">
      <formula>NOT(ISERROR(SEARCH("4- Bajo",N35)))</formula>
    </cfRule>
    <cfRule type="containsText" dxfId="884" priority="355" operator="containsText" text="1- Bajo">
      <formula>NOT(ISERROR(SEARCH("1- Bajo",N35)))</formula>
    </cfRule>
  </conditionalFormatting>
  <conditionalFormatting sqref="H35:H39">
    <cfRule type="containsText" dxfId="883" priority="337" operator="containsText" text="Muy Alta">
      <formula>NOT(ISERROR(SEARCH("Muy Alta",H35)))</formula>
    </cfRule>
    <cfRule type="containsText" dxfId="882" priority="338" operator="containsText" text="Alta">
      <formula>NOT(ISERROR(SEARCH("Alta",H35)))</formula>
    </cfRule>
    <cfRule type="containsText" dxfId="881" priority="339" operator="containsText" text="Muy Alta">
      <formula>NOT(ISERROR(SEARCH("Muy Alta",H35)))</formula>
    </cfRule>
    <cfRule type="containsText" dxfId="880" priority="344" operator="containsText" text="Muy Baja">
      <formula>NOT(ISERROR(SEARCH("Muy Baja",H35)))</formula>
    </cfRule>
    <cfRule type="containsText" dxfId="879" priority="345" operator="containsText" text="Baja">
      <formula>NOT(ISERROR(SEARCH("Baja",H35)))</formula>
    </cfRule>
    <cfRule type="containsText" dxfId="878" priority="346" operator="containsText" text="Media">
      <formula>NOT(ISERROR(SEARCH("Media",H35)))</formula>
    </cfRule>
    <cfRule type="containsText" dxfId="877" priority="347" operator="containsText" text="Alta">
      <formula>NOT(ISERROR(SEARCH("Alta",H35)))</formula>
    </cfRule>
    <cfRule type="containsText" dxfId="876" priority="349" operator="containsText" text="Muy Alta">
      <formula>NOT(ISERROR(SEARCH("Muy Alta",H35)))</formula>
    </cfRule>
  </conditionalFormatting>
  <conditionalFormatting sqref="I35:I39">
    <cfRule type="containsText" dxfId="875" priority="340" operator="containsText" text="Catastrófico">
      <formula>NOT(ISERROR(SEARCH("Catastrófico",I35)))</formula>
    </cfRule>
    <cfRule type="containsText" dxfId="874" priority="341" operator="containsText" text="Mayor">
      <formula>NOT(ISERROR(SEARCH("Mayor",I35)))</formula>
    </cfRule>
    <cfRule type="containsText" dxfId="873" priority="342" operator="containsText" text="Menor">
      <formula>NOT(ISERROR(SEARCH("Menor",I35)))</formula>
    </cfRule>
    <cfRule type="containsText" dxfId="872" priority="343" operator="containsText" text="Leve">
      <formula>NOT(ISERROR(SEARCH("Leve",I35)))</formula>
    </cfRule>
    <cfRule type="containsText" dxfId="871" priority="348" operator="containsText" text="Moderado">
      <formula>NOT(ISERROR(SEARCH("Moderado",I35)))</formula>
    </cfRule>
  </conditionalFormatting>
  <conditionalFormatting sqref="K35:K39">
    <cfRule type="containsText" dxfId="870" priority="335" operator="containsText" text="Media">
      <formula>NOT(ISERROR(SEARCH("Media",K35)))</formula>
    </cfRule>
  </conditionalFormatting>
  <conditionalFormatting sqref="L35:L39">
    <cfRule type="containsText" dxfId="869" priority="334" operator="containsText" text="Moderado">
      <formula>NOT(ISERROR(SEARCH("Moderado",L35)))</formula>
    </cfRule>
  </conditionalFormatting>
  <conditionalFormatting sqref="J35:J39">
    <cfRule type="containsText" dxfId="868" priority="333" operator="containsText" text="Moderado">
      <formula>NOT(ISERROR(SEARCH("Moderado",J35)))</formula>
    </cfRule>
  </conditionalFormatting>
  <conditionalFormatting sqref="J35:J39">
    <cfRule type="containsText" dxfId="867" priority="331" operator="containsText" text="Bajo">
      <formula>NOT(ISERROR(SEARCH("Bajo",J35)))</formula>
    </cfRule>
    <cfRule type="containsText" dxfId="866" priority="332" operator="containsText" text="Extremo">
      <formula>NOT(ISERROR(SEARCH("Extremo",J35)))</formula>
    </cfRule>
  </conditionalFormatting>
  <conditionalFormatting sqref="K35:K39">
    <cfRule type="containsText" dxfId="865" priority="329" operator="containsText" text="Baja">
      <formula>NOT(ISERROR(SEARCH("Baja",K35)))</formula>
    </cfRule>
    <cfRule type="containsText" dxfId="864" priority="330" operator="containsText" text="Muy Baja">
      <formula>NOT(ISERROR(SEARCH("Muy Baja",K35)))</formula>
    </cfRule>
  </conditionalFormatting>
  <conditionalFormatting sqref="K35:K39">
    <cfRule type="containsText" dxfId="863" priority="327" operator="containsText" text="Muy Alta">
      <formula>NOT(ISERROR(SEARCH("Muy Alta",K35)))</formula>
    </cfRule>
    <cfRule type="containsText" dxfId="862" priority="328" operator="containsText" text="Alta">
      <formula>NOT(ISERROR(SEARCH("Alta",K35)))</formula>
    </cfRule>
  </conditionalFormatting>
  <conditionalFormatting sqref="L35:L39">
    <cfRule type="containsText" dxfId="861" priority="323" operator="containsText" text="Catastrófico">
      <formula>NOT(ISERROR(SEARCH("Catastrófico",L35)))</formula>
    </cfRule>
    <cfRule type="containsText" dxfId="860" priority="324" operator="containsText" text="Mayor">
      <formula>NOT(ISERROR(SEARCH("Mayor",L35)))</formula>
    </cfRule>
    <cfRule type="containsText" dxfId="859" priority="325" operator="containsText" text="Menor">
      <formula>NOT(ISERROR(SEARCH("Menor",L35)))</formula>
    </cfRule>
    <cfRule type="containsText" dxfId="858" priority="326" operator="containsText" text="Leve">
      <formula>NOT(ISERROR(SEARCH("Leve",L35)))</formula>
    </cfRule>
  </conditionalFormatting>
  <conditionalFormatting sqref="K40:L40">
    <cfRule type="containsText" dxfId="857" priority="317" operator="containsText" text="3- Moderado">
      <formula>NOT(ISERROR(SEARCH("3- Moderado",K40)))</formula>
    </cfRule>
    <cfRule type="containsText" dxfId="856" priority="318" operator="containsText" text="6- Moderado">
      <formula>NOT(ISERROR(SEARCH("6- Moderado",K40)))</formula>
    </cfRule>
    <cfRule type="containsText" dxfId="855" priority="319" operator="containsText" text="4- Moderado">
      <formula>NOT(ISERROR(SEARCH("4- Moderado",K40)))</formula>
    </cfRule>
    <cfRule type="containsText" dxfId="854" priority="320" operator="containsText" text="3- Bajo">
      <formula>NOT(ISERROR(SEARCH("3- Bajo",K40)))</formula>
    </cfRule>
    <cfRule type="containsText" dxfId="853" priority="321" operator="containsText" text="4- Bajo">
      <formula>NOT(ISERROR(SEARCH("4- Bajo",K40)))</formula>
    </cfRule>
    <cfRule type="containsText" dxfId="852" priority="322" operator="containsText" text="1- Bajo">
      <formula>NOT(ISERROR(SEARCH("1- Bajo",K40)))</formula>
    </cfRule>
  </conditionalFormatting>
  <conditionalFormatting sqref="H40:I40">
    <cfRule type="containsText" dxfId="851" priority="311" operator="containsText" text="3- Moderado">
      <formula>NOT(ISERROR(SEARCH("3- Moderado",H40)))</formula>
    </cfRule>
    <cfRule type="containsText" dxfId="850" priority="312" operator="containsText" text="6- Moderado">
      <formula>NOT(ISERROR(SEARCH("6- Moderado",H40)))</formula>
    </cfRule>
    <cfRule type="containsText" dxfId="849" priority="313" operator="containsText" text="4- Moderado">
      <formula>NOT(ISERROR(SEARCH("4- Moderado",H40)))</formula>
    </cfRule>
    <cfRule type="containsText" dxfId="848" priority="314" operator="containsText" text="3- Bajo">
      <formula>NOT(ISERROR(SEARCH("3- Bajo",H40)))</formula>
    </cfRule>
    <cfRule type="containsText" dxfId="847" priority="315" operator="containsText" text="4- Bajo">
      <formula>NOT(ISERROR(SEARCH("4- Bajo",H40)))</formula>
    </cfRule>
    <cfRule type="containsText" dxfId="846" priority="316" operator="containsText" text="1- Bajo">
      <formula>NOT(ISERROR(SEARCH("1- Bajo",H40)))</formula>
    </cfRule>
  </conditionalFormatting>
  <conditionalFormatting sqref="A40 C40:E40">
    <cfRule type="containsText" dxfId="845" priority="305" operator="containsText" text="3- Moderado">
      <formula>NOT(ISERROR(SEARCH("3- Moderado",A40)))</formula>
    </cfRule>
    <cfRule type="containsText" dxfId="844" priority="306" operator="containsText" text="6- Moderado">
      <formula>NOT(ISERROR(SEARCH("6- Moderado",A40)))</formula>
    </cfRule>
    <cfRule type="containsText" dxfId="843" priority="307" operator="containsText" text="4- Moderado">
      <formula>NOT(ISERROR(SEARCH("4- Moderado",A40)))</formula>
    </cfRule>
    <cfRule type="containsText" dxfId="842" priority="308" operator="containsText" text="3- Bajo">
      <formula>NOT(ISERROR(SEARCH("3- Bajo",A40)))</formula>
    </cfRule>
    <cfRule type="containsText" dxfId="841" priority="309" operator="containsText" text="4- Bajo">
      <formula>NOT(ISERROR(SEARCH("4- Bajo",A40)))</formula>
    </cfRule>
    <cfRule type="containsText" dxfId="840" priority="310" operator="containsText" text="1- Bajo">
      <formula>NOT(ISERROR(SEARCH("1- Bajo",A40)))</formula>
    </cfRule>
  </conditionalFormatting>
  <conditionalFormatting sqref="F40:G40">
    <cfRule type="containsText" dxfId="839" priority="299" operator="containsText" text="3- Moderado">
      <formula>NOT(ISERROR(SEARCH("3- Moderado",F40)))</formula>
    </cfRule>
    <cfRule type="containsText" dxfId="838" priority="300" operator="containsText" text="6- Moderado">
      <formula>NOT(ISERROR(SEARCH("6- Moderado",F40)))</formula>
    </cfRule>
    <cfRule type="containsText" dxfId="837" priority="301" operator="containsText" text="4- Moderado">
      <formula>NOT(ISERROR(SEARCH("4- Moderado",F40)))</formula>
    </cfRule>
    <cfRule type="containsText" dxfId="836" priority="302" operator="containsText" text="3- Bajo">
      <formula>NOT(ISERROR(SEARCH("3- Bajo",F40)))</formula>
    </cfRule>
    <cfRule type="containsText" dxfId="835" priority="303" operator="containsText" text="4- Bajo">
      <formula>NOT(ISERROR(SEARCH("4- Bajo",F40)))</formula>
    </cfRule>
    <cfRule type="containsText" dxfId="834" priority="304" operator="containsText" text="1- Bajo">
      <formula>NOT(ISERROR(SEARCH("1- Bajo",F40)))</formula>
    </cfRule>
  </conditionalFormatting>
  <conditionalFormatting sqref="J40:J44">
    <cfRule type="containsText" dxfId="833" priority="294" operator="containsText" text="Bajo">
      <formula>NOT(ISERROR(SEARCH("Bajo",J40)))</formula>
    </cfRule>
    <cfRule type="containsText" dxfId="832" priority="295" operator="containsText" text="Moderado">
      <formula>NOT(ISERROR(SEARCH("Moderado",J40)))</formula>
    </cfRule>
    <cfRule type="containsText" dxfId="831" priority="296" operator="containsText" text="Alto">
      <formula>NOT(ISERROR(SEARCH("Alto",J40)))</formula>
    </cfRule>
    <cfRule type="containsText" dxfId="830" priority="297" operator="containsText" text="Extremo">
      <formula>NOT(ISERROR(SEARCH("Extremo",J40)))</formula>
    </cfRule>
    <cfRule type="colorScale" priority="298">
      <colorScale>
        <cfvo type="min"/>
        <cfvo type="max"/>
        <color rgb="FFFF7128"/>
        <color rgb="FFFFEF9C"/>
      </colorScale>
    </cfRule>
  </conditionalFormatting>
  <conditionalFormatting sqref="M40:M44">
    <cfRule type="containsText" dxfId="829" priority="269" operator="containsText" text="Moderado">
      <formula>NOT(ISERROR(SEARCH("Moderado",M40)))</formula>
    </cfRule>
    <cfRule type="containsText" dxfId="828" priority="289" operator="containsText" text="Bajo">
      <formula>NOT(ISERROR(SEARCH("Bajo",M40)))</formula>
    </cfRule>
    <cfRule type="containsText" dxfId="827" priority="290" operator="containsText" text="Moderado">
      <formula>NOT(ISERROR(SEARCH("Moderado",M40)))</formula>
    </cfRule>
    <cfRule type="containsText" dxfId="826" priority="291" operator="containsText" text="Alto">
      <formula>NOT(ISERROR(SEARCH("Alto",M40)))</formula>
    </cfRule>
    <cfRule type="containsText" dxfId="825" priority="292" operator="containsText" text="Extremo">
      <formula>NOT(ISERROR(SEARCH("Extremo",M40)))</formula>
    </cfRule>
    <cfRule type="colorScale" priority="293">
      <colorScale>
        <cfvo type="min"/>
        <cfvo type="max"/>
        <color rgb="FFFF7128"/>
        <color rgb="FFFFEF9C"/>
      </colorScale>
    </cfRule>
  </conditionalFormatting>
  <conditionalFormatting sqref="N40">
    <cfRule type="containsText" dxfId="824" priority="283" operator="containsText" text="3- Moderado">
      <formula>NOT(ISERROR(SEARCH("3- Moderado",N40)))</formula>
    </cfRule>
    <cfRule type="containsText" dxfId="823" priority="284" operator="containsText" text="6- Moderado">
      <formula>NOT(ISERROR(SEARCH("6- Moderado",N40)))</formula>
    </cfRule>
    <cfRule type="containsText" dxfId="822" priority="285" operator="containsText" text="4- Moderado">
      <formula>NOT(ISERROR(SEARCH("4- Moderado",N40)))</formula>
    </cfRule>
    <cfRule type="containsText" dxfId="821" priority="286" operator="containsText" text="3- Bajo">
      <formula>NOT(ISERROR(SEARCH("3- Bajo",N40)))</formula>
    </cfRule>
    <cfRule type="containsText" dxfId="820" priority="287" operator="containsText" text="4- Bajo">
      <formula>NOT(ISERROR(SEARCH("4- Bajo",N40)))</formula>
    </cfRule>
    <cfRule type="containsText" dxfId="819" priority="288" operator="containsText" text="1- Bajo">
      <formula>NOT(ISERROR(SEARCH("1- Bajo",N40)))</formula>
    </cfRule>
  </conditionalFormatting>
  <conditionalFormatting sqref="H40:H44">
    <cfRule type="containsText" dxfId="818" priority="270" operator="containsText" text="Muy Alta">
      <formula>NOT(ISERROR(SEARCH("Muy Alta",H40)))</formula>
    </cfRule>
    <cfRule type="containsText" dxfId="817" priority="271" operator="containsText" text="Alta">
      <formula>NOT(ISERROR(SEARCH("Alta",H40)))</formula>
    </cfRule>
    <cfRule type="containsText" dxfId="816" priority="272" operator="containsText" text="Muy Alta">
      <formula>NOT(ISERROR(SEARCH("Muy Alta",H40)))</formula>
    </cfRule>
    <cfRule type="containsText" dxfId="815" priority="277" operator="containsText" text="Muy Baja">
      <formula>NOT(ISERROR(SEARCH("Muy Baja",H40)))</formula>
    </cfRule>
    <cfRule type="containsText" dxfId="814" priority="278" operator="containsText" text="Baja">
      <formula>NOT(ISERROR(SEARCH("Baja",H40)))</formula>
    </cfRule>
    <cfRule type="containsText" dxfId="813" priority="279" operator="containsText" text="Media">
      <formula>NOT(ISERROR(SEARCH("Media",H40)))</formula>
    </cfRule>
    <cfRule type="containsText" dxfId="812" priority="280" operator="containsText" text="Alta">
      <formula>NOT(ISERROR(SEARCH("Alta",H40)))</formula>
    </cfRule>
    <cfRule type="containsText" dxfId="811" priority="282" operator="containsText" text="Muy Alta">
      <formula>NOT(ISERROR(SEARCH("Muy Alta",H40)))</formula>
    </cfRule>
  </conditionalFormatting>
  <conditionalFormatting sqref="I40:I44">
    <cfRule type="containsText" dxfId="810" priority="273" operator="containsText" text="Catastrófico">
      <formula>NOT(ISERROR(SEARCH("Catastrófico",I40)))</formula>
    </cfRule>
    <cfRule type="containsText" dxfId="809" priority="274" operator="containsText" text="Mayor">
      <formula>NOT(ISERROR(SEARCH("Mayor",I40)))</formula>
    </cfRule>
    <cfRule type="containsText" dxfId="808" priority="275" operator="containsText" text="Menor">
      <formula>NOT(ISERROR(SEARCH("Menor",I40)))</formula>
    </cfRule>
    <cfRule type="containsText" dxfId="807" priority="276" operator="containsText" text="Leve">
      <formula>NOT(ISERROR(SEARCH("Leve",I40)))</formula>
    </cfRule>
    <cfRule type="containsText" dxfId="806" priority="281" operator="containsText" text="Moderado">
      <formula>NOT(ISERROR(SEARCH("Moderado",I40)))</formula>
    </cfRule>
  </conditionalFormatting>
  <conditionalFormatting sqref="K40:K44">
    <cfRule type="containsText" dxfId="805" priority="268" operator="containsText" text="Media">
      <formula>NOT(ISERROR(SEARCH("Media",K40)))</formula>
    </cfRule>
  </conditionalFormatting>
  <conditionalFormatting sqref="L40:L44">
    <cfRule type="containsText" dxfId="804" priority="267" operator="containsText" text="Moderado">
      <formula>NOT(ISERROR(SEARCH("Moderado",L40)))</formula>
    </cfRule>
  </conditionalFormatting>
  <conditionalFormatting sqref="J40:J44">
    <cfRule type="containsText" dxfId="803" priority="266" operator="containsText" text="Moderado">
      <formula>NOT(ISERROR(SEARCH("Moderado",J40)))</formula>
    </cfRule>
  </conditionalFormatting>
  <conditionalFormatting sqref="J40:J44">
    <cfRule type="containsText" dxfId="802" priority="264" operator="containsText" text="Bajo">
      <formula>NOT(ISERROR(SEARCH("Bajo",J40)))</formula>
    </cfRule>
    <cfRule type="containsText" dxfId="801" priority="265" operator="containsText" text="Extremo">
      <formula>NOT(ISERROR(SEARCH("Extremo",J40)))</formula>
    </cfRule>
  </conditionalFormatting>
  <conditionalFormatting sqref="K40:K44">
    <cfRule type="containsText" dxfId="800" priority="262" operator="containsText" text="Baja">
      <formula>NOT(ISERROR(SEARCH("Baja",K40)))</formula>
    </cfRule>
    <cfRule type="containsText" dxfId="799" priority="263" operator="containsText" text="Muy Baja">
      <formula>NOT(ISERROR(SEARCH("Muy Baja",K40)))</formula>
    </cfRule>
  </conditionalFormatting>
  <conditionalFormatting sqref="K40:K44">
    <cfRule type="containsText" dxfId="798" priority="260" operator="containsText" text="Muy Alta">
      <formula>NOT(ISERROR(SEARCH("Muy Alta",K40)))</formula>
    </cfRule>
    <cfRule type="containsText" dxfId="797" priority="261" operator="containsText" text="Alta">
      <formula>NOT(ISERROR(SEARCH("Alta",K40)))</formula>
    </cfRule>
  </conditionalFormatting>
  <conditionalFormatting sqref="L40:L44">
    <cfRule type="containsText" dxfId="796" priority="256" operator="containsText" text="Catastrófico">
      <formula>NOT(ISERROR(SEARCH("Catastrófico",L40)))</formula>
    </cfRule>
    <cfRule type="containsText" dxfId="795" priority="257" operator="containsText" text="Mayor">
      <formula>NOT(ISERROR(SEARCH("Mayor",L40)))</formula>
    </cfRule>
    <cfRule type="containsText" dxfId="794" priority="258" operator="containsText" text="Menor">
      <formula>NOT(ISERROR(SEARCH("Menor",L40)))</formula>
    </cfRule>
    <cfRule type="containsText" dxfId="793" priority="259" operator="containsText" text="Leve">
      <formula>NOT(ISERROR(SEARCH("Leve",L40)))</formula>
    </cfRule>
  </conditionalFormatting>
  <conditionalFormatting sqref="K45:L45">
    <cfRule type="containsText" dxfId="792" priority="250" operator="containsText" text="3- Moderado">
      <formula>NOT(ISERROR(SEARCH("3- Moderado",K45)))</formula>
    </cfRule>
    <cfRule type="containsText" dxfId="791" priority="251" operator="containsText" text="6- Moderado">
      <formula>NOT(ISERROR(SEARCH("6- Moderado",K45)))</formula>
    </cfRule>
    <cfRule type="containsText" dxfId="790" priority="252" operator="containsText" text="4- Moderado">
      <formula>NOT(ISERROR(SEARCH("4- Moderado",K45)))</formula>
    </cfRule>
    <cfRule type="containsText" dxfId="789" priority="253" operator="containsText" text="3- Bajo">
      <formula>NOT(ISERROR(SEARCH("3- Bajo",K45)))</formula>
    </cfRule>
    <cfRule type="containsText" dxfId="788" priority="254" operator="containsText" text="4- Bajo">
      <formula>NOT(ISERROR(SEARCH("4- Bajo",K45)))</formula>
    </cfRule>
    <cfRule type="containsText" dxfId="787" priority="255" operator="containsText" text="1- Bajo">
      <formula>NOT(ISERROR(SEARCH("1- Bajo",K45)))</formula>
    </cfRule>
  </conditionalFormatting>
  <conditionalFormatting sqref="H45:I45">
    <cfRule type="containsText" dxfId="786" priority="244" operator="containsText" text="3- Moderado">
      <formula>NOT(ISERROR(SEARCH("3- Moderado",H45)))</formula>
    </cfRule>
    <cfRule type="containsText" dxfId="785" priority="245" operator="containsText" text="6- Moderado">
      <formula>NOT(ISERROR(SEARCH("6- Moderado",H45)))</formula>
    </cfRule>
    <cfRule type="containsText" dxfId="784" priority="246" operator="containsText" text="4- Moderado">
      <formula>NOT(ISERROR(SEARCH("4- Moderado",H45)))</formula>
    </cfRule>
    <cfRule type="containsText" dxfId="783" priority="247" operator="containsText" text="3- Bajo">
      <formula>NOT(ISERROR(SEARCH("3- Bajo",H45)))</formula>
    </cfRule>
    <cfRule type="containsText" dxfId="782" priority="248" operator="containsText" text="4- Bajo">
      <formula>NOT(ISERROR(SEARCH("4- Bajo",H45)))</formula>
    </cfRule>
    <cfRule type="containsText" dxfId="781" priority="249" operator="containsText" text="1- Bajo">
      <formula>NOT(ISERROR(SEARCH("1- Bajo",H45)))</formula>
    </cfRule>
  </conditionalFormatting>
  <conditionalFormatting sqref="A45 C45:E45">
    <cfRule type="containsText" dxfId="780" priority="238" operator="containsText" text="3- Moderado">
      <formula>NOT(ISERROR(SEARCH("3- Moderado",A45)))</formula>
    </cfRule>
    <cfRule type="containsText" dxfId="779" priority="239" operator="containsText" text="6- Moderado">
      <formula>NOT(ISERROR(SEARCH("6- Moderado",A45)))</formula>
    </cfRule>
    <cfRule type="containsText" dxfId="778" priority="240" operator="containsText" text="4- Moderado">
      <formula>NOT(ISERROR(SEARCH("4- Moderado",A45)))</formula>
    </cfRule>
    <cfRule type="containsText" dxfId="777" priority="241" operator="containsText" text="3- Bajo">
      <formula>NOT(ISERROR(SEARCH("3- Bajo",A45)))</formula>
    </cfRule>
    <cfRule type="containsText" dxfId="776" priority="242" operator="containsText" text="4- Bajo">
      <formula>NOT(ISERROR(SEARCH("4- Bajo",A45)))</formula>
    </cfRule>
    <cfRule type="containsText" dxfId="775" priority="243" operator="containsText" text="1- Bajo">
      <formula>NOT(ISERROR(SEARCH("1- Bajo",A45)))</formula>
    </cfRule>
  </conditionalFormatting>
  <conditionalFormatting sqref="F45:G45">
    <cfRule type="containsText" dxfId="774" priority="232" operator="containsText" text="3- Moderado">
      <formula>NOT(ISERROR(SEARCH("3- Moderado",F45)))</formula>
    </cfRule>
    <cfRule type="containsText" dxfId="773" priority="233" operator="containsText" text="6- Moderado">
      <formula>NOT(ISERROR(SEARCH("6- Moderado",F45)))</formula>
    </cfRule>
    <cfRule type="containsText" dxfId="772" priority="234" operator="containsText" text="4- Moderado">
      <formula>NOT(ISERROR(SEARCH("4- Moderado",F45)))</formula>
    </cfRule>
    <cfRule type="containsText" dxfId="771" priority="235" operator="containsText" text="3- Bajo">
      <formula>NOT(ISERROR(SEARCH("3- Bajo",F45)))</formula>
    </cfRule>
    <cfRule type="containsText" dxfId="770" priority="236" operator="containsText" text="4- Bajo">
      <formula>NOT(ISERROR(SEARCH("4- Bajo",F45)))</formula>
    </cfRule>
    <cfRule type="containsText" dxfId="769" priority="237" operator="containsText" text="1- Bajo">
      <formula>NOT(ISERROR(SEARCH("1- Bajo",F45)))</formula>
    </cfRule>
  </conditionalFormatting>
  <conditionalFormatting sqref="J45:J49">
    <cfRule type="containsText" dxfId="768" priority="227" operator="containsText" text="Bajo">
      <formula>NOT(ISERROR(SEARCH("Bajo",J45)))</formula>
    </cfRule>
    <cfRule type="containsText" dxfId="767" priority="228" operator="containsText" text="Moderado">
      <formula>NOT(ISERROR(SEARCH("Moderado",J45)))</formula>
    </cfRule>
    <cfRule type="containsText" dxfId="766" priority="229" operator="containsText" text="Alto">
      <formula>NOT(ISERROR(SEARCH("Alto",J45)))</formula>
    </cfRule>
    <cfRule type="containsText" dxfId="765" priority="230" operator="containsText" text="Extremo">
      <formula>NOT(ISERROR(SEARCH("Extremo",J45)))</formula>
    </cfRule>
    <cfRule type="colorScale" priority="231">
      <colorScale>
        <cfvo type="min"/>
        <cfvo type="max"/>
        <color rgb="FFFF7128"/>
        <color rgb="FFFFEF9C"/>
      </colorScale>
    </cfRule>
  </conditionalFormatting>
  <conditionalFormatting sqref="M45:M49">
    <cfRule type="containsText" dxfId="764" priority="202" operator="containsText" text="Moderado">
      <formula>NOT(ISERROR(SEARCH("Moderado",M45)))</formula>
    </cfRule>
    <cfRule type="containsText" dxfId="763" priority="222" operator="containsText" text="Bajo">
      <formula>NOT(ISERROR(SEARCH("Bajo",M45)))</formula>
    </cfRule>
    <cfRule type="containsText" dxfId="762" priority="223" operator="containsText" text="Moderado">
      <formula>NOT(ISERROR(SEARCH("Moderado",M45)))</formula>
    </cfRule>
    <cfRule type="containsText" dxfId="761" priority="224" operator="containsText" text="Alto">
      <formula>NOT(ISERROR(SEARCH("Alto",M45)))</formula>
    </cfRule>
    <cfRule type="containsText" dxfId="760" priority="225" operator="containsText" text="Extremo">
      <formula>NOT(ISERROR(SEARCH("Extremo",M45)))</formula>
    </cfRule>
    <cfRule type="colorScale" priority="226">
      <colorScale>
        <cfvo type="min"/>
        <cfvo type="max"/>
        <color rgb="FFFF7128"/>
        <color rgb="FFFFEF9C"/>
      </colorScale>
    </cfRule>
  </conditionalFormatting>
  <conditionalFormatting sqref="N45">
    <cfRule type="containsText" dxfId="759" priority="216" operator="containsText" text="3- Moderado">
      <formula>NOT(ISERROR(SEARCH("3- Moderado",N45)))</formula>
    </cfRule>
    <cfRule type="containsText" dxfId="758" priority="217" operator="containsText" text="6- Moderado">
      <formula>NOT(ISERROR(SEARCH("6- Moderado",N45)))</formula>
    </cfRule>
    <cfRule type="containsText" dxfId="757" priority="218" operator="containsText" text="4- Moderado">
      <formula>NOT(ISERROR(SEARCH("4- Moderado",N45)))</formula>
    </cfRule>
    <cfRule type="containsText" dxfId="756" priority="219" operator="containsText" text="3- Bajo">
      <formula>NOT(ISERROR(SEARCH("3- Bajo",N45)))</formula>
    </cfRule>
    <cfRule type="containsText" dxfId="755" priority="220" operator="containsText" text="4- Bajo">
      <formula>NOT(ISERROR(SEARCH("4- Bajo",N45)))</formula>
    </cfRule>
    <cfRule type="containsText" dxfId="754" priority="221" operator="containsText" text="1- Bajo">
      <formula>NOT(ISERROR(SEARCH("1- Bajo",N45)))</formula>
    </cfRule>
  </conditionalFormatting>
  <conditionalFormatting sqref="H45:H49">
    <cfRule type="containsText" dxfId="753" priority="203" operator="containsText" text="Muy Alta">
      <formula>NOT(ISERROR(SEARCH("Muy Alta",H45)))</formula>
    </cfRule>
    <cfRule type="containsText" dxfId="752" priority="204" operator="containsText" text="Alta">
      <formula>NOT(ISERROR(SEARCH("Alta",H45)))</formula>
    </cfRule>
    <cfRule type="containsText" dxfId="751" priority="205" operator="containsText" text="Muy Alta">
      <formula>NOT(ISERROR(SEARCH("Muy Alta",H45)))</formula>
    </cfRule>
    <cfRule type="containsText" dxfId="750" priority="210" operator="containsText" text="Muy Baja">
      <formula>NOT(ISERROR(SEARCH("Muy Baja",H45)))</formula>
    </cfRule>
    <cfRule type="containsText" dxfId="749" priority="211" operator="containsText" text="Baja">
      <formula>NOT(ISERROR(SEARCH("Baja",H45)))</formula>
    </cfRule>
    <cfRule type="containsText" dxfId="748" priority="212" operator="containsText" text="Media">
      <formula>NOT(ISERROR(SEARCH("Media",H45)))</formula>
    </cfRule>
    <cfRule type="containsText" dxfId="747" priority="213" operator="containsText" text="Alta">
      <formula>NOT(ISERROR(SEARCH("Alta",H45)))</formula>
    </cfRule>
    <cfRule type="containsText" dxfId="746" priority="215" operator="containsText" text="Muy Alta">
      <formula>NOT(ISERROR(SEARCH("Muy Alta",H45)))</formula>
    </cfRule>
  </conditionalFormatting>
  <conditionalFormatting sqref="I45:I49">
    <cfRule type="containsText" dxfId="745" priority="206" operator="containsText" text="Catastrófico">
      <formula>NOT(ISERROR(SEARCH("Catastrófico",I45)))</formula>
    </cfRule>
    <cfRule type="containsText" dxfId="744" priority="207" operator="containsText" text="Mayor">
      <formula>NOT(ISERROR(SEARCH("Mayor",I45)))</formula>
    </cfRule>
    <cfRule type="containsText" dxfId="743" priority="208" operator="containsText" text="Menor">
      <formula>NOT(ISERROR(SEARCH("Menor",I45)))</formula>
    </cfRule>
    <cfRule type="containsText" dxfId="742" priority="209" operator="containsText" text="Leve">
      <formula>NOT(ISERROR(SEARCH("Leve",I45)))</formula>
    </cfRule>
    <cfRule type="containsText" dxfId="741" priority="214" operator="containsText" text="Moderado">
      <formula>NOT(ISERROR(SEARCH("Moderado",I45)))</formula>
    </cfRule>
  </conditionalFormatting>
  <conditionalFormatting sqref="K45:K49">
    <cfRule type="containsText" dxfId="740" priority="201" operator="containsText" text="Media">
      <formula>NOT(ISERROR(SEARCH("Media",K45)))</formula>
    </cfRule>
  </conditionalFormatting>
  <conditionalFormatting sqref="L45:L49">
    <cfRule type="containsText" dxfId="739" priority="200" operator="containsText" text="Moderado">
      <formula>NOT(ISERROR(SEARCH("Moderado",L45)))</formula>
    </cfRule>
  </conditionalFormatting>
  <conditionalFormatting sqref="J45:J49">
    <cfRule type="containsText" dxfId="738" priority="199" operator="containsText" text="Moderado">
      <formula>NOT(ISERROR(SEARCH("Moderado",J45)))</formula>
    </cfRule>
  </conditionalFormatting>
  <conditionalFormatting sqref="J45:J49">
    <cfRule type="containsText" dxfId="737" priority="197" operator="containsText" text="Bajo">
      <formula>NOT(ISERROR(SEARCH("Bajo",J45)))</formula>
    </cfRule>
    <cfRule type="containsText" dxfId="736" priority="198" operator="containsText" text="Extremo">
      <formula>NOT(ISERROR(SEARCH("Extremo",J45)))</formula>
    </cfRule>
  </conditionalFormatting>
  <conditionalFormatting sqref="K45:K49">
    <cfRule type="containsText" dxfId="735" priority="195" operator="containsText" text="Baja">
      <formula>NOT(ISERROR(SEARCH("Baja",K45)))</formula>
    </cfRule>
    <cfRule type="containsText" dxfId="734" priority="196" operator="containsText" text="Muy Baja">
      <formula>NOT(ISERROR(SEARCH("Muy Baja",K45)))</formula>
    </cfRule>
  </conditionalFormatting>
  <conditionalFormatting sqref="K45:K49">
    <cfRule type="containsText" dxfId="733" priority="193" operator="containsText" text="Muy Alta">
      <formula>NOT(ISERROR(SEARCH("Muy Alta",K45)))</formula>
    </cfRule>
    <cfRule type="containsText" dxfId="732" priority="194" operator="containsText" text="Alta">
      <formula>NOT(ISERROR(SEARCH("Alta",K45)))</formula>
    </cfRule>
  </conditionalFormatting>
  <conditionalFormatting sqref="L45:L49">
    <cfRule type="containsText" dxfId="731" priority="189" operator="containsText" text="Catastrófico">
      <formula>NOT(ISERROR(SEARCH("Catastrófico",L45)))</formula>
    </cfRule>
    <cfRule type="containsText" dxfId="730" priority="190" operator="containsText" text="Mayor">
      <formula>NOT(ISERROR(SEARCH("Mayor",L45)))</formula>
    </cfRule>
    <cfRule type="containsText" dxfId="729" priority="191" operator="containsText" text="Menor">
      <formula>NOT(ISERROR(SEARCH("Menor",L45)))</formula>
    </cfRule>
    <cfRule type="containsText" dxfId="728" priority="192" operator="containsText" text="Leve">
      <formula>NOT(ISERROR(SEARCH("Leve",L45)))</formula>
    </cfRule>
  </conditionalFormatting>
  <conditionalFormatting sqref="K50:L50">
    <cfRule type="containsText" dxfId="727" priority="183" operator="containsText" text="3- Moderado">
      <formula>NOT(ISERROR(SEARCH("3- Moderado",K50)))</formula>
    </cfRule>
    <cfRule type="containsText" dxfId="726" priority="184" operator="containsText" text="6- Moderado">
      <formula>NOT(ISERROR(SEARCH("6- Moderado",K50)))</formula>
    </cfRule>
    <cfRule type="containsText" dxfId="725" priority="185" operator="containsText" text="4- Moderado">
      <formula>NOT(ISERROR(SEARCH("4- Moderado",K50)))</formula>
    </cfRule>
    <cfRule type="containsText" dxfId="724" priority="186" operator="containsText" text="3- Bajo">
      <formula>NOT(ISERROR(SEARCH("3- Bajo",K50)))</formula>
    </cfRule>
    <cfRule type="containsText" dxfId="723" priority="187" operator="containsText" text="4- Bajo">
      <formula>NOT(ISERROR(SEARCH("4- Bajo",K50)))</formula>
    </cfRule>
    <cfRule type="containsText" dxfId="722" priority="188" operator="containsText" text="1- Bajo">
      <formula>NOT(ISERROR(SEARCH("1- Bajo",K50)))</formula>
    </cfRule>
  </conditionalFormatting>
  <conditionalFormatting sqref="H50:I50">
    <cfRule type="containsText" dxfId="721" priority="177" operator="containsText" text="3- Moderado">
      <formula>NOT(ISERROR(SEARCH("3- Moderado",H50)))</formula>
    </cfRule>
    <cfRule type="containsText" dxfId="720" priority="178" operator="containsText" text="6- Moderado">
      <formula>NOT(ISERROR(SEARCH("6- Moderado",H50)))</formula>
    </cfRule>
    <cfRule type="containsText" dxfId="719" priority="179" operator="containsText" text="4- Moderado">
      <formula>NOT(ISERROR(SEARCH("4- Moderado",H50)))</formula>
    </cfRule>
    <cfRule type="containsText" dxfId="718" priority="180" operator="containsText" text="3- Bajo">
      <formula>NOT(ISERROR(SEARCH("3- Bajo",H50)))</formula>
    </cfRule>
    <cfRule type="containsText" dxfId="717" priority="181" operator="containsText" text="4- Bajo">
      <formula>NOT(ISERROR(SEARCH("4- Bajo",H50)))</formula>
    </cfRule>
    <cfRule type="containsText" dxfId="716" priority="182" operator="containsText" text="1- Bajo">
      <formula>NOT(ISERROR(SEARCH("1- Bajo",H50)))</formula>
    </cfRule>
  </conditionalFormatting>
  <conditionalFormatting sqref="A50 C50:E50">
    <cfRule type="containsText" dxfId="715" priority="171" operator="containsText" text="3- Moderado">
      <formula>NOT(ISERROR(SEARCH("3- Moderado",A50)))</formula>
    </cfRule>
    <cfRule type="containsText" dxfId="714" priority="172" operator="containsText" text="6- Moderado">
      <formula>NOT(ISERROR(SEARCH("6- Moderado",A50)))</formula>
    </cfRule>
    <cfRule type="containsText" dxfId="713" priority="173" operator="containsText" text="4- Moderado">
      <formula>NOT(ISERROR(SEARCH("4- Moderado",A50)))</formula>
    </cfRule>
    <cfRule type="containsText" dxfId="712" priority="174" operator="containsText" text="3- Bajo">
      <formula>NOT(ISERROR(SEARCH("3- Bajo",A50)))</formula>
    </cfRule>
    <cfRule type="containsText" dxfId="711" priority="175" operator="containsText" text="4- Bajo">
      <formula>NOT(ISERROR(SEARCH("4- Bajo",A50)))</formula>
    </cfRule>
    <cfRule type="containsText" dxfId="710" priority="176" operator="containsText" text="1- Bajo">
      <formula>NOT(ISERROR(SEARCH("1- Bajo",A50)))</formula>
    </cfRule>
  </conditionalFormatting>
  <conditionalFormatting sqref="F50:G50">
    <cfRule type="containsText" dxfId="709" priority="165" operator="containsText" text="3- Moderado">
      <formula>NOT(ISERROR(SEARCH("3- Moderado",F50)))</formula>
    </cfRule>
    <cfRule type="containsText" dxfId="708" priority="166" operator="containsText" text="6- Moderado">
      <formula>NOT(ISERROR(SEARCH("6- Moderado",F50)))</formula>
    </cfRule>
    <cfRule type="containsText" dxfId="707" priority="167" operator="containsText" text="4- Moderado">
      <formula>NOT(ISERROR(SEARCH("4- Moderado",F50)))</formula>
    </cfRule>
    <cfRule type="containsText" dxfId="706" priority="168" operator="containsText" text="3- Bajo">
      <formula>NOT(ISERROR(SEARCH("3- Bajo",F50)))</formula>
    </cfRule>
    <cfRule type="containsText" dxfId="705" priority="169" operator="containsText" text="4- Bajo">
      <formula>NOT(ISERROR(SEARCH("4- Bajo",F50)))</formula>
    </cfRule>
    <cfRule type="containsText" dxfId="704" priority="170" operator="containsText" text="1- Bajo">
      <formula>NOT(ISERROR(SEARCH("1- Bajo",F50)))</formula>
    </cfRule>
  </conditionalFormatting>
  <conditionalFormatting sqref="J50:J54">
    <cfRule type="containsText" dxfId="703" priority="160" operator="containsText" text="Bajo">
      <formula>NOT(ISERROR(SEARCH("Bajo",J50)))</formula>
    </cfRule>
    <cfRule type="containsText" dxfId="702" priority="161" operator="containsText" text="Moderado">
      <formula>NOT(ISERROR(SEARCH("Moderado",J50)))</formula>
    </cfRule>
    <cfRule type="containsText" dxfId="701" priority="162" operator="containsText" text="Alto">
      <formula>NOT(ISERROR(SEARCH("Alto",J50)))</formula>
    </cfRule>
    <cfRule type="containsText" dxfId="700" priority="163" operator="containsText" text="Extremo">
      <formula>NOT(ISERROR(SEARCH("Extremo",J50)))</formula>
    </cfRule>
    <cfRule type="colorScale" priority="164">
      <colorScale>
        <cfvo type="min"/>
        <cfvo type="max"/>
        <color rgb="FFFF7128"/>
        <color rgb="FFFFEF9C"/>
      </colorScale>
    </cfRule>
  </conditionalFormatting>
  <conditionalFormatting sqref="M50:M54">
    <cfRule type="containsText" dxfId="699" priority="135" operator="containsText" text="Moderado">
      <formula>NOT(ISERROR(SEARCH("Moderado",M50)))</formula>
    </cfRule>
    <cfRule type="containsText" dxfId="698" priority="155" operator="containsText" text="Bajo">
      <formula>NOT(ISERROR(SEARCH("Bajo",M50)))</formula>
    </cfRule>
    <cfRule type="containsText" dxfId="697" priority="156" operator="containsText" text="Moderado">
      <formula>NOT(ISERROR(SEARCH("Moderado",M50)))</formula>
    </cfRule>
    <cfRule type="containsText" dxfId="696" priority="157" operator="containsText" text="Alto">
      <formula>NOT(ISERROR(SEARCH("Alto",M50)))</formula>
    </cfRule>
    <cfRule type="containsText" dxfId="695" priority="158" operator="containsText" text="Extremo">
      <formula>NOT(ISERROR(SEARCH("Extremo",M50)))</formula>
    </cfRule>
    <cfRule type="colorScale" priority="159">
      <colorScale>
        <cfvo type="min"/>
        <cfvo type="max"/>
        <color rgb="FFFF7128"/>
        <color rgb="FFFFEF9C"/>
      </colorScale>
    </cfRule>
  </conditionalFormatting>
  <conditionalFormatting sqref="N50">
    <cfRule type="containsText" dxfId="694" priority="149" operator="containsText" text="3- Moderado">
      <formula>NOT(ISERROR(SEARCH("3- Moderado",N50)))</formula>
    </cfRule>
    <cfRule type="containsText" dxfId="693" priority="150" operator="containsText" text="6- Moderado">
      <formula>NOT(ISERROR(SEARCH("6- Moderado",N50)))</formula>
    </cfRule>
    <cfRule type="containsText" dxfId="692" priority="151" operator="containsText" text="4- Moderado">
      <formula>NOT(ISERROR(SEARCH("4- Moderado",N50)))</formula>
    </cfRule>
    <cfRule type="containsText" dxfId="691" priority="152" operator="containsText" text="3- Bajo">
      <formula>NOT(ISERROR(SEARCH("3- Bajo",N50)))</formula>
    </cfRule>
    <cfRule type="containsText" dxfId="690" priority="153" operator="containsText" text="4- Bajo">
      <formula>NOT(ISERROR(SEARCH("4- Bajo",N50)))</formula>
    </cfRule>
    <cfRule type="containsText" dxfId="689" priority="154" operator="containsText" text="1- Bajo">
      <formula>NOT(ISERROR(SEARCH("1- Bajo",N50)))</formula>
    </cfRule>
  </conditionalFormatting>
  <conditionalFormatting sqref="H50:H54">
    <cfRule type="containsText" dxfId="688" priority="136" operator="containsText" text="Muy Alta">
      <formula>NOT(ISERROR(SEARCH("Muy Alta",H50)))</formula>
    </cfRule>
    <cfRule type="containsText" dxfId="687" priority="137" operator="containsText" text="Alta">
      <formula>NOT(ISERROR(SEARCH("Alta",H50)))</formula>
    </cfRule>
    <cfRule type="containsText" dxfId="686" priority="138" operator="containsText" text="Muy Alta">
      <formula>NOT(ISERROR(SEARCH("Muy Alta",H50)))</formula>
    </cfRule>
    <cfRule type="containsText" dxfId="685" priority="143" operator="containsText" text="Muy Baja">
      <formula>NOT(ISERROR(SEARCH("Muy Baja",H50)))</formula>
    </cfRule>
    <cfRule type="containsText" dxfId="684" priority="144" operator="containsText" text="Baja">
      <formula>NOT(ISERROR(SEARCH("Baja",H50)))</formula>
    </cfRule>
    <cfRule type="containsText" dxfId="683" priority="145" operator="containsText" text="Media">
      <formula>NOT(ISERROR(SEARCH("Media",H50)))</formula>
    </cfRule>
    <cfRule type="containsText" dxfId="682" priority="146" operator="containsText" text="Alta">
      <formula>NOT(ISERROR(SEARCH("Alta",H50)))</formula>
    </cfRule>
    <cfRule type="containsText" dxfId="681" priority="148" operator="containsText" text="Muy Alta">
      <formula>NOT(ISERROR(SEARCH("Muy Alta",H50)))</formula>
    </cfRule>
  </conditionalFormatting>
  <conditionalFormatting sqref="I50:I54">
    <cfRule type="containsText" dxfId="680" priority="139" operator="containsText" text="Catastrófico">
      <formula>NOT(ISERROR(SEARCH("Catastrófico",I50)))</formula>
    </cfRule>
    <cfRule type="containsText" dxfId="679" priority="140" operator="containsText" text="Mayor">
      <formula>NOT(ISERROR(SEARCH("Mayor",I50)))</formula>
    </cfRule>
    <cfRule type="containsText" dxfId="678" priority="141" operator="containsText" text="Menor">
      <formula>NOT(ISERROR(SEARCH("Menor",I50)))</formula>
    </cfRule>
    <cfRule type="containsText" dxfId="677" priority="142" operator="containsText" text="Leve">
      <formula>NOT(ISERROR(SEARCH("Leve",I50)))</formula>
    </cfRule>
    <cfRule type="containsText" dxfId="676" priority="147" operator="containsText" text="Moderado">
      <formula>NOT(ISERROR(SEARCH("Moderado",I50)))</formula>
    </cfRule>
  </conditionalFormatting>
  <conditionalFormatting sqref="K50:K54">
    <cfRule type="containsText" dxfId="675" priority="134" operator="containsText" text="Media">
      <formula>NOT(ISERROR(SEARCH("Media",K50)))</formula>
    </cfRule>
  </conditionalFormatting>
  <conditionalFormatting sqref="L50:L54">
    <cfRule type="containsText" dxfId="674" priority="133" operator="containsText" text="Moderado">
      <formula>NOT(ISERROR(SEARCH("Moderado",L50)))</formula>
    </cfRule>
  </conditionalFormatting>
  <conditionalFormatting sqref="J50:J54">
    <cfRule type="containsText" dxfId="673" priority="132" operator="containsText" text="Moderado">
      <formula>NOT(ISERROR(SEARCH("Moderado",J50)))</formula>
    </cfRule>
  </conditionalFormatting>
  <conditionalFormatting sqref="J50:J54">
    <cfRule type="containsText" dxfId="672" priority="130" operator="containsText" text="Bajo">
      <formula>NOT(ISERROR(SEARCH("Bajo",J50)))</formula>
    </cfRule>
    <cfRule type="containsText" dxfId="671" priority="131" operator="containsText" text="Extremo">
      <formula>NOT(ISERROR(SEARCH("Extremo",J50)))</formula>
    </cfRule>
  </conditionalFormatting>
  <conditionalFormatting sqref="K50:K54">
    <cfRule type="containsText" dxfId="670" priority="128" operator="containsText" text="Baja">
      <formula>NOT(ISERROR(SEARCH("Baja",K50)))</formula>
    </cfRule>
    <cfRule type="containsText" dxfId="669" priority="129" operator="containsText" text="Muy Baja">
      <formula>NOT(ISERROR(SEARCH("Muy Baja",K50)))</formula>
    </cfRule>
  </conditionalFormatting>
  <conditionalFormatting sqref="K50:K54">
    <cfRule type="containsText" dxfId="668" priority="126" operator="containsText" text="Muy Alta">
      <formula>NOT(ISERROR(SEARCH("Muy Alta",K50)))</formula>
    </cfRule>
    <cfRule type="containsText" dxfId="667" priority="127" operator="containsText" text="Alta">
      <formula>NOT(ISERROR(SEARCH("Alta",K50)))</formula>
    </cfRule>
  </conditionalFormatting>
  <conditionalFormatting sqref="L50:L54">
    <cfRule type="containsText" dxfId="666" priority="122" operator="containsText" text="Catastrófico">
      <formula>NOT(ISERROR(SEARCH("Catastrófico",L50)))</formula>
    </cfRule>
    <cfRule type="containsText" dxfId="665" priority="123" operator="containsText" text="Mayor">
      <formula>NOT(ISERROR(SEARCH("Mayor",L50)))</formula>
    </cfRule>
    <cfRule type="containsText" dxfId="664" priority="124" operator="containsText" text="Menor">
      <formula>NOT(ISERROR(SEARCH("Menor",L50)))</formula>
    </cfRule>
    <cfRule type="containsText" dxfId="663" priority="125" operator="containsText" text="Leve">
      <formula>NOT(ISERROR(SEARCH("Leve",L50)))</formula>
    </cfRule>
  </conditionalFormatting>
  <conditionalFormatting sqref="K55:L55">
    <cfRule type="containsText" dxfId="662" priority="116" operator="containsText" text="3- Moderado">
      <formula>NOT(ISERROR(SEARCH("3- Moderado",K55)))</formula>
    </cfRule>
    <cfRule type="containsText" dxfId="661" priority="117" operator="containsText" text="6- Moderado">
      <formula>NOT(ISERROR(SEARCH("6- Moderado",K55)))</formula>
    </cfRule>
    <cfRule type="containsText" dxfId="660" priority="118" operator="containsText" text="4- Moderado">
      <formula>NOT(ISERROR(SEARCH("4- Moderado",K55)))</formula>
    </cfRule>
    <cfRule type="containsText" dxfId="659" priority="119" operator="containsText" text="3- Bajo">
      <formula>NOT(ISERROR(SEARCH("3- Bajo",K55)))</formula>
    </cfRule>
    <cfRule type="containsText" dxfId="658" priority="120" operator="containsText" text="4- Bajo">
      <formula>NOT(ISERROR(SEARCH("4- Bajo",K55)))</formula>
    </cfRule>
    <cfRule type="containsText" dxfId="657" priority="121" operator="containsText" text="1- Bajo">
      <formula>NOT(ISERROR(SEARCH("1- Bajo",K55)))</formula>
    </cfRule>
  </conditionalFormatting>
  <conditionalFormatting sqref="H55:I55">
    <cfRule type="containsText" dxfId="656" priority="110" operator="containsText" text="3- Moderado">
      <formula>NOT(ISERROR(SEARCH("3- Moderado",H55)))</formula>
    </cfRule>
    <cfRule type="containsText" dxfId="655" priority="111" operator="containsText" text="6- Moderado">
      <formula>NOT(ISERROR(SEARCH("6- Moderado",H55)))</formula>
    </cfRule>
    <cfRule type="containsText" dxfId="654" priority="112" operator="containsText" text="4- Moderado">
      <formula>NOT(ISERROR(SEARCH("4- Moderado",H55)))</formula>
    </cfRule>
    <cfRule type="containsText" dxfId="653" priority="113" operator="containsText" text="3- Bajo">
      <formula>NOT(ISERROR(SEARCH("3- Bajo",H55)))</formula>
    </cfRule>
    <cfRule type="containsText" dxfId="652" priority="114" operator="containsText" text="4- Bajo">
      <formula>NOT(ISERROR(SEARCH("4- Bajo",H55)))</formula>
    </cfRule>
    <cfRule type="containsText" dxfId="651" priority="115" operator="containsText" text="1- Bajo">
      <formula>NOT(ISERROR(SEARCH("1- Bajo",H55)))</formula>
    </cfRule>
  </conditionalFormatting>
  <conditionalFormatting sqref="A55 C55:E55">
    <cfRule type="containsText" dxfId="650" priority="104" operator="containsText" text="3- Moderado">
      <formula>NOT(ISERROR(SEARCH("3- Moderado",A55)))</formula>
    </cfRule>
    <cfRule type="containsText" dxfId="649" priority="105" operator="containsText" text="6- Moderado">
      <formula>NOT(ISERROR(SEARCH("6- Moderado",A55)))</formula>
    </cfRule>
    <cfRule type="containsText" dxfId="648" priority="106" operator="containsText" text="4- Moderado">
      <formula>NOT(ISERROR(SEARCH("4- Moderado",A55)))</formula>
    </cfRule>
    <cfRule type="containsText" dxfId="647" priority="107" operator="containsText" text="3- Bajo">
      <formula>NOT(ISERROR(SEARCH("3- Bajo",A55)))</formula>
    </cfRule>
    <cfRule type="containsText" dxfId="646" priority="108" operator="containsText" text="4- Bajo">
      <formula>NOT(ISERROR(SEARCH("4- Bajo",A55)))</formula>
    </cfRule>
    <cfRule type="containsText" dxfId="645" priority="109" operator="containsText" text="1- Bajo">
      <formula>NOT(ISERROR(SEARCH("1- Bajo",A55)))</formula>
    </cfRule>
  </conditionalFormatting>
  <conditionalFormatting sqref="F55:G55">
    <cfRule type="containsText" dxfId="644" priority="98" operator="containsText" text="3- Moderado">
      <formula>NOT(ISERROR(SEARCH("3- Moderado",F55)))</formula>
    </cfRule>
    <cfRule type="containsText" dxfId="643" priority="99" operator="containsText" text="6- Moderado">
      <formula>NOT(ISERROR(SEARCH("6- Moderado",F55)))</formula>
    </cfRule>
    <cfRule type="containsText" dxfId="642" priority="100" operator="containsText" text="4- Moderado">
      <formula>NOT(ISERROR(SEARCH("4- Moderado",F55)))</formula>
    </cfRule>
    <cfRule type="containsText" dxfId="641" priority="101" operator="containsText" text="3- Bajo">
      <formula>NOT(ISERROR(SEARCH("3- Bajo",F55)))</formula>
    </cfRule>
    <cfRule type="containsText" dxfId="640" priority="102" operator="containsText" text="4- Bajo">
      <formula>NOT(ISERROR(SEARCH("4- Bajo",F55)))</formula>
    </cfRule>
    <cfRule type="containsText" dxfId="639" priority="103" operator="containsText" text="1- Bajo">
      <formula>NOT(ISERROR(SEARCH("1- Bajo",F55)))</formula>
    </cfRule>
  </conditionalFormatting>
  <conditionalFormatting sqref="J55:J59">
    <cfRule type="containsText" dxfId="638" priority="93" operator="containsText" text="Bajo">
      <formula>NOT(ISERROR(SEARCH("Bajo",J55)))</formula>
    </cfRule>
    <cfRule type="containsText" dxfId="637" priority="94" operator="containsText" text="Moderado">
      <formula>NOT(ISERROR(SEARCH("Moderado",J55)))</formula>
    </cfRule>
    <cfRule type="containsText" dxfId="636" priority="95" operator="containsText" text="Alto">
      <formula>NOT(ISERROR(SEARCH("Alto",J55)))</formula>
    </cfRule>
    <cfRule type="containsText" dxfId="635" priority="96" operator="containsText" text="Extremo">
      <formula>NOT(ISERROR(SEARCH("Extremo",J55)))</formula>
    </cfRule>
    <cfRule type="colorScale" priority="97">
      <colorScale>
        <cfvo type="min"/>
        <cfvo type="max"/>
        <color rgb="FFFF7128"/>
        <color rgb="FFFFEF9C"/>
      </colorScale>
    </cfRule>
  </conditionalFormatting>
  <conditionalFormatting sqref="M55:M59">
    <cfRule type="containsText" dxfId="634" priority="68" operator="containsText" text="Moderado">
      <formula>NOT(ISERROR(SEARCH("Moderado",M55)))</formula>
    </cfRule>
    <cfRule type="containsText" dxfId="633" priority="88" operator="containsText" text="Bajo">
      <formula>NOT(ISERROR(SEARCH("Bajo",M55)))</formula>
    </cfRule>
    <cfRule type="containsText" dxfId="632" priority="89" operator="containsText" text="Moderado">
      <formula>NOT(ISERROR(SEARCH("Moderado",M55)))</formula>
    </cfRule>
    <cfRule type="containsText" dxfId="631" priority="90" operator="containsText" text="Alto">
      <formula>NOT(ISERROR(SEARCH("Alto",M55)))</formula>
    </cfRule>
    <cfRule type="containsText" dxfId="630" priority="91" operator="containsText" text="Extremo">
      <formula>NOT(ISERROR(SEARCH("Extremo",M55)))</formula>
    </cfRule>
    <cfRule type="colorScale" priority="92">
      <colorScale>
        <cfvo type="min"/>
        <cfvo type="max"/>
        <color rgb="FFFF7128"/>
        <color rgb="FFFFEF9C"/>
      </colorScale>
    </cfRule>
  </conditionalFormatting>
  <conditionalFormatting sqref="N55">
    <cfRule type="containsText" dxfId="629" priority="82" operator="containsText" text="3- Moderado">
      <formula>NOT(ISERROR(SEARCH("3- Moderado",N55)))</formula>
    </cfRule>
    <cfRule type="containsText" dxfId="628" priority="83" operator="containsText" text="6- Moderado">
      <formula>NOT(ISERROR(SEARCH("6- Moderado",N55)))</formula>
    </cfRule>
    <cfRule type="containsText" dxfId="627" priority="84" operator="containsText" text="4- Moderado">
      <formula>NOT(ISERROR(SEARCH("4- Moderado",N55)))</formula>
    </cfRule>
    <cfRule type="containsText" dxfId="626" priority="85" operator="containsText" text="3- Bajo">
      <formula>NOT(ISERROR(SEARCH("3- Bajo",N55)))</formula>
    </cfRule>
    <cfRule type="containsText" dxfId="625" priority="86" operator="containsText" text="4- Bajo">
      <formula>NOT(ISERROR(SEARCH("4- Bajo",N55)))</formula>
    </cfRule>
    <cfRule type="containsText" dxfId="624" priority="87" operator="containsText" text="1- Bajo">
      <formula>NOT(ISERROR(SEARCH("1- Bajo",N55)))</formula>
    </cfRule>
  </conditionalFormatting>
  <conditionalFormatting sqref="H55:H59">
    <cfRule type="containsText" dxfId="623" priority="69" operator="containsText" text="Muy Alta">
      <formula>NOT(ISERROR(SEARCH("Muy Alta",H55)))</formula>
    </cfRule>
    <cfRule type="containsText" dxfId="622" priority="70" operator="containsText" text="Alta">
      <formula>NOT(ISERROR(SEARCH("Alta",H55)))</formula>
    </cfRule>
    <cfRule type="containsText" dxfId="621" priority="71" operator="containsText" text="Muy Alta">
      <formula>NOT(ISERROR(SEARCH("Muy Alta",H55)))</formula>
    </cfRule>
    <cfRule type="containsText" dxfId="620" priority="76" operator="containsText" text="Muy Baja">
      <formula>NOT(ISERROR(SEARCH("Muy Baja",H55)))</formula>
    </cfRule>
    <cfRule type="containsText" dxfId="619" priority="77" operator="containsText" text="Baja">
      <formula>NOT(ISERROR(SEARCH("Baja",H55)))</formula>
    </cfRule>
    <cfRule type="containsText" dxfId="618" priority="78" operator="containsText" text="Media">
      <formula>NOT(ISERROR(SEARCH("Media",H55)))</formula>
    </cfRule>
    <cfRule type="containsText" dxfId="617" priority="79" operator="containsText" text="Alta">
      <formula>NOT(ISERROR(SEARCH("Alta",H55)))</formula>
    </cfRule>
    <cfRule type="containsText" dxfId="616" priority="81" operator="containsText" text="Muy Alta">
      <formula>NOT(ISERROR(SEARCH("Muy Alta",H55)))</formula>
    </cfRule>
  </conditionalFormatting>
  <conditionalFormatting sqref="I55:I59">
    <cfRule type="containsText" dxfId="615" priority="72" operator="containsText" text="Catastrófico">
      <formula>NOT(ISERROR(SEARCH("Catastrófico",I55)))</formula>
    </cfRule>
    <cfRule type="containsText" dxfId="614" priority="73" operator="containsText" text="Mayor">
      <formula>NOT(ISERROR(SEARCH("Mayor",I55)))</formula>
    </cfRule>
    <cfRule type="containsText" dxfId="613" priority="74" operator="containsText" text="Menor">
      <formula>NOT(ISERROR(SEARCH("Menor",I55)))</formula>
    </cfRule>
    <cfRule type="containsText" dxfId="612" priority="75" operator="containsText" text="Leve">
      <formula>NOT(ISERROR(SEARCH("Leve",I55)))</formula>
    </cfRule>
    <cfRule type="containsText" dxfId="611" priority="80" operator="containsText" text="Moderado">
      <formula>NOT(ISERROR(SEARCH("Moderado",I55)))</formula>
    </cfRule>
  </conditionalFormatting>
  <conditionalFormatting sqref="K55:K59">
    <cfRule type="containsText" dxfId="610" priority="67" operator="containsText" text="Media">
      <formula>NOT(ISERROR(SEARCH("Media",K55)))</formula>
    </cfRule>
  </conditionalFormatting>
  <conditionalFormatting sqref="L55:L59">
    <cfRule type="containsText" dxfId="609" priority="66" operator="containsText" text="Moderado">
      <formula>NOT(ISERROR(SEARCH("Moderado",L55)))</formula>
    </cfRule>
  </conditionalFormatting>
  <conditionalFormatting sqref="J55:J59">
    <cfRule type="containsText" dxfId="608" priority="65" operator="containsText" text="Moderado">
      <formula>NOT(ISERROR(SEARCH("Moderado",J55)))</formula>
    </cfRule>
  </conditionalFormatting>
  <conditionalFormatting sqref="J55:J59">
    <cfRule type="containsText" dxfId="607" priority="63" operator="containsText" text="Bajo">
      <formula>NOT(ISERROR(SEARCH("Bajo",J55)))</formula>
    </cfRule>
    <cfRule type="containsText" dxfId="606" priority="64" operator="containsText" text="Extremo">
      <formula>NOT(ISERROR(SEARCH("Extremo",J55)))</formula>
    </cfRule>
  </conditionalFormatting>
  <conditionalFormatting sqref="K55:K59">
    <cfRule type="containsText" dxfId="605" priority="61" operator="containsText" text="Baja">
      <formula>NOT(ISERROR(SEARCH("Baja",K55)))</formula>
    </cfRule>
    <cfRule type="containsText" dxfId="604" priority="62" operator="containsText" text="Muy Baja">
      <formula>NOT(ISERROR(SEARCH("Muy Baja",K55)))</formula>
    </cfRule>
  </conditionalFormatting>
  <conditionalFormatting sqref="K55:K59">
    <cfRule type="containsText" dxfId="603" priority="59" operator="containsText" text="Muy Alta">
      <formula>NOT(ISERROR(SEARCH("Muy Alta",K55)))</formula>
    </cfRule>
    <cfRule type="containsText" dxfId="602" priority="60" operator="containsText" text="Alta">
      <formula>NOT(ISERROR(SEARCH("Alta",K55)))</formula>
    </cfRule>
  </conditionalFormatting>
  <conditionalFormatting sqref="L55:L59">
    <cfRule type="containsText" dxfId="601" priority="55" operator="containsText" text="Catastrófico">
      <formula>NOT(ISERROR(SEARCH("Catastrófico",L55)))</formula>
    </cfRule>
    <cfRule type="containsText" dxfId="600" priority="56" operator="containsText" text="Mayor">
      <formula>NOT(ISERROR(SEARCH("Mayor",L55)))</formula>
    </cfRule>
    <cfRule type="containsText" dxfId="599" priority="57" operator="containsText" text="Menor">
      <formula>NOT(ISERROR(SEARCH("Menor",L55)))</formula>
    </cfRule>
    <cfRule type="containsText" dxfId="598" priority="58" operator="containsText" text="Leve">
      <formula>NOT(ISERROR(SEARCH("Leve",L55)))</formula>
    </cfRule>
  </conditionalFormatting>
  <dataValidations count="7">
    <dataValidation allowBlank="1" showInputMessage="1" showErrorMessage="1" prompt="seleccionar si el responsable de ejecutar las acciones es el nivel central" sqref="Q8" xr:uid="{00000000-0002-0000-0E00-000000000000}"/>
    <dataValidation allowBlank="1" showInputMessage="1" showErrorMessage="1" prompt="Seleccionar si el responsable es el responsable de las acciones es el nivel central" sqref="P7:P8" xr:uid="{00000000-0002-0000-0E00-000001000000}"/>
    <dataValidation allowBlank="1" showInputMessage="1" showErrorMessage="1" prompt="Describir las actividades que se van a desarrollar para el proyecto" sqref="O7" xr:uid="{00000000-0002-0000-0E00-000002000000}"/>
    <dataValidation allowBlank="1" showInputMessage="1" showErrorMessage="1" prompt="El grado de afectación puede ser " sqref="I8" xr:uid="{00000000-0002-0000-0E00-000003000000}"/>
    <dataValidation allowBlank="1" showInputMessage="1" showErrorMessage="1" prompt="Que tan factible es que materialize el riesgo?" sqref="H8" xr:uid="{00000000-0002-0000-0E00-000004000000}"/>
    <dataValidation allowBlank="1" showInputMessage="1" showErrorMessage="1" prompt="Registrar qué factor  que ocasina el riesgo: un facot identtficado el contexto._x000a_O  personas, recursos, estilo de direccion , factores externos, , codiciones ambientales" sqref="F8:G8" xr:uid="{00000000-0002-0000-0E00-000005000000}"/>
    <dataValidation allowBlank="1" showInputMessage="1" showErrorMessage="1" prompt="Seleccionar el tipo de riesgo teniendo en cuenta que  factor organizaconal afecta. Ver explicacion en hoja " sqref="E8" xr:uid="{00000000-0002-0000-0E00-000006000000}"/>
  </dataValidation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249977111117893"/>
  </sheetPr>
  <dimension ref="A1:JR59"/>
  <sheetViews>
    <sheetView zoomScale="71" zoomScaleNormal="71" workbookViewId="0">
      <selection activeCell="D10" sqref="D10:D14"/>
    </sheetView>
  </sheetViews>
  <sheetFormatPr baseColWidth="10" defaultColWidth="11.44140625" defaultRowHeight="14.4" x14ac:dyDescent="0.3"/>
  <cols>
    <col min="1" max="2" width="18.44140625" style="77" customWidth="1"/>
    <col min="3" max="3" width="15.5546875" customWidth="1"/>
    <col min="4" max="4" width="27.5546875" style="77" customWidth="1"/>
    <col min="5" max="5" width="18" style="150" customWidth="1"/>
    <col min="6" max="6" width="40.109375" customWidth="1"/>
    <col min="7" max="7" width="20.44140625" customWidth="1"/>
    <col min="8" max="8" width="10.44140625" style="151" customWidth="1"/>
    <col min="9" max="9" width="11.44140625" style="151" customWidth="1"/>
    <col min="10" max="10" width="10.109375" style="152" customWidth="1"/>
    <col min="11" max="11" width="11.44140625" style="151" customWidth="1"/>
    <col min="12" max="12" width="10.88671875" style="151" customWidth="1"/>
    <col min="13" max="13" width="18.33203125" style="151" bestFit="1" customWidth="1"/>
    <col min="14" max="14" width="18.33203125" bestFit="1" customWidth="1"/>
    <col min="15" max="15" width="32.88671875" customWidth="1"/>
    <col min="16" max="16" width="12.44140625" customWidth="1"/>
    <col min="17" max="17" width="15.109375" customWidth="1"/>
    <col min="18" max="18" width="17.44140625" customWidth="1"/>
    <col min="19" max="19" width="17.109375" customWidth="1"/>
    <col min="20" max="20" width="16.109375" customWidth="1"/>
    <col min="21" max="176" width="11.44140625" style="6"/>
  </cols>
  <sheetData>
    <row r="1" spans="1:278" s="132" customFormat="1" ht="16.5" customHeight="1" x14ac:dyDescent="0.25">
      <c r="A1" s="372"/>
      <c r="B1" s="373"/>
      <c r="C1" s="373"/>
      <c r="D1" s="530" t="s">
        <v>925</v>
      </c>
      <c r="E1" s="530"/>
      <c r="F1" s="530"/>
      <c r="G1" s="530"/>
      <c r="H1" s="530"/>
      <c r="I1" s="530"/>
      <c r="J1" s="530"/>
      <c r="K1" s="530"/>
      <c r="L1" s="530"/>
      <c r="M1" s="530"/>
      <c r="N1" s="530"/>
      <c r="O1" s="530"/>
      <c r="P1" s="530"/>
      <c r="Q1" s="531"/>
      <c r="R1" s="364" t="s">
        <v>151</v>
      </c>
      <c r="S1" s="364"/>
      <c r="T1" s="364"/>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c r="BN1" s="131"/>
      <c r="BO1" s="131"/>
      <c r="BP1" s="131"/>
      <c r="BQ1" s="131"/>
      <c r="BR1" s="131"/>
      <c r="BS1" s="131"/>
      <c r="BT1" s="131"/>
      <c r="BU1" s="131"/>
      <c r="BV1" s="131"/>
      <c r="BW1" s="131"/>
      <c r="BX1" s="131"/>
      <c r="BY1" s="131"/>
      <c r="BZ1" s="131"/>
      <c r="CA1" s="131"/>
      <c r="CB1" s="131"/>
      <c r="CC1" s="131"/>
      <c r="CD1" s="131"/>
      <c r="CE1" s="131"/>
      <c r="CF1" s="131"/>
      <c r="CG1" s="131"/>
      <c r="CH1" s="131"/>
      <c r="CI1" s="131"/>
      <c r="CJ1" s="131"/>
      <c r="CK1" s="131"/>
      <c r="CL1" s="131"/>
      <c r="CM1" s="131"/>
      <c r="CN1" s="131"/>
      <c r="CO1" s="131"/>
      <c r="CP1" s="131"/>
      <c r="CQ1" s="131"/>
      <c r="CR1" s="131"/>
      <c r="CS1" s="131"/>
      <c r="CT1" s="131"/>
      <c r="CU1" s="131"/>
      <c r="CV1" s="131"/>
      <c r="CW1" s="131"/>
      <c r="CX1" s="131"/>
      <c r="CY1" s="131"/>
      <c r="CZ1" s="131"/>
      <c r="DA1" s="131"/>
      <c r="DB1" s="131"/>
      <c r="DC1" s="131"/>
      <c r="DD1" s="131"/>
      <c r="DE1" s="131"/>
      <c r="DF1" s="131"/>
      <c r="DG1" s="131"/>
      <c r="DH1" s="131"/>
      <c r="DI1" s="131"/>
      <c r="DJ1" s="131"/>
      <c r="DK1" s="131"/>
      <c r="DL1" s="131"/>
      <c r="DM1" s="131"/>
      <c r="DN1" s="131"/>
      <c r="DO1" s="131"/>
      <c r="DP1" s="131"/>
      <c r="DQ1" s="131"/>
      <c r="DR1" s="131"/>
      <c r="DS1" s="131"/>
      <c r="DT1" s="131"/>
      <c r="DU1" s="131"/>
      <c r="DV1" s="131"/>
      <c r="DW1" s="131"/>
      <c r="DX1" s="131"/>
      <c r="DY1" s="131"/>
      <c r="DZ1" s="131"/>
      <c r="EA1" s="131"/>
      <c r="EB1" s="131"/>
      <c r="EC1" s="131"/>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1"/>
      <c r="IQ1" s="131"/>
      <c r="IR1" s="131"/>
      <c r="IS1" s="131"/>
      <c r="IT1" s="131"/>
      <c r="IU1" s="131"/>
      <c r="IV1" s="131"/>
      <c r="IW1" s="131"/>
      <c r="IX1" s="131"/>
      <c r="IY1" s="131"/>
      <c r="IZ1" s="131"/>
      <c r="JA1" s="131"/>
      <c r="JB1" s="131"/>
      <c r="JC1" s="131"/>
      <c r="JD1" s="131"/>
      <c r="JE1" s="131"/>
      <c r="JF1" s="131"/>
      <c r="JG1" s="131"/>
      <c r="JH1" s="131"/>
      <c r="JI1" s="131"/>
      <c r="JJ1" s="131"/>
      <c r="JK1" s="131"/>
      <c r="JL1" s="131"/>
      <c r="JM1" s="131"/>
      <c r="JN1" s="131"/>
      <c r="JO1" s="131"/>
      <c r="JP1" s="131"/>
      <c r="JQ1" s="131"/>
      <c r="JR1" s="131"/>
    </row>
    <row r="2" spans="1:278" s="132" customFormat="1" ht="39.75" customHeight="1" x14ac:dyDescent="0.25">
      <c r="A2" s="374"/>
      <c r="B2" s="375"/>
      <c r="C2" s="375"/>
      <c r="D2" s="532"/>
      <c r="E2" s="532"/>
      <c r="F2" s="532"/>
      <c r="G2" s="532"/>
      <c r="H2" s="532"/>
      <c r="I2" s="532"/>
      <c r="J2" s="532"/>
      <c r="K2" s="532"/>
      <c r="L2" s="532"/>
      <c r="M2" s="532"/>
      <c r="N2" s="532"/>
      <c r="O2" s="532"/>
      <c r="P2" s="532"/>
      <c r="Q2" s="533"/>
      <c r="R2" s="364"/>
      <c r="S2" s="364"/>
      <c r="T2" s="364"/>
      <c r="U2" s="131"/>
      <c r="V2" s="131"/>
      <c r="W2" s="131"/>
      <c r="X2" s="131"/>
      <c r="Y2" s="131"/>
      <c r="Z2" s="131"/>
      <c r="AA2" s="131"/>
      <c r="AB2" s="131"/>
      <c r="AC2" s="131"/>
      <c r="AD2" s="131"/>
      <c r="AE2" s="131"/>
      <c r="AF2" s="131"/>
      <c r="AG2" s="131"/>
      <c r="AH2" s="131"/>
      <c r="AI2" s="131"/>
      <c r="AJ2" s="131"/>
      <c r="AK2" s="131"/>
      <c r="AL2" s="131"/>
      <c r="AM2" s="131"/>
      <c r="AN2" s="131"/>
      <c r="AO2" s="131"/>
      <c r="AP2" s="131"/>
      <c r="AQ2" s="131"/>
      <c r="AR2" s="131"/>
      <c r="AS2" s="131"/>
      <c r="AT2" s="131"/>
      <c r="AU2" s="131"/>
      <c r="AV2" s="131"/>
      <c r="AW2" s="131"/>
      <c r="AX2" s="131"/>
      <c r="AY2" s="131"/>
      <c r="AZ2" s="131"/>
      <c r="BA2" s="131"/>
      <c r="BB2" s="131"/>
      <c r="BC2" s="131"/>
      <c r="BD2" s="131"/>
      <c r="BE2" s="131"/>
      <c r="BF2" s="131"/>
      <c r="BG2" s="131"/>
      <c r="BH2" s="131"/>
      <c r="BI2" s="131"/>
      <c r="BJ2" s="131"/>
      <c r="BK2" s="131"/>
      <c r="BL2" s="131"/>
      <c r="BM2" s="131"/>
      <c r="BN2" s="131"/>
      <c r="BO2" s="131"/>
      <c r="BP2" s="131"/>
      <c r="BQ2" s="131"/>
      <c r="BR2" s="131"/>
      <c r="BS2" s="131"/>
      <c r="BT2" s="131"/>
      <c r="BU2" s="131"/>
      <c r="BV2" s="131"/>
      <c r="BW2" s="131"/>
      <c r="BX2" s="131"/>
      <c r="BY2" s="131"/>
      <c r="BZ2" s="131"/>
      <c r="CA2" s="131"/>
      <c r="CB2" s="131"/>
      <c r="CC2" s="131"/>
      <c r="CD2" s="131"/>
      <c r="CE2" s="131"/>
      <c r="CF2" s="131"/>
      <c r="CG2" s="131"/>
      <c r="CH2" s="131"/>
      <c r="CI2" s="131"/>
      <c r="CJ2" s="131"/>
      <c r="CK2" s="131"/>
      <c r="CL2" s="131"/>
      <c r="CM2" s="131"/>
      <c r="CN2" s="131"/>
      <c r="CO2" s="131"/>
      <c r="CP2" s="131"/>
      <c r="CQ2" s="131"/>
      <c r="CR2" s="131"/>
      <c r="CS2" s="131"/>
      <c r="CT2" s="131"/>
      <c r="CU2" s="131"/>
      <c r="CV2" s="131"/>
      <c r="CW2" s="131"/>
      <c r="CX2" s="131"/>
      <c r="CY2" s="131"/>
      <c r="CZ2" s="131"/>
      <c r="DA2" s="131"/>
      <c r="DB2" s="131"/>
      <c r="DC2" s="131"/>
      <c r="DD2" s="131"/>
      <c r="DE2" s="131"/>
      <c r="DF2" s="131"/>
      <c r="DG2" s="131"/>
      <c r="DH2" s="131"/>
      <c r="DI2" s="131"/>
      <c r="DJ2" s="131"/>
      <c r="DK2" s="131"/>
      <c r="DL2" s="131"/>
      <c r="DM2" s="131"/>
      <c r="DN2" s="131"/>
      <c r="DO2" s="131"/>
      <c r="DP2" s="131"/>
      <c r="DQ2" s="131"/>
      <c r="DR2" s="131"/>
      <c r="DS2" s="131"/>
      <c r="DT2" s="131"/>
      <c r="DU2" s="131"/>
      <c r="DV2" s="131"/>
      <c r="DW2" s="131"/>
      <c r="DX2" s="131"/>
      <c r="DY2" s="131"/>
      <c r="DZ2" s="131"/>
      <c r="EA2" s="131"/>
      <c r="EB2" s="131"/>
      <c r="EC2" s="131"/>
      <c r="ED2" s="131"/>
      <c r="EE2" s="131"/>
      <c r="EF2" s="131"/>
      <c r="EG2" s="131"/>
      <c r="EH2" s="131"/>
      <c r="EI2" s="131"/>
      <c r="EJ2" s="131"/>
      <c r="EK2" s="131"/>
      <c r="EL2" s="131"/>
      <c r="EM2" s="131"/>
      <c r="EN2" s="131"/>
      <c r="EO2" s="131"/>
      <c r="EP2" s="131"/>
      <c r="EQ2" s="131"/>
      <c r="ER2" s="131"/>
      <c r="ES2" s="131"/>
      <c r="ET2" s="131"/>
      <c r="EU2" s="131"/>
      <c r="EV2" s="131"/>
      <c r="EW2" s="131"/>
      <c r="EX2" s="131"/>
      <c r="EY2" s="131"/>
      <c r="EZ2" s="131"/>
      <c r="FA2" s="131"/>
      <c r="FB2" s="131"/>
      <c r="FC2" s="131"/>
      <c r="FD2" s="131"/>
      <c r="FE2" s="131"/>
      <c r="FF2" s="131"/>
      <c r="FG2" s="131"/>
      <c r="FH2" s="131"/>
      <c r="FI2" s="131"/>
      <c r="FJ2" s="131"/>
      <c r="FK2" s="131"/>
      <c r="FL2" s="131"/>
      <c r="FM2" s="131"/>
      <c r="FN2" s="131"/>
      <c r="FO2" s="131"/>
      <c r="FP2" s="131"/>
      <c r="FQ2" s="131"/>
      <c r="FR2" s="131"/>
      <c r="FS2" s="131"/>
      <c r="FT2" s="131"/>
      <c r="FU2" s="131"/>
      <c r="FV2" s="131"/>
      <c r="FW2" s="131"/>
      <c r="FX2" s="131"/>
      <c r="FY2" s="131"/>
      <c r="FZ2" s="131"/>
      <c r="GA2" s="131"/>
      <c r="GB2" s="131"/>
      <c r="GC2" s="131"/>
      <c r="GD2" s="131"/>
      <c r="GE2" s="131"/>
      <c r="GF2" s="131"/>
      <c r="GG2" s="131"/>
      <c r="GH2" s="131"/>
      <c r="GI2" s="131"/>
      <c r="GJ2" s="131"/>
      <c r="GK2" s="131"/>
      <c r="GL2" s="131"/>
      <c r="GM2" s="131"/>
      <c r="GN2" s="131"/>
      <c r="GO2" s="131"/>
      <c r="GP2" s="131"/>
      <c r="GQ2" s="131"/>
      <c r="GR2" s="131"/>
      <c r="GS2" s="131"/>
      <c r="GT2" s="131"/>
      <c r="GU2" s="131"/>
      <c r="GV2" s="131"/>
      <c r="GW2" s="131"/>
      <c r="GX2" s="131"/>
      <c r="GY2" s="131"/>
      <c r="GZ2" s="131"/>
      <c r="HA2" s="131"/>
      <c r="HB2" s="131"/>
      <c r="HC2" s="131"/>
      <c r="HD2" s="131"/>
      <c r="HE2" s="131"/>
      <c r="HF2" s="131"/>
      <c r="HG2" s="131"/>
      <c r="HH2" s="131"/>
      <c r="HI2" s="131"/>
      <c r="HJ2" s="131"/>
      <c r="HK2" s="131"/>
      <c r="HL2" s="131"/>
      <c r="HM2" s="131"/>
      <c r="HN2" s="131"/>
      <c r="HO2" s="131"/>
      <c r="HP2" s="131"/>
      <c r="HQ2" s="131"/>
      <c r="HR2" s="131"/>
      <c r="HS2" s="131"/>
      <c r="HT2" s="131"/>
      <c r="HU2" s="131"/>
      <c r="HV2" s="131"/>
      <c r="HW2" s="131"/>
      <c r="HX2" s="131"/>
      <c r="HY2" s="131"/>
      <c r="HZ2" s="131"/>
      <c r="IA2" s="131"/>
      <c r="IB2" s="131"/>
      <c r="IC2" s="131"/>
      <c r="ID2" s="131"/>
      <c r="IE2" s="131"/>
      <c r="IF2" s="131"/>
      <c r="IG2" s="131"/>
      <c r="IH2" s="131"/>
      <c r="II2" s="131"/>
      <c r="IJ2" s="131"/>
      <c r="IK2" s="131"/>
      <c r="IL2" s="131"/>
      <c r="IM2" s="131"/>
      <c r="IN2" s="131"/>
      <c r="IO2" s="131"/>
      <c r="IP2" s="131"/>
      <c r="IQ2" s="131"/>
      <c r="IR2" s="131"/>
      <c r="IS2" s="131"/>
      <c r="IT2" s="131"/>
      <c r="IU2" s="131"/>
      <c r="IV2" s="131"/>
      <c r="IW2" s="131"/>
      <c r="IX2" s="131"/>
      <c r="IY2" s="131"/>
      <c r="IZ2" s="131"/>
      <c r="JA2" s="131"/>
      <c r="JB2" s="131"/>
      <c r="JC2" s="131"/>
      <c r="JD2" s="131"/>
      <c r="JE2" s="131"/>
      <c r="JF2" s="131"/>
      <c r="JG2" s="131"/>
      <c r="JH2" s="131"/>
      <c r="JI2" s="131"/>
      <c r="JJ2" s="131"/>
      <c r="JK2" s="131"/>
      <c r="JL2" s="131"/>
      <c r="JM2" s="131"/>
      <c r="JN2" s="131"/>
      <c r="JO2" s="131"/>
      <c r="JP2" s="131"/>
      <c r="JQ2" s="131"/>
      <c r="JR2" s="131"/>
    </row>
    <row r="3" spans="1:278" s="132" customFormat="1" ht="3" customHeight="1" x14ac:dyDescent="0.25">
      <c r="A3" s="2"/>
      <c r="B3" s="2"/>
      <c r="C3" s="199"/>
      <c r="D3" s="532"/>
      <c r="E3" s="532"/>
      <c r="F3" s="532"/>
      <c r="G3" s="532"/>
      <c r="H3" s="532"/>
      <c r="I3" s="532"/>
      <c r="J3" s="532"/>
      <c r="K3" s="532"/>
      <c r="L3" s="532"/>
      <c r="M3" s="532"/>
      <c r="N3" s="532"/>
      <c r="O3" s="532"/>
      <c r="P3" s="532"/>
      <c r="Q3" s="533"/>
      <c r="R3" s="364"/>
      <c r="S3" s="364"/>
      <c r="T3" s="364"/>
      <c r="U3" s="131"/>
      <c r="V3" s="131"/>
      <c r="W3" s="131"/>
      <c r="X3" s="131"/>
      <c r="Y3" s="131"/>
      <c r="Z3" s="131"/>
      <c r="AA3" s="131"/>
      <c r="AB3" s="131"/>
      <c r="AC3" s="131"/>
      <c r="AD3" s="131"/>
      <c r="AE3" s="131"/>
      <c r="AF3" s="131"/>
      <c r="AG3" s="131"/>
      <c r="AH3" s="131"/>
      <c r="AI3" s="131"/>
      <c r="AJ3" s="131"/>
      <c r="AK3" s="131"/>
      <c r="AL3" s="131"/>
      <c r="AM3" s="131"/>
      <c r="AN3" s="131"/>
      <c r="AO3" s="131"/>
      <c r="AP3" s="131"/>
      <c r="AQ3" s="131"/>
      <c r="AR3" s="131"/>
      <c r="AS3" s="131"/>
      <c r="AT3" s="131"/>
      <c r="AU3" s="131"/>
      <c r="AV3" s="131"/>
      <c r="AW3" s="131"/>
      <c r="AX3" s="131"/>
      <c r="AY3" s="131"/>
      <c r="AZ3" s="131"/>
      <c r="BA3" s="131"/>
      <c r="BB3" s="131"/>
      <c r="BC3" s="131"/>
      <c r="BD3" s="131"/>
      <c r="BE3" s="131"/>
      <c r="BF3" s="131"/>
      <c r="BG3" s="131"/>
      <c r="BH3" s="131"/>
      <c r="BI3" s="131"/>
      <c r="BJ3" s="131"/>
      <c r="BK3" s="131"/>
      <c r="BL3" s="131"/>
      <c r="BM3" s="131"/>
      <c r="BN3" s="131"/>
      <c r="BO3" s="131"/>
      <c r="BP3" s="131"/>
      <c r="BQ3" s="131"/>
      <c r="BR3" s="131"/>
      <c r="BS3" s="131"/>
      <c r="BT3" s="131"/>
      <c r="BU3" s="131"/>
      <c r="BV3" s="131"/>
      <c r="BW3" s="131"/>
      <c r="BX3" s="131"/>
      <c r="BY3" s="131"/>
      <c r="BZ3" s="131"/>
      <c r="CA3" s="131"/>
      <c r="CB3" s="131"/>
      <c r="CC3" s="131"/>
      <c r="CD3" s="131"/>
      <c r="CE3" s="131"/>
      <c r="CF3" s="131"/>
      <c r="CG3" s="131"/>
      <c r="CH3" s="131"/>
      <c r="CI3" s="131"/>
      <c r="CJ3" s="131"/>
      <c r="CK3" s="131"/>
      <c r="CL3" s="131"/>
      <c r="CM3" s="131"/>
      <c r="CN3" s="131"/>
      <c r="CO3" s="131"/>
      <c r="CP3" s="131"/>
      <c r="CQ3" s="131"/>
      <c r="CR3" s="131"/>
      <c r="CS3" s="131"/>
      <c r="CT3" s="131"/>
      <c r="CU3" s="131"/>
      <c r="CV3" s="131"/>
      <c r="CW3" s="131"/>
      <c r="CX3" s="131"/>
      <c r="CY3" s="131"/>
      <c r="CZ3" s="131"/>
      <c r="DA3" s="131"/>
      <c r="DB3" s="131"/>
      <c r="DC3" s="131"/>
      <c r="DD3" s="131"/>
      <c r="DE3" s="131"/>
      <c r="DF3" s="131"/>
      <c r="DG3" s="131"/>
      <c r="DH3" s="131"/>
      <c r="DI3" s="131"/>
      <c r="DJ3" s="131"/>
      <c r="DK3" s="131"/>
      <c r="DL3" s="131"/>
      <c r="DM3" s="131"/>
      <c r="DN3" s="131"/>
      <c r="DO3" s="131"/>
      <c r="DP3" s="131"/>
      <c r="DQ3" s="131"/>
      <c r="DR3" s="131"/>
      <c r="DS3" s="131"/>
      <c r="DT3" s="131"/>
      <c r="DU3" s="131"/>
      <c r="DV3" s="131"/>
      <c r="DW3" s="131"/>
      <c r="DX3" s="131"/>
      <c r="DY3" s="131"/>
      <c r="DZ3" s="131"/>
      <c r="EA3" s="131"/>
      <c r="EB3" s="131"/>
      <c r="EC3" s="131"/>
      <c r="ED3" s="131"/>
      <c r="EE3" s="131"/>
      <c r="EF3" s="131"/>
      <c r="EG3" s="131"/>
      <c r="EH3" s="131"/>
      <c r="EI3" s="131"/>
      <c r="EJ3" s="131"/>
      <c r="EK3" s="131"/>
      <c r="EL3" s="131"/>
      <c r="EM3" s="131"/>
      <c r="EN3" s="131"/>
      <c r="EO3" s="131"/>
      <c r="EP3" s="131"/>
      <c r="EQ3" s="131"/>
      <c r="ER3" s="131"/>
      <c r="ES3" s="131"/>
      <c r="ET3" s="131"/>
      <c r="EU3" s="131"/>
      <c r="EV3" s="131"/>
      <c r="EW3" s="131"/>
      <c r="EX3" s="131"/>
      <c r="EY3" s="131"/>
      <c r="EZ3" s="131"/>
      <c r="FA3" s="131"/>
      <c r="FB3" s="131"/>
      <c r="FC3" s="131"/>
      <c r="FD3" s="131"/>
      <c r="FE3" s="131"/>
      <c r="FF3" s="131"/>
      <c r="FG3" s="131"/>
      <c r="FH3" s="131"/>
      <c r="FI3" s="131"/>
      <c r="FJ3" s="131"/>
      <c r="FK3" s="131"/>
      <c r="FL3" s="131"/>
      <c r="FM3" s="131"/>
      <c r="FN3" s="131"/>
      <c r="FO3" s="131"/>
      <c r="FP3" s="131"/>
      <c r="FQ3" s="131"/>
      <c r="FR3" s="131"/>
      <c r="FS3" s="131"/>
      <c r="FT3" s="131"/>
      <c r="FU3" s="131"/>
      <c r="FV3" s="131"/>
      <c r="FW3" s="131"/>
      <c r="FX3" s="131"/>
      <c r="FY3" s="131"/>
      <c r="FZ3" s="131"/>
      <c r="GA3" s="131"/>
      <c r="GB3" s="131"/>
      <c r="GC3" s="131"/>
      <c r="GD3" s="131"/>
      <c r="GE3" s="131"/>
      <c r="GF3" s="131"/>
      <c r="GG3" s="131"/>
      <c r="GH3" s="131"/>
      <c r="GI3" s="131"/>
      <c r="GJ3" s="131"/>
      <c r="GK3" s="131"/>
      <c r="GL3" s="131"/>
      <c r="GM3" s="131"/>
      <c r="GN3" s="131"/>
      <c r="GO3" s="131"/>
      <c r="GP3" s="131"/>
      <c r="GQ3" s="131"/>
      <c r="GR3" s="131"/>
      <c r="GS3" s="131"/>
      <c r="GT3" s="131"/>
      <c r="GU3" s="131"/>
      <c r="GV3" s="131"/>
      <c r="GW3" s="131"/>
      <c r="GX3" s="131"/>
      <c r="GY3" s="131"/>
      <c r="GZ3" s="131"/>
      <c r="HA3" s="131"/>
      <c r="HB3" s="131"/>
      <c r="HC3" s="131"/>
      <c r="HD3" s="131"/>
      <c r="HE3" s="131"/>
      <c r="HF3" s="131"/>
      <c r="HG3" s="131"/>
      <c r="HH3" s="131"/>
      <c r="HI3" s="131"/>
      <c r="HJ3" s="131"/>
      <c r="HK3" s="131"/>
      <c r="HL3" s="131"/>
      <c r="HM3" s="131"/>
      <c r="HN3" s="131"/>
      <c r="HO3" s="131"/>
      <c r="HP3" s="131"/>
      <c r="HQ3" s="131"/>
      <c r="HR3" s="131"/>
      <c r="HS3" s="131"/>
      <c r="HT3" s="131"/>
      <c r="HU3" s="131"/>
      <c r="HV3" s="131"/>
      <c r="HW3" s="131"/>
      <c r="HX3" s="131"/>
      <c r="HY3" s="131"/>
      <c r="HZ3" s="131"/>
      <c r="IA3" s="131"/>
      <c r="IB3" s="131"/>
      <c r="IC3" s="131"/>
      <c r="ID3" s="131"/>
      <c r="IE3" s="131"/>
      <c r="IF3" s="131"/>
      <c r="IG3" s="131"/>
      <c r="IH3" s="131"/>
      <c r="II3" s="131"/>
      <c r="IJ3" s="131"/>
      <c r="IK3" s="131"/>
      <c r="IL3" s="131"/>
      <c r="IM3" s="131"/>
      <c r="IN3" s="131"/>
      <c r="IO3" s="131"/>
      <c r="IP3" s="131"/>
      <c r="IQ3" s="131"/>
      <c r="IR3" s="131"/>
      <c r="IS3" s="131"/>
      <c r="IT3" s="131"/>
      <c r="IU3" s="131"/>
      <c r="IV3" s="131"/>
      <c r="IW3" s="131"/>
      <c r="IX3" s="131"/>
      <c r="IY3" s="131"/>
      <c r="IZ3" s="131"/>
      <c r="JA3" s="131"/>
      <c r="JB3" s="131"/>
      <c r="JC3" s="131"/>
      <c r="JD3" s="131"/>
      <c r="JE3" s="131"/>
      <c r="JF3" s="131"/>
      <c r="JG3" s="131"/>
      <c r="JH3" s="131"/>
      <c r="JI3" s="131"/>
      <c r="JJ3" s="131"/>
      <c r="JK3" s="131"/>
      <c r="JL3" s="131"/>
      <c r="JM3" s="131"/>
      <c r="JN3" s="131"/>
      <c r="JO3" s="131"/>
      <c r="JP3" s="131"/>
      <c r="JQ3" s="131"/>
      <c r="JR3" s="131"/>
    </row>
    <row r="4" spans="1:278" s="132" customFormat="1" ht="41.25" customHeight="1" x14ac:dyDescent="0.25">
      <c r="A4" s="365" t="s">
        <v>152</v>
      </c>
      <c r="B4" s="366"/>
      <c r="C4" s="367"/>
      <c r="D4" s="368" t="str">
        <f>'Mapa Final'!D4</f>
        <v>Adquisición de bienes y servicios</v>
      </c>
      <c r="E4" s="369"/>
      <c r="F4" s="369"/>
      <c r="G4" s="369"/>
      <c r="H4" s="369"/>
      <c r="I4" s="369"/>
      <c r="J4" s="369"/>
      <c r="K4" s="369"/>
      <c r="L4" s="369"/>
      <c r="M4" s="369"/>
      <c r="N4" s="370"/>
      <c r="O4" s="371"/>
      <c r="P4" s="371"/>
      <c r="Q4" s="371"/>
      <c r="R4" s="1"/>
      <c r="S4" s="1"/>
      <c r="T4" s="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c r="BC4" s="131"/>
      <c r="BD4" s="131"/>
      <c r="BE4" s="131"/>
      <c r="BF4" s="131"/>
      <c r="BG4" s="131"/>
      <c r="BH4" s="131"/>
      <c r="BI4" s="131"/>
      <c r="BJ4" s="131"/>
      <c r="BK4" s="131"/>
      <c r="BL4" s="131"/>
      <c r="BM4" s="131"/>
      <c r="BN4" s="131"/>
      <c r="BO4" s="131"/>
      <c r="BP4" s="131"/>
      <c r="BQ4" s="131"/>
      <c r="BR4" s="131"/>
      <c r="BS4" s="131"/>
      <c r="BT4" s="131"/>
      <c r="BU4" s="131"/>
      <c r="BV4" s="131"/>
      <c r="BW4" s="131"/>
      <c r="BX4" s="131"/>
      <c r="BY4" s="131"/>
      <c r="BZ4" s="131"/>
      <c r="CA4" s="131"/>
      <c r="CB4" s="131"/>
      <c r="CC4" s="131"/>
      <c r="CD4" s="131"/>
      <c r="CE4" s="131"/>
      <c r="CF4" s="131"/>
      <c r="CG4" s="131"/>
      <c r="CH4" s="131"/>
      <c r="CI4" s="131"/>
      <c r="CJ4" s="131"/>
      <c r="CK4" s="131"/>
      <c r="CL4" s="131"/>
      <c r="CM4" s="131"/>
      <c r="CN4" s="131"/>
      <c r="CO4" s="131"/>
      <c r="CP4" s="131"/>
      <c r="CQ4" s="131"/>
      <c r="CR4" s="131"/>
      <c r="CS4" s="131"/>
      <c r="CT4" s="131"/>
      <c r="CU4" s="131"/>
      <c r="CV4" s="131"/>
      <c r="CW4" s="131"/>
      <c r="CX4" s="131"/>
      <c r="CY4" s="131"/>
      <c r="CZ4" s="131"/>
      <c r="DA4" s="131"/>
      <c r="DB4" s="131"/>
      <c r="DC4" s="131"/>
      <c r="DD4" s="131"/>
      <c r="DE4" s="131"/>
      <c r="DF4" s="131"/>
      <c r="DG4" s="131"/>
      <c r="DH4" s="131"/>
      <c r="DI4" s="131"/>
      <c r="DJ4" s="131"/>
      <c r="DK4" s="131"/>
      <c r="DL4" s="131"/>
      <c r="DM4" s="131"/>
      <c r="DN4" s="131"/>
      <c r="DO4" s="131"/>
      <c r="DP4" s="131"/>
      <c r="DQ4" s="131"/>
      <c r="DR4" s="131"/>
      <c r="DS4" s="131"/>
      <c r="DT4" s="131"/>
      <c r="DU4" s="131"/>
      <c r="DV4" s="131"/>
      <c r="DW4" s="131"/>
      <c r="DX4" s="131"/>
      <c r="DY4" s="131"/>
      <c r="DZ4" s="131"/>
      <c r="EA4" s="131"/>
      <c r="EB4" s="131"/>
      <c r="EC4" s="131"/>
      <c r="ED4" s="131"/>
      <c r="EE4" s="131"/>
      <c r="EF4" s="131"/>
      <c r="EG4" s="131"/>
      <c r="EH4" s="131"/>
      <c r="EI4" s="131"/>
      <c r="EJ4" s="131"/>
      <c r="EK4" s="131"/>
      <c r="EL4" s="131"/>
      <c r="EM4" s="131"/>
      <c r="EN4" s="131"/>
      <c r="EO4" s="131"/>
      <c r="EP4" s="131"/>
      <c r="EQ4" s="131"/>
      <c r="ER4" s="131"/>
      <c r="ES4" s="131"/>
      <c r="ET4" s="131"/>
      <c r="EU4" s="131"/>
      <c r="EV4" s="131"/>
      <c r="EW4" s="131"/>
      <c r="EX4" s="131"/>
      <c r="EY4" s="131"/>
      <c r="EZ4" s="131"/>
      <c r="FA4" s="131"/>
      <c r="FB4" s="131"/>
      <c r="FC4" s="131"/>
      <c r="FD4" s="131"/>
      <c r="FE4" s="131"/>
      <c r="FF4" s="131"/>
      <c r="FG4" s="131"/>
      <c r="FH4" s="131"/>
      <c r="FI4" s="131"/>
      <c r="FJ4" s="131"/>
      <c r="FK4" s="131"/>
      <c r="FL4" s="131"/>
      <c r="FM4" s="131"/>
      <c r="FN4" s="131"/>
      <c r="FO4" s="131"/>
      <c r="FP4" s="131"/>
      <c r="FQ4" s="131"/>
      <c r="FR4" s="131"/>
      <c r="FS4" s="131"/>
      <c r="FT4" s="131"/>
      <c r="FU4" s="131"/>
      <c r="FV4" s="131"/>
      <c r="FW4" s="131"/>
      <c r="FX4" s="131"/>
      <c r="FY4" s="131"/>
      <c r="FZ4" s="131"/>
      <c r="GA4" s="131"/>
      <c r="GB4" s="131"/>
      <c r="GC4" s="131"/>
      <c r="GD4" s="131"/>
      <c r="GE4" s="131"/>
      <c r="GF4" s="131"/>
      <c r="GG4" s="131"/>
      <c r="GH4" s="131"/>
      <c r="GI4" s="131"/>
      <c r="GJ4" s="131"/>
      <c r="GK4" s="131"/>
      <c r="GL4" s="131"/>
      <c r="GM4" s="131"/>
      <c r="GN4" s="131"/>
      <c r="GO4" s="131"/>
      <c r="GP4" s="131"/>
      <c r="GQ4" s="131"/>
      <c r="GR4" s="131"/>
      <c r="GS4" s="131"/>
      <c r="GT4" s="131"/>
      <c r="GU4" s="131"/>
      <c r="GV4" s="131"/>
      <c r="GW4" s="131"/>
      <c r="GX4" s="131"/>
      <c r="GY4" s="131"/>
      <c r="GZ4" s="131"/>
      <c r="HA4" s="131"/>
      <c r="HB4" s="131"/>
      <c r="HC4" s="131"/>
      <c r="HD4" s="131"/>
      <c r="HE4" s="131"/>
      <c r="HF4" s="131"/>
      <c r="HG4" s="131"/>
      <c r="HH4" s="131"/>
      <c r="HI4" s="131"/>
      <c r="HJ4" s="131"/>
      <c r="HK4" s="131"/>
      <c r="HL4" s="131"/>
      <c r="HM4" s="131"/>
      <c r="HN4" s="131"/>
      <c r="HO4" s="131"/>
      <c r="HP4" s="131"/>
      <c r="HQ4" s="131"/>
      <c r="HR4" s="131"/>
      <c r="HS4" s="131"/>
      <c r="HT4" s="131"/>
      <c r="HU4" s="131"/>
      <c r="HV4" s="131"/>
      <c r="HW4" s="131"/>
      <c r="HX4" s="131"/>
      <c r="HY4" s="131"/>
      <c r="HZ4" s="131"/>
      <c r="IA4" s="131"/>
      <c r="IB4" s="131"/>
      <c r="IC4" s="131"/>
      <c r="ID4" s="131"/>
      <c r="IE4" s="131"/>
      <c r="IF4" s="131"/>
      <c r="IG4" s="131"/>
      <c r="IH4" s="131"/>
      <c r="II4" s="131"/>
      <c r="IJ4" s="131"/>
      <c r="IK4" s="131"/>
      <c r="IL4" s="131"/>
      <c r="IM4" s="131"/>
      <c r="IN4" s="131"/>
      <c r="IO4" s="131"/>
      <c r="IP4" s="131"/>
      <c r="IQ4" s="131"/>
      <c r="IR4" s="131"/>
      <c r="IS4" s="131"/>
      <c r="IT4" s="131"/>
      <c r="IU4" s="131"/>
      <c r="IV4" s="131"/>
      <c r="IW4" s="131"/>
      <c r="IX4" s="131"/>
      <c r="IY4" s="131"/>
      <c r="IZ4" s="131"/>
      <c r="JA4" s="131"/>
      <c r="JB4" s="131"/>
      <c r="JC4" s="131"/>
      <c r="JD4" s="131"/>
      <c r="JE4" s="131"/>
      <c r="JF4" s="131"/>
      <c r="JG4" s="131"/>
      <c r="JH4" s="131"/>
      <c r="JI4" s="131"/>
      <c r="JJ4" s="131"/>
      <c r="JK4" s="131"/>
      <c r="JL4" s="131"/>
      <c r="JM4" s="131"/>
      <c r="JN4" s="131"/>
      <c r="JO4" s="131"/>
      <c r="JP4" s="131"/>
      <c r="JQ4" s="131"/>
      <c r="JR4" s="131"/>
    </row>
    <row r="5" spans="1:278" s="132" customFormat="1" ht="52.5" customHeight="1" x14ac:dyDescent="0.25">
      <c r="A5" s="365" t="s">
        <v>154</v>
      </c>
      <c r="B5" s="366"/>
      <c r="C5" s="367"/>
      <c r="D5" s="376" t="str">
        <f>'Mapa Final'!D5</f>
        <v>Adquirir oportunamente los bienes y servicios requeridos por la Rama Judicial para garantizar una óptima gestión en cada vigencia, en el marco del sistema de gestión de la calidad, medio ambiente y seguridad y salud en el trabajo.</v>
      </c>
      <c r="E5" s="377"/>
      <c r="F5" s="377"/>
      <c r="G5" s="377"/>
      <c r="H5" s="377"/>
      <c r="I5" s="377"/>
      <c r="J5" s="377"/>
      <c r="K5" s="377"/>
      <c r="L5" s="377"/>
      <c r="M5" s="377"/>
      <c r="N5" s="378"/>
      <c r="O5" s="1"/>
      <c r="P5" s="1"/>
      <c r="Q5" s="1"/>
      <c r="R5" s="1"/>
      <c r="S5" s="1"/>
      <c r="T5" s="1"/>
      <c r="U5" s="131"/>
      <c r="V5" s="131"/>
      <c r="W5" s="131"/>
      <c r="X5" s="131"/>
      <c r="Y5" s="131"/>
      <c r="Z5" s="131"/>
      <c r="AA5" s="131"/>
      <c r="AB5" s="131"/>
      <c r="AC5" s="131"/>
      <c r="AD5" s="131"/>
      <c r="AE5" s="131"/>
      <c r="AF5" s="131"/>
      <c r="AG5" s="131"/>
      <c r="AH5" s="131"/>
      <c r="AI5" s="131"/>
      <c r="AJ5" s="131"/>
      <c r="AK5" s="131"/>
      <c r="AL5" s="131"/>
      <c r="AM5" s="131"/>
      <c r="AN5" s="131"/>
      <c r="AO5" s="131"/>
      <c r="AP5" s="131"/>
      <c r="AQ5" s="131"/>
      <c r="AR5" s="131"/>
      <c r="AS5" s="131"/>
      <c r="AT5" s="131"/>
      <c r="AU5" s="131"/>
      <c r="AV5" s="131"/>
      <c r="AW5" s="131"/>
      <c r="AX5" s="131"/>
      <c r="AY5" s="131"/>
      <c r="AZ5" s="131"/>
      <c r="BA5" s="131"/>
      <c r="BB5" s="131"/>
      <c r="BC5" s="131"/>
      <c r="BD5" s="131"/>
      <c r="BE5" s="131"/>
      <c r="BF5" s="131"/>
      <c r="BG5" s="131"/>
      <c r="BH5" s="131"/>
      <c r="BI5" s="131"/>
      <c r="BJ5" s="131"/>
      <c r="BK5" s="131"/>
      <c r="BL5" s="131"/>
      <c r="BM5" s="131"/>
      <c r="BN5" s="131"/>
      <c r="BO5" s="131"/>
      <c r="BP5" s="131"/>
      <c r="BQ5" s="131"/>
      <c r="BR5" s="131"/>
      <c r="BS5" s="131"/>
      <c r="BT5" s="131"/>
      <c r="BU5" s="131"/>
      <c r="BV5" s="131"/>
      <c r="BW5" s="131"/>
      <c r="BX5" s="131"/>
      <c r="BY5" s="131"/>
      <c r="BZ5" s="131"/>
      <c r="CA5" s="131"/>
      <c r="CB5" s="131"/>
      <c r="CC5" s="131"/>
      <c r="CD5" s="131"/>
      <c r="CE5" s="131"/>
      <c r="CF5" s="131"/>
      <c r="CG5" s="131"/>
      <c r="CH5" s="131"/>
      <c r="CI5" s="131"/>
      <c r="CJ5" s="131"/>
      <c r="CK5" s="131"/>
      <c r="CL5" s="131"/>
      <c r="CM5" s="131"/>
      <c r="CN5" s="131"/>
      <c r="CO5" s="131"/>
      <c r="CP5" s="131"/>
      <c r="CQ5" s="131"/>
      <c r="CR5" s="131"/>
      <c r="CS5" s="131"/>
      <c r="CT5" s="131"/>
      <c r="CU5" s="131"/>
      <c r="CV5" s="131"/>
      <c r="CW5" s="131"/>
      <c r="CX5" s="131"/>
      <c r="CY5" s="131"/>
      <c r="CZ5" s="131"/>
      <c r="DA5" s="131"/>
      <c r="DB5" s="131"/>
      <c r="DC5" s="131"/>
      <c r="DD5" s="131"/>
      <c r="DE5" s="131"/>
      <c r="DF5" s="131"/>
      <c r="DG5" s="131"/>
      <c r="DH5" s="131"/>
      <c r="DI5" s="131"/>
      <c r="DJ5" s="131"/>
      <c r="DK5" s="131"/>
      <c r="DL5" s="131"/>
      <c r="DM5" s="131"/>
      <c r="DN5" s="131"/>
      <c r="DO5" s="131"/>
      <c r="DP5" s="131"/>
      <c r="DQ5" s="131"/>
      <c r="DR5" s="131"/>
      <c r="DS5" s="131"/>
      <c r="DT5" s="131"/>
      <c r="DU5" s="131"/>
      <c r="DV5" s="131"/>
      <c r="DW5" s="131"/>
      <c r="DX5" s="131"/>
      <c r="DY5" s="131"/>
      <c r="DZ5" s="131"/>
      <c r="EA5" s="131"/>
      <c r="EB5" s="131"/>
      <c r="EC5" s="131"/>
      <c r="ED5" s="131"/>
      <c r="EE5" s="131"/>
      <c r="EF5" s="131"/>
      <c r="EG5" s="131"/>
      <c r="EH5" s="131"/>
      <c r="EI5" s="131"/>
      <c r="EJ5" s="131"/>
      <c r="EK5" s="131"/>
      <c r="EL5" s="131"/>
      <c r="EM5" s="131"/>
      <c r="EN5" s="131"/>
      <c r="EO5" s="131"/>
      <c r="EP5" s="131"/>
      <c r="EQ5" s="131"/>
      <c r="ER5" s="131"/>
      <c r="ES5" s="131"/>
      <c r="ET5" s="131"/>
      <c r="EU5" s="131"/>
      <c r="EV5" s="131"/>
      <c r="EW5" s="131"/>
      <c r="EX5" s="131"/>
      <c r="EY5" s="131"/>
      <c r="EZ5" s="131"/>
      <c r="FA5" s="131"/>
      <c r="FB5" s="131"/>
      <c r="FC5" s="131"/>
      <c r="FD5" s="131"/>
      <c r="FE5" s="131"/>
      <c r="FF5" s="131"/>
      <c r="FG5" s="131"/>
      <c r="FH5" s="131"/>
      <c r="FI5" s="131"/>
      <c r="FJ5" s="131"/>
      <c r="FK5" s="131"/>
      <c r="FL5" s="131"/>
      <c r="FM5" s="131"/>
      <c r="FN5" s="131"/>
      <c r="FO5" s="131"/>
      <c r="FP5" s="131"/>
      <c r="FQ5" s="131"/>
      <c r="FR5" s="131"/>
      <c r="FS5" s="131"/>
      <c r="FT5" s="131"/>
      <c r="FU5" s="131"/>
      <c r="FV5" s="131"/>
      <c r="FW5" s="131"/>
      <c r="FX5" s="131"/>
      <c r="FY5" s="131"/>
      <c r="FZ5" s="131"/>
      <c r="GA5" s="131"/>
      <c r="GB5" s="131"/>
      <c r="GC5" s="131"/>
      <c r="GD5" s="131"/>
      <c r="GE5" s="131"/>
      <c r="GF5" s="131"/>
      <c r="GG5" s="131"/>
      <c r="GH5" s="131"/>
      <c r="GI5" s="131"/>
      <c r="GJ5" s="131"/>
      <c r="GK5" s="131"/>
      <c r="GL5" s="131"/>
      <c r="GM5" s="131"/>
      <c r="GN5" s="131"/>
      <c r="GO5" s="131"/>
      <c r="GP5" s="131"/>
      <c r="GQ5" s="131"/>
      <c r="GR5" s="131"/>
      <c r="GS5" s="131"/>
      <c r="GT5" s="131"/>
      <c r="GU5" s="131"/>
      <c r="GV5" s="131"/>
      <c r="GW5" s="131"/>
      <c r="GX5" s="131"/>
      <c r="GY5" s="131"/>
      <c r="GZ5" s="131"/>
      <c r="HA5" s="131"/>
      <c r="HB5" s="131"/>
      <c r="HC5" s="131"/>
      <c r="HD5" s="131"/>
      <c r="HE5" s="131"/>
      <c r="HF5" s="131"/>
      <c r="HG5" s="131"/>
      <c r="HH5" s="131"/>
      <c r="HI5" s="131"/>
      <c r="HJ5" s="131"/>
      <c r="HK5" s="131"/>
      <c r="HL5" s="131"/>
      <c r="HM5" s="131"/>
      <c r="HN5" s="131"/>
      <c r="HO5" s="131"/>
      <c r="HP5" s="131"/>
      <c r="HQ5" s="131"/>
      <c r="HR5" s="131"/>
      <c r="HS5" s="131"/>
      <c r="HT5" s="131"/>
      <c r="HU5" s="131"/>
      <c r="HV5" s="131"/>
      <c r="HW5" s="131"/>
      <c r="HX5" s="131"/>
      <c r="HY5" s="131"/>
      <c r="HZ5" s="131"/>
      <c r="IA5" s="131"/>
      <c r="IB5" s="131"/>
      <c r="IC5" s="131"/>
      <c r="ID5" s="131"/>
      <c r="IE5" s="131"/>
      <c r="IF5" s="131"/>
      <c r="IG5" s="131"/>
      <c r="IH5" s="131"/>
      <c r="II5" s="131"/>
      <c r="IJ5" s="131"/>
      <c r="IK5" s="131"/>
      <c r="IL5" s="131"/>
      <c r="IM5" s="131"/>
      <c r="IN5" s="131"/>
      <c r="IO5" s="131"/>
      <c r="IP5" s="131"/>
      <c r="IQ5" s="131"/>
      <c r="IR5" s="131"/>
      <c r="IS5" s="131"/>
      <c r="IT5" s="131"/>
      <c r="IU5" s="131"/>
      <c r="IV5" s="131"/>
      <c r="IW5" s="131"/>
      <c r="IX5" s="131"/>
      <c r="IY5" s="131"/>
      <c r="IZ5" s="131"/>
      <c r="JA5" s="131"/>
      <c r="JB5" s="131"/>
      <c r="JC5" s="131"/>
      <c r="JD5" s="131"/>
      <c r="JE5" s="131"/>
      <c r="JF5" s="131"/>
      <c r="JG5" s="131"/>
      <c r="JH5" s="131"/>
      <c r="JI5" s="131"/>
      <c r="JJ5" s="131"/>
      <c r="JK5" s="131"/>
      <c r="JL5" s="131"/>
      <c r="JM5" s="131"/>
      <c r="JN5" s="131"/>
      <c r="JO5" s="131"/>
      <c r="JP5" s="131"/>
      <c r="JQ5" s="131"/>
      <c r="JR5" s="131"/>
    </row>
    <row r="6" spans="1:278" s="132" customFormat="1" ht="32.25" customHeight="1" thickBot="1" x14ac:dyDescent="0.3">
      <c r="A6" s="365" t="s">
        <v>155</v>
      </c>
      <c r="B6" s="366"/>
      <c r="C6" s="367"/>
      <c r="D6" s="376" t="str">
        <f>'Mapa Final'!D6</f>
        <v>Nivel Central - Nivel Seccional</v>
      </c>
      <c r="E6" s="377"/>
      <c r="F6" s="377"/>
      <c r="G6" s="377"/>
      <c r="H6" s="377"/>
      <c r="I6" s="377"/>
      <c r="J6" s="377"/>
      <c r="K6" s="377"/>
      <c r="L6" s="377"/>
      <c r="M6" s="377"/>
      <c r="N6" s="378"/>
      <c r="O6" s="1"/>
      <c r="P6" s="1"/>
      <c r="Q6" s="1"/>
      <c r="R6" s="1"/>
      <c r="S6" s="1"/>
      <c r="T6" s="1"/>
      <c r="U6" s="131"/>
      <c r="V6" s="131"/>
      <c r="W6" s="131"/>
      <c r="X6" s="131"/>
      <c r="Y6" s="131"/>
      <c r="Z6" s="131"/>
      <c r="AA6" s="131"/>
      <c r="AB6" s="131"/>
      <c r="AC6" s="131"/>
      <c r="AD6" s="131"/>
      <c r="AE6" s="131"/>
      <c r="AF6" s="131"/>
      <c r="AG6" s="131"/>
      <c r="AH6" s="131"/>
      <c r="AI6" s="131"/>
      <c r="AJ6" s="131"/>
      <c r="AK6" s="131"/>
      <c r="AL6" s="131"/>
      <c r="AM6" s="131"/>
      <c r="AN6" s="131"/>
      <c r="AO6" s="131"/>
      <c r="AP6" s="131"/>
      <c r="AQ6" s="131"/>
      <c r="AR6" s="131"/>
      <c r="AS6" s="131"/>
      <c r="AT6" s="131"/>
      <c r="AU6" s="131"/>
      <c r="AV6" s="131"/>
      <c r="AW6" s="131"/>
      <c r="AX6" s="131"/>
      <c r="AY6" s="131"/>
      <c r="AZ6" s="131"/>
      <c r="BA6" s="131"/>
      <c r="BB6" s="131"/>
      <c r="BC6" s="131"/>
      <c r="BD6" s="131"/>
      <c r="BE6" s="131"/>
      <c r="BF6" s="131"/>
      <c r="BG6" s="131"/>
      <c r="BH6" s="131"/>
      <c r="BI6" s="131"/>
      <c r="BJ6" s="131"/>
      <c r="BK6" s="131"/>
      <c r="BL6" s="131"/>
      <c r="BM6" s="131"/>
      <c r="BN6" s="131"/>
      <c r="BO6" s="131"/>
      <c r="BP6" s="131"/>
      <c r="BQ6" s="131"/>
      <c r="BR6" s="131"/>
      <c r="BS6" s="131"/>
      <c r="BT6" s="131"/>
      <c r="BU6" s="131"/>
      <c r="BV6" s="131"/>
      <c r="BW6" s="131"/>
      <c r="BX6" s="131"/>
      <c r="BY6" s="131"/>
      <c r="BZ6" s="131"/>
      <c r="CA6" s="131"/>
      <c r="CB6" s="131"/>
      <c r="CC6" s="131"/>
      <c r="CD6" s="131"/>
      <c r="CE6" s="131"/>
      <c r="CF6" s="131"/>
      <c r="CG6" s="131"/>
      <c r="CH6" s="131"/>
      <c r="CI6" s="131"/>
      <c r="CJ6" s="131"/>
      <c r="CK6" s="131"/>
      <c r="CL6" s="131"/>
      <c r="CM6" s="131"/>
      <c r="CN6" s="131"/>
      <c r="CO6" s="131"/>
      <c r="CP6" s="131"/>
      <c r="CQ6" s="131"/>
      <c r="CR6" s="131"/>
      <c r="CS6" s="131"/>
      <c r="CT6" s="131"/>
      <c r="CU6" s="131"/>
      <c r="CV6" s="131"/>
      <c r="CW6" s="131"/>
      <c r="CX6" s="131"/>
      <c r="CY6" s="131"/>
      <c r="CZ6" s="131"/>
      <c r="DA6" s="131"/>
      <c r="DB6" s="131"/>
      <c r="DC6" s="131"/>
      <c r="DD6" s="131"/>
      <c r="DE6" s="131"/>
      <c r="DF6" s="131"/>
      <c r="DG6" s="131"/>
      <c r="DH6" s="131"/>
      <c r="DI6" s="131"/>
      <c r="DJ6" s="131"/>
      <c r="DK6" s="131"/>
      <c r="DL6" s="131"/>
      <c r="DM6" s="131"/>
      <c r="DN6" s="131"/>
      <c r="DO6" s="131"/>
      <c r="DP6" s="131"/>
      <c r="DQ6" s="131"/>
      <c r="DR6" s="131"/>
      <c r="DS6" s="131"/>
      <c r="DT6" s="131"/>
      <c r="DU6" s="131"/>
      <c r="DV6" s="131"/>
      <c r="DW6" s="131"/>
      <c r="DX6" s="131"/>
      <c r="DY6" s="131"/>
      <c r="DZ6" s="131"/>
      <c r="EA6" s="131"/>
      <c r="EB6" s="131"/>
      <c r="EC6" s="131"/>
      <c r="ED6" s="131"/>
      <c r="EE6" s="131"/>
      <c r="EF6" s="131"/>
      <c r="EG6" s="131"/>
      <c r="EH6" s="131"/>
      <c r="EI6" s="131"/>
      <c r="EJ6" s="131"/>
      <c r="EK6" s="131"/>
      <c r="EL6" s="131"/>
      <c r="EM6" s="131"/>
      <c r="EN6" s="131"/>
      <c r="EO6" s="131"/>
      <c r="EP6" s="131"/>
      <c r="EQ6" s="131"/>
      <c r="ER6" s="131"/>
      <c r="ES6" s="131"/>
      <c r="ET6" s="131"/>
      <c r="EU6" s="131"/>
      <c r="EV6" s="131"/>
      <c r="EW6" s="131"/>
      <c r="EX6" s="131"/>
      <c r="EY6" s="131"/>
      <c r="EZ6" s="131"/>
      <c r="FA6" s="131"/>
      <c r="FB6" s="131"/>
      <c r="FC6" s="131"/>
      <c r="FD6" s="131"/>
      <c r="FE6" s="131"/>
      <c r="FF6" s="131"/>
      <c r="FG6" s="131"/>
      <c r="FH6" s="131"/>
      <c r="FI6" s="131"/>
      <c r="FJ6" s="131"/>
      <c r="FK6" s="131"/>
      <c r="FL6" s="131"/>
      <c r="FM6" s="131"/>
      <c r="FN6" s="131"/>
      <c r="FO6" s="131"/>
      <c r="FP6" s="131"/>
      <c r="FQ6" s="131"/>
      <c r="FR6" s="131"/>
      <c r="FS6" s="131"/>
      <c r="FT6" s="131"/>
      <c r="FU6" s="131"/>
      <c r="FV6" s="131"/>
      <c r="FW6" s="131"/>
      <c r="FX6" s="131"/>
      <c r="FY6" s="131"/>
      <c r="FZ6" s="131"/>
      <c r="GA6" s="131"/>
      <c r="GB6" s="131"/>
      <c r="GC6" s="131"/>
      <c r="GD6" s="131"/>
      <c r="GE6" s="131"/>
      <c r="GF6" s="131"/>
      <c r="GG6" s="131"/>
      <c r="GH6" s="131"/>
      <c r="GI6" s="131"/>
      <c r="GJ6" s="131"/>
      <c r="GK6" s="131"/>
      <c r="GL6" s="131"/>
      <c r="GM6" s="131"/>
      <c r="GN6" s="131"/>
      <c r="GO6" s="131"/>
      <c r="GP6" s="131"/>
      <c r="GQ6" s="131"/>
      <c r="GR6" s="131"/>
      <c r="GS6" s="131"/>
      <c r="GT6" s="131"/>
      <c r="GU6" s="131"/>
      <c r="GV6" s="131"/>
      <c r="GW6" s="131"/>
      <c r="GX6" s="131"/>
      <c r="GY6" s="131"/>
      <c r="GZ6" s="131"/>
      <c r="HA6" s="131"/>
      <c r="HB6" s="131"/>
      <c r="HC6" s="131"/>
      <c r="HD6" s="131"/>
      <c r="HE6" s="131"/>
      <c r="HF6" s="131"/>
      <c r="HG6" s="131"/>
      <c r="HH6" s="131"/>
      <c r="HI6" s="131"/>
      <c r="HJ6" s="131"/>
      <c r="HK6" s="131"/>
      <c r="HL6" s="131"/>
      <c r="HM6" s="131"/>
      <c r="HN6" s="131"/>
      <c r="HO6" s="131"/>
      <c r="HP6" s="131"/>
      <c r="HQ6" s="131"/>
      <c r="HR6" s="131"/>
      <c r="HS6" s="131"/>
      <c r="HT6" s="131"/>
      <c r="HU6" s="131"/>
      <c r="HV6" s="131"/>
      <c r="HW6" s="131"/>
      <c r="HX6" s="131"/>
      <c r="HY6" s="131"/>
      <c r="HZ6" s="131"/>
      <c r="IA6" s="131"/>
      <c r="IB6" s="131"/>
      <c r="IC6" s="131"/>
      <c r="ID6" s="131"/>
      <c r="IE6" s="131"/>
      <c r="IF6" s="131"/>
      <c r="IG6" s="131"/>
      <c r="IH6" s="131"/>
      <c r="II6" s="131"/>
      <c r="IJ6" s="131"/>
      <c r="IK6" s="131"/>
      <c r="IL6" s="131"/>
      <c r="IM6" s="131"/>
      <c r="IN6" s="131"/>
      <c r="IO6" s="131"/>
      <c r="IP6" s="131"/>
      <c r="IQ6" s="131"/>
      <c r="IR6" s="131"/>
      <c r="IS6" s="131"/>
      <c r="IT6" s="131"/>
      <c r="IU6" s="131"/>
      <c r="IV6" s="131"/>
      <c r="IW6" s="131"/>
      <c r="IX6" s="131"/>
      <c r="IY6" s="131"/>
      <c r="IZ6" s="131"/>
      <c r="JA6" s="131"/>
      <c r="JB6" s="131"/>
      <c r="JC6" s="131"/>
      <c r="JD6" s="131"/>
      <c r="JE6" s="131"/>
      <c r="JF6" s="131"/>
      <c r="JG6" s="131"/>
      <c r="JH6" s="131"/>
      <c r="JI6" s="131"/>
      <c r="JJ6" s="131"/>
      <c r="JK6" s="131"/>
      <c r="JL6" s="131"/>
      <c r="JM6" s="131"/>
      <c r="JN6" s="131"/>
      <c r="JO6" s="131"/>
      <c r="JP6" s="131"/>
      <c r="JQ6" s="131"/>
      <c r="JR6" s="131"/>
    </row>
    <row r="7" spans="1:278" s="146" customFormat="1" ht="38.25" customHeight="1" thickTop="1" thickBot="1" x14ac:dyDescent="0.35">
      <c r="A7" s="525" t="s">
        <v>906</v>
      </c>
      <c r="B7" s="526"/>
      <c r="C7" s="526"/>
      <c r="D7" s="526"/>
      <c r="E7" s="526"/>
      <c r="F7" s="527"/>
      <c r="G7" s="153"/>
      <c r="H7" s="528" t="s">
        <v>907</v>
      </c>
      <c r="I7" s="528"/>
      <c r="J7" s="528"/>
      <c r="K7" s="528" t="s">
        <v>908</v>
      </c>
      <c r="L7" s="528"/>
      <c r="M7" s="528"/>
      <c r="N7" s="529" t="s">
        <v>909</v>
      </c>
      <c r="O7" s="534" t="s">
        <v>910</v>
      </c>
      <c r="P7" s="536" t="s">
        <v>911</v>
      </c>
      <c r="Q7" s="537"/>
      <c r="R7" s="536" t="s">
        <v>912</v>
      </c>
      <c r="S7" s="537"/>
      <c r="T7" s="538" t="s">
        <v>926</v>
      </c>
      <c r="U7" s="158"/>
      <c r="V7" s="158"/>
      <c r="W7" s="158"/>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c r="AX7" s="158"/>
      <c r="AY7" s="158"/>
      <c r="AZ7" s="158"/>
      <c r="BA7" s="158"/>
      <c r="BB7" s="158"/>
      <c r="BC7" s="158"/>
      <c r="BD7" s="158"/>
      <c r="BE7" s="158"/>
      <c r="BF7" s="158"/>
      <c r="BG7" s="158"/>
      <c r="BH7" s="158"/>
      <c r="BI7" s="158"/>
      <c r="BJ7" s="158"/>
      <c r="BK7" s="158"/>
      <c r="BL7" s="158"/>
      <c r="BM7" s="158"/>
      <c r="BN7" s="158"/>
      <c r="BO7" s="158"/>
      <c r="BP7" s="158"/>
      <c r="BQ7" s="158"/>
      <c r="BR7" s="158"/>
      <c r="BS7" s="158"/>
      <c r="BT7" s="158"/>
      <c r="BU7" s="158"/>
      <c r="BV7" s="158"/>
      <c r="BW7" s="158"/>
      <c r="BX7" s="158"/>
      <c r="BY7" s="158"/>
      <c r="BZ7" s="158"/>
      <c r="CA7" s="158"/>
      <c r="CB7" s="158"/>
      <c r="CC7" s="158"/>
      <c r="CD7" s="158"/>
      <c r="CE7" s="158"/>
      <c r="CF7" s="158"/>
      <c r="CG7" s="158"/>
      <c r="CH7" s="158"/>
      <c r="CI7" s="158"/>
      <c r="CJ7" s="158"/>
      <c r="CK7" s="158"/>
      <c r="CL7" s="158"/>
      <c r="CM7" s="158"/>
      <c r="CN7" s="158"/>
      <c r="CO7" s="158"/>
      <c r="CP7" s="158"/>
      <c r="CQ7" s="158"/>
      <c r="CR7" s="158"/>
      <c r="CS7" s="158"/>
      <c r="CT7" s="158"/>
      <c r="CU7" s="158"/>
      <c r="CV7" s="158"/>
      <c r="CW7" s="158"/>
      <c r="CX7" s="158"/>
      <c r="CY7" s="158"/>
      <c r="CZ7" s="158"/>
      <c r="DA7" s="158"/>
      <c r="DB7" s="158"/>
      <c r="DC7" s="158"/>
      <c r="DD7" s="158"/>
      <c r="DE7" s="158"/>
      <c r="DF7" s="158"/>
      <c r="DG7" s="158"/>
      <c r="DH7" s="158"/>
      <c r="DI7" s="158"/>
      <c r="DJ7" s="158"/>
      <c r="DK7" s="158"/>
      <c r="DL7" s="158"/>
      <c r="DM7" s="158"/>
      <c r="DN7" s="158"/>
      <c r="DO7" s="158"/>
      <c r="DP7" s="158"/>
      <c r="DQ7" s="158"/>
      <c r="DR7" s="158"/>
      <c r="DS7" s="158"/>
      <c r="DT7" s="158"/>
      <c r="DU7" s="158"/>
      <c r="DV7" s="158"/>
      <c r="DW7" s="158"/>
      <c r="DX7" s="158"/>
      <c r="DY7" s="158"/>
      <c r="DZ7" s="158"/>
      <c r="EA7" s="158"/>
      <c r="EB7" s="158"/>
      <c r="EC7" s="158"/>
      <c r="ED7" s="158"/>
      <c r="EE7" s="158"/>
      <c r="EF7" s="158"/>
      <c r="EG7" s="158"/>
      <c r="EH7" s="158"/>
      <c r="EI7" s="158"/>
      <c r="EJ7" s="158"/>
      <c r="EK7" s="158"/>
      <c r="EL7" s="158"/>
      <c r="EM7" s="158"/>
      <c r="EN7" s="158"/>
      <c r="EO7" s="158"/>
      <c r="EP7" s="158"/>
      <c r="EQ7" s="158"/>
      <c r="ER7" s="158"/>
      <c r="ES7" s="158"/>
      <c r="ET7" s="158"/>
      <c r="EU7" s="158"/>
      <c r="EV7" s="158"/>
      <c r="EW7" s="158"/>
      <c r="EX7" s="158"/>
      <c r="EY7" s="158"/>
      <c r="EZ7" s="158"/>
      <c r="FA7" s="158"/>
      <c r="FB7" s="158"/>
      <c r="FC7" s="158"/>
      <c r="FD7" s="158"/>
      <c r="FE7" s="158"/>
      <c r="FF7" s="158"/>
      <c r="FG7" s="158"/>
      <c r="FH7" s="158"/>
      <c r="FI7" s="158"/>
      <c r="FJ7" s="158"/>
      <c r="FK7" s="158"/>
      <c r="FL7" s="158"/>
      <c r="FM7" s="158"/>
      <c r="FN7" s="158"/>
      <c r="FO7" s="158"/>
      <c r="FP7" s="158"/>
      <c r="FQ7" s="158"/>
      <c r="FR7" s="158"/>
      <c r="FS7" s="158"/>
      <c r="FT7" s="158"/>
    </row>
    <row r="8" spans="1:278" s="147" customFormat="1" ht="60.9" customHeight="1" thickTop="1" thickBot="1" x14ac:dyDescent="0.35">
      <c r="A8" s="161" t="s">
        <v>26</v>
      </c>
      <c r="B8" s="161" t="s">
        <v>163</v>
      </c>
      <c r="C8" s="162" t="s">
        <v>164</v>
      </c>
      <c r="D8" s="154" t="s">
        <v>165</v>
      </c>
      <c r="E8" s="206" t="s">
        <v>166</v>
      </c>
      <c r="F8" s="206" t="s">
        <v>167</v>
      </c>
      <c r="G8" s="206" t="s">
        <v>168</v>
      </c>
      <c r="H8" s="155" t="s">
        <v>914</v>
      </c>
      <c r="I8" s="155" t="s">
        <v>878</v>
      </c>
      <c r="J8" s="155" t="s">
        <v>915</v>
      </c>
      <c r="K8" s="155" t="s">
        <v>914</v>
      </c>
      <c r="L8" s="155" t="s">
        <v>916</v>
      </c>
      <c r="M8" s="155" t="s">
        <v>915</v>
      </c>
      <c r="N8" s="529"/>
      <c r="O8" s="535"/>
      <c r="P8" s="156" t="s">
        <v>917</v>
      </c>
      <c r="Q8" s="156" t="s">
        <v>918</v>
      </c>
      <c r="R8" s="156" t="s">
        <v>919</v>
      </c>
      <c r="S8" s="156" t="s">
        <v>920</v>
      </c>
      <c r="T8" s="538"/>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c r="DX8" s="159"/>
      <c r="DY8" s="159"/>
      <c r="DZ8" s="159"/>
      <c r="EA8" s="159"/>
      <c r="EB8" s="159"/>
      <c r="EC8" s="159"/>
      <c r="ED8" s="159"/>
      <c r="EE8" s="159"/>
      <c r="EF8" s="159"/>
      <c r="EG8" s="159"/>
      <c r="EH8" s="159"/>
      <c r="EI8" s="159"/>
      <c r="EJ8" s="159"/>
      <c r="EK8" s="159"/>
      <c r="EL8" s="159"/>
      <c r="EM8" s="159"/>
      <c r="EN8" s="159"/>
      <c r="EO8" s="159"/>
      <c r="EP8" s="159"/>
      <c r="EQ8" s="159"/>
      <c r="ER8" s="159"/>
      <c r="ES8" s="159"/>
      <c r="ET8" s="159"/>
      <c r="EU8" s="159"/>
      <c r="EV8" s="159"/>
      <c r="EW8" s="159"/>
      <c r="EX8" s="159"/>
      <c r="EY8" s="159"/>
      <c r="EZ8" s="159"/>
      <c r="FA8" s="159"/>
      <c r="FB8" s="159"/>
      <c r="FC8" s="159"/>
      <c r="FD8" s="159"/>
      <c r="FE8" s="159"/>
      <c r="FF8" s="159"/>
      <c r="FG8" s="159"/>
      <c r="FH8" s="159"/>
      <c r="FI8" s="159"/>
      <c r="FJ8" s="159"/>
      <c r="FK8" s="159"/>
      <c r="FL8" s="159"/>
      <c r="FM8" s="159"/>
      <c r="FN8" s="159"/>
      <c r="FO8" s="159"/>
      <c r="FP8" s="159"/>
      <c r="FQ8" s="159"/>
      <c r="FR8" s="159"/>
      <c r="FS8" s="159"/>
      <c r="FT8" s="159"/>
    </row>
    <row r="9" spans="1:278" s="148" customFormat="1" ht="10.5" customHeight="1" thickTop="1" thickBot="1" x14ac:dyDescent="0.35">
      <c r="A9" s="523"/>
      <c r="B9" s="524"/>
      <c r="C9" s="524"/>
      <c r="D9" s="524"/>
      <c r="E9" s="524"/>
      <c r="F9" s="524"/>
      <c r="G9" s="524"/>
      <c r="H9" s="524"/>
      <c r="I9" s="524"/>
      <c r="J9" s="524"/>
      <c r="K9" s="524"/>
      <c r="L9" s="524"/>
      <c r="M9" s="524"/>
      <c r="N9" s="524"/>
      <c r="T9" s="157"/>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c r="BD9" s="160"/>
      <c r="BE9" s="160"/>
      <c r="BF9" s="160"/>
      <c r="BG9" s="160"/>
      <c r="BH9" s="160"/>
      <c r="BI9" s="160"/>
      <c r="BJ9" s="160"/>
      <c r="BK9" s="160"/>
      <c r="BL9" s="160"/>
      <c r="BM9" s="160"/>
      <c r="BN9" s="160"/>
      <c r="BO9" s="160"/>
      <c r="BP9" s="160"/>
      <c r="BQ9" s="160"/>
      <c r="BR9" s="160"/>
      <c r="BS9" s="160"/>
      <c r="BT9" s="160"/>
      <c r="BU9" s="160"/>
      <c r="BV9" s="160"/>
      <c r="BW9" s="160"/>
      <c r="BX9" s="160"/>
      <c r="BY9" s="160"/>
      <c r="BZ9" s="160"/>
      <c r="CA9" s="160"/>
      <c r="CB9" s="160"/>
      <c r="CC9" s="160"/>
      <c r="CD9" s="160"/>
      <c r="CE9" s="160"/>
      <c r="CF9" s="160"/>
      <c r="CG9" s="160"/>
      <c r="CH9" s="160"/>
      <c r="CI9" s="160"/>
      <c r="CJ9" s="160"/>
      <c r="CK9" s="160"/>
      <c r="CL9" s="160"/>
      <c r="CM9" s="160"/>
      <c r="CN9" s="160"/>
      <c r="CO9" s="160"/>
      <c r="CP9" s="160"/>
      <c r="CQ9" s="160"/>
      <c r="CR9" s="160"/>
      <c r="CS9" s="160"/>
      <c r="CT9" s="160"/>
      <c r="CU9" s="160"/>
      <c r="CV9" s="160"/>
      <c r="CW9" s="160"/>
      <c r="CX9" s="160"/>
      <c r="CY9" s="160"/>
      <c r="CZ9" s="160"/>
      <c r="DA9" s="160"/>
      <c r="DB9" s="160"/>
      <c r="DC9" s="160"/>
      <c r="DD9" s="160"/>
      <c r="DE9" s="160"/>
      <c r="DF9" s="160"/>
      <c r="DG9" s="160"/>
      <c r="DH9" s="160"/>
      <c r="DI9" s="160"/>
      <c r="DJ9" s="160"/>
      <c r="DK9" s="160"/>
      <c r="DL9" s="160"/>
      <c r="DM9" s="160"/>
      <c r="DN9" s="160"/>
      <c r="DO9" s="160"/>
      <c r="DP9" s="160"/>
      <c r="DQ9" s="160"/>
      <c r="DR9" s="160"/>
      <c r="DS9" s="160"/>
      <c r="DT9" s="160"/>
      <c r="DU9" s="160"/>
      <c r="DV9" s="160"/>
      <c r="DW9" s="160"/>
      <c r="DX9" s="160"/>
      <c r="DY9" s="160"/>
      <c r="DZ9" s="160"/>
      <c r="EA9" s="160"/>
      <c r="EB9" s="160"/>
      <c r="EC9" s="160"/>
      <c r="ED9" s="160"/>
      <c r="EE9" s="160"/>
      <c r="EF9" s="160"/>
      <c r="EG9" s="160"/>
      <c r="EH9" s="160"/>
      <c r="EI9" s="160"/>
      <c r="EJ9" s="160"/>
      <c r="EK9" s="160"/>
      <c r="EL9" s="160"/>
      <c r="EM9" s="160"/>
      <c r="EN9" s="160"/>
      <c r="EO9" s="160"/>
      <c r="EP9" s="160"/>
      <c r="EQ9" s="160"/>
      <c r="ER9" s="160"/>
      <c r="ES9" s="160"/>
      <c r="ET9" s="160"/>
      <c r="EU9" s="160"/>
      <c r="EV9" s="160"/>
      <c r="EW9" s="160"/>
      <c r="EX9" s="160"/>
      <c r="EY9" s="160"/>
      <c r="EZ9" s="160"/>
      <c r="FA9" s="160"/>
      <c r="FB9" s="160"/>
      <c r="FC9" s="160"/>
      <c r="FD9" s="160"/>
      <c r="FE9" s="160"/>
      <c r="FF9" s="160"/>
      <c r="FG9" s="160"/>
      <c r="FH9" s="160"/>
      <c r="FI9" s="160"/>
      <c r="FJ9" s="160"/>
      <c r="FK9" s="160"/>
      <c r="FL9" s="160"/>
      <c r="FM9" s="160"/>
      <c r="FN9" s="160"/>
      <c r="FO9" s="160"/>
      <c r="FP9" s="160"/>
      <c r="FQ9" s="160"/>
      <c r="FR9" s="160"/>
      <c r="FS9" s="160"/>
      <c r="FT9" s="160"/>
    </row>
    <row r="10" spans="1:278" s="149" customFormat="1" ht="15" customHeight="1" x14ac:dyDescent="0.3">
      <c r="A10" s="508">
        <f>'Mapa Final'!A10</f>
        <v>1</v>
      </c>
      <c r="B10" s="494" t="str">
        <f>'Mapa Final'!B10</f>
        <v>Desabastecimiento</v>
      </c>
      <c r="C10" s="511" t="str">
        <f>'Mapa Final'!C10</f>
        <v>Afectación en la Prestación del Servicio de Justicia</v>
      </c>
      <c r="D10" s="511" t="str">
        <f>'Mapa Final'!D10</f>
        <v>Alteración del orden publico</v>
      </c>
      <c r="E10" s="514" t="str">
        <f>'Mapa Final'!E10</f>
        <v>No disponibilidad de productos y/o servicios por alteracion del orden publico</v>
      </c>
      <c r="F10" s="514" t="str">
        <f>'Mapa Final'!F10</f>
        <v>Probabilidad de afectación en la prestación del Servicio de Justicia por la  no disponibilidad de productos y/o servicios por alteracion del orden publico</v>
      </c>
      <c r="G10" s="514" t="str">
        <f>'Mapa Final'!G10</f>
        <v>Daños Activos Fijos/Eventos Externos</v>
      </c>
      <c r="H10" s="517" t="str">
        <f>'Mapa Final'!I10</f>
        <v>Baja</v>
      </c>
      <c r="I10" s="520" t="str">
        <f>'Mapa Final'!L10</f>
        <v>Moderado</v>
      </c>
      <c r="J10" s="499" t="str">
        <f>'Mapa Final'!N10</f>
        <v>Moderado</v>
      </c>
      <c r="K10" s="502" t="str">
        <f>'Mapa Final'!AA10</f>
        <v>Baja</v>
      </c>
      <c r="L10" s="502" t="str">
        <f>'Mapa Final'!AE10</f>
        <v>Moderado</v>
      </c>
      <c r="M10" s="505" t="str">
        <f>'Mapa Final'!AG10</f>
        <v>Moderado</v>
      </c>
      <c r="N10" s="502" t="str">
        <f>'Mapa Final'!AH10</f>
        <v>Aceptar</v>
      </c>
      <c r="O10" s="496"/>
      <c r="P10" s="496"/>
      <c r="Q10" s="496"/>
      <c r="R10" s="496"/>
      <c r="S10" s="496"/>
      <c r="T10" s="496"/>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c r="DD10" s="34"/>
      <c r="DE10" s="34"/>
      <c r="DF10" s="34"/>
      <c r="DG10" s="34"/>
      <c r="DH10" s="34"/>
      <c r="DI10" s="34"/>
      <c r="DJ10" s="34"/>
      <c r="DK10" s="34"/>
      <c r="DL10" s="34"/>
      <c r="DM10" s="34"/>
      <c r="DN10" s="34"/>
      <c r="DO10" s="34"/>
      <c r="DP10" s="34"/>
      <c r="DQ10" s="34"/>
      <c r="DR10" s="34"/>
      <c r="DS10" s="34"/>
      <c r="DT10" s="34"/>
      <c r="DU10" s="34"/>
      <c r="DV10" s="34"/>
      <c r="DW10" s="34"/>
      <c r="DX10" s="34"/>
      <c r="DY10" s="34"/>
      <c r="DZ10" s="34"/>
      <c r="EA10" s="34"/>
      <c r="EB10" s="34"/>
      <c r="EC10" s="34"/>
      <c r="ED10" s="34"/>
      <c r="EE10" s="34"/>
      <c r="EF10" s="34"/>
      <c r="EG10" s="34"/>
      <c r="EH10" s="34"/>
      <c r="EI10" s="34"/>
      <c r="EJ10" s="34"/>
      <c r="EK10" s="34"/>
      <c r="EL10" s="34"/>
      <c r="EM10" s="34"/>
      <c r="EN10" s="34"/>
      <c r="EO10" s="34"/>
      <c r="EP10" s="34"/>
      <c r="EQ10" s="34"/>
      <c r="ER10" s="34"/>
      <c r="ES10" s="34"/>
      <c r="ET10" s="34"/>
      <c r="EU10" s="34"/>
      <c r="EV10" s="34"/>
      <c r="EW10" s="34"/>
      <c r="EX10" s="34"/>
      <c r="EY10" s="34"/>
      <c r="EZ10" s="34"/>
      <c r="FA10" s="34"/>
      <c r="FB10" s="34"/>
      <c r="FC10" s="34"/>
      <c r="FD10" s="34"/>
      <c r="FE10" s="34"/>
      <c r="FF10" s="34"/>
      <c r="FG10" s="34"/>
      <c r="FH10" s="34"/>
      <c r="FI10" s="34"/>
      <c r="FJ10" s="34"/>
      <c r="FK10" s="34"/>
      <c r="FL10" s="34"/>
      <c r="FM10" s="34"/>
      <c r="FN10" s="34"/>
      <c r="FO10" s="34"/>
      <c r="FP10" s="34"/>
      <c r="FQ10" s="34"/>
      <c r="FR10" s="34"/>
      <c r="FS10" s="34"/>
      <c r="FT10" s="34"/>
    </row>
    <row r="11" spans="1:278" s="149" customFormat="1" ht="13.5" customHeight="1" x14ac:dyDescent="0.3">
      <c r="A11" s="509"/>
      <c r="B11" s="539"/>
      <c r="C11" s="512"/>
      <c r="D11" s="512"/>
      <c r="E11" s="515"/>
      <c r="F11" s="515"/>
      <c r="G11" s="515"/>
      <c r="H11" s="518"/>
      <c r="I11" s="521"/>
      <c r="J11" s="500"/>
      <c r="K11" s="503"/>
      <c r="L11" s="503"/>
      <c r="M11" s="506"/>
      <c r="N11" s="503"/>
      <c r="O11" s="497"/>
      <c r="P11" s="497"/>
      <c r="Q11" s="497"/>
      <c r="R11" s="497"/>
      <c r="S11" s="497"/>
      <c r="T11" s="497"/>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c r="DD11" s="34"/>
      <c r="DE11" s="34"/>
      <c r="DF11" s="34"/>
      <c r="DG11" s="34"/>
      <c r="DH11" s="34"/>
      <c r="DI11" s="34"/>
      <c r="DJ11" s="34"/>
      <c r="DK11" s="34"/>
      <c r="DL11" s="34"/>
      <c r="DM11" s="34"/>
      <c r="DN11" s="34"/>
      <c r="DO11" s="34"/>
      <c r="DP11" s="34"/>
      <c r="DQ11" s="34"/>
      <c r="DR11" s="34"/>
      <c r="DS11" s="34"/>
      <c r="DT11" s="34"/>
      <c r="DU11" s="34"/>
      <c r="DV11" s="34"/>
      <c r="DW11" s="34"/>
      <c r="DX11" s="34"/>
      <c r="DY11" s="34"/>
      <c r="DZ11" s="34"/>
      <c r="EA11" s="34"/>
      <c r="EB11" s="34"/>
      <c r="EC11" s="34"/>
      <c r="ED11" s="34"/>
      <c r="EE11" s="34"/>
      <c r="EF11" s="34"/>
      <c r="EG11" s="34"/>
      <c r="EH11" s="34"/>
      <c r="EI11" s="34"/>
      <c r="EJ11" s="34"/>
      <c r="EK11" s="34"/>
      <c r="EL11" s="34"/>
      <c r="EM11" s="34"/>
      <c r="EN11" s="34"/>
      <c r="EO11" s="34"/>
      <c r="EP11" s="34"/>
      <c r="EQ11" s="34"/>
      <c r="ER11" s="34"/>
      <c r="ES11" s="34"/>
      <c r="ET11" s="34"/>
      <c r="EU11" s="34"/>
      <c r="EV11" s="34"/>
      <c r="EW11" s="34"/>
      <c r="EX11" s="34"/>
      <c r="EY11" s="34"/>
      <c r="EZ11" s="34"/>
      <c r="FA11" s="34"/>
      <c r="FB11" s="34"/>
      <c r="FC11" s="34"/>
      <c r="FD11" s="34"/>
      <c r="FE11" s="34"/>
      <c r="FF11" s="34"/>
      <c r="FG11" s="34"/>
      <c r="FH11" s="34"/>
      <c r="FI11" s="34"/>
      <c r="FJ11" s="34"/>
      <c r="FK11" s="34"/>
      <c r="FL11" s="34"/>
      <c r="FM11" s="34"/>
      <c r="FN11" s="34"/>
      <c r="FO11" s="34"/>
      <c r="FP11" s="34"/>
      <c r="FQ11" s="34"/>
      <c r="FR11" s="34"/>
      <c r="FS11" s="34"/>
      <c r="FT11" s="34"/>
    </row>
    <row r="12" spans="1:278" s="149" customFormat="1" ht="13.5" customHeight="1" x14ac:dyDescent="0.3">
      <c r="A12" s="509"/>
      <c r="B12" s="539"/>
      <c r="C12" s="512"/>
      <c r="D12" s="512"/>
      <c r="E12" s="515"/>
      <c r="F12" s="515"/>
      <c r="G12" s="515"/>
      <c r="H12" s="518"/>
      <c r="I12" s="521"/>
      <c r="J12" s="500"/>
      <c r="K12" s="503"/>
      <c r="L12" s="503"/>
      <c r="M12" s="506"/>
      <c r="N12" s="503"/>
      <c r="O12" s="497"/>
      <c r="P12" s="497"/>
      <c r="Q12" s="497"/>
      <c r="R12" s="497"/>
      <c r="S12" s="497"/>
      <c r="T12" s="497"/>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c r="DD12" s="34"/>
      <c r="DE12" s="34"/>
      <c r="DF12" s="34"/>
      <c r="DG12" s="34"/>
      <c r="DH12" s="34"/>
      <c r="DI12" s="34"/>
      <c r="DJ12" s="34"/>
      <c r="DK12" s="34"/>
      <c r="DL12" s="34"/>
      <c r="DM12" s="34"/>
      <c r="DN12" s="34"/>
      <c r="DO12" s="34"/>
      <c r="DP12" s="34"/>
      <c r="DQ12" s="34"/>
      <c r="DR12" s="34"/>
      <c r="DS12" s="34"/>
      <c r="DT12" s="34"/>
      <c r="DU12" s="34"/>
      <c r="DV12" s="34"/>
      <c r="DW12" s="34"/>
      <c r="DX12" s="34"/>
      <c r="DY12" s="34"/>
      <c r="DZ12" s="34"/>
      <c r="EA12" s="34"/>
      <c r="EB12" s="34"/>
      <c r="EC12" s="34"/>
      <c r="ED12" s="34"/>
      <c r="EE12" s="34"/>
      <c r="EF12" s="34"/>
      <c r="EG12" s="34"/>
      <c r="EH12" s="34"/>
      <c r="EI12" s="34"/>
      <c r="EJ12" s="34"/>
      <c r="EK12" s="34"/>
      <c r="EL12" s="34"/>
      <c r="EM12" s="34"/>
      <c r="EN12" s="34"/>
      <c r="EO12" s="34"/>
      <c r="EP12" s="34"/>
      <c r="EQ12" s="34"/>
      <c r="ER12" s="34"/>
      <c r="ES12" s="34"/>
      <c r="ET12" s="34"/>
      <c r="EU12" s="34"/>
      <c r="EV12" s="34"/>
      <c r="EW12" s="34"/>
      <c r="EX12" s="34"/>
      <c r="EY12" s="34"/>
      <c r="EZ12" s="34"/>
      <c r="FA12" s="34"/>
      <c r="FB12" s="34"/>
      <c r="FC12" s="34"/>
      <c r="FD12" s="34"/>
      <c r="FE12" s="34"/>
      <c r="FF12" s="34"/>
      <c r="FG12" s="34"/>
      <c r="FH12" s="34"/>
      <c r="FI12" s="34"/>
      <c r="FJ12" s="34"/>
      <c r="FK12" s="34"/>
      <c r="FL12" s="34"/>
      <c r="FM12" s="34"/>
      <c r="FN12" s="34"/>
      <c r="FO12" s="34"/>
      <c r="FP12" s="34"/>
      <c r="FQ12" s="34"/>
      <c r="FR12" s="34"/>
      <c r="FS12" s="34"/>
      <c r="FT12" s="34"/>
    </row>
    <row r="13" spans="1:278" s="149" customFormat="1" ht="13.5" customHeight="1" x14ac:dyDescent="0.3">
      <c r="A13" s="509"/>
      <c r="B13" s="539"/>
      <c r="C13" s="512"/>
      <c r="D13" s="512"/>
      <c r="E13" s="515"/>
      <c r="F13" s="515"/>
      <c r="G13" s="515"/>
      <c r="H13" s="518"/>
      <c r="I13" s="521"/>
      <c r="J13" s="500"/>
      <c r="K13" s="503"/>
      <c r="L13" s="503"/>
      <c r="M13" s="506"/>
      <c r="N13" s="503"/>
      <c r="O13" s="497"/>
      <c r="P13" s="497"/>
      <c r="Q13" s="497"/>
      <c r="R13" s="497"/>
      <c r="S13" s="497"/>
      <c r="T13" s="497"/>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c r="DD13" s="34"/>
      <c r="DE13" s="34"/>
      <c r="DF13" s="34"/>
      <c r="DG13" s="34"/>
      <c r="DH13" s="34"/>
      <c r="DI13" s="34"/>
      <c r="DJ13" s="34"/>
      <c r="DK13" s="34"/>
      <c r="DL13" s="34"/>
      <c r="DM13" s="34"/>
      <c r="DN13" s="34"/>
      <c r="DO13" s="34"/>
      <c r="DP13" s="34"/>
      <c r="DQ13" s="34"/>
      <c r="DR13" s="34"/>
      <c r="DS13" s="34"/>
      <c r="DT13" s="34"/>
      <c r="DU13" s="34"/>
      <c r="DV13" s="34"/>
      <c r="DW13" s="34"/>
      <c r="DX13" s="34"/>
      <c r="DY13" s="34"/>
      <c r="DZ13" s="34"/>
      <c r="EA13" s="34"/>
      <c r="EB13" s="34"/>
      <c r="EC13" s="34"/>
      <c r="ED13" s="34"/>
      <c r="EE13" s="34"/>
      <c r="EF13" s="34"/>
      <c r="EG13" s="34"/>
      <c r="EH13" s="34"/>
      <c r="EI13" s="34"/>
      <c r="EJ13" s="34"/>
      <c r="EK13" s="34"/>
      <c r="EL13" s="34"/>
      <c r="EM13" s="34"/>
      <c r="EN13" s="34"/>
      <c r="EO13" s="34"/>
      <c r="EP13" s="34"/>
      <c r="EQ13" s="34"/>
      <c r="ER13" s="34"/>
      <c r="ES13" s="34"/>
      <c r="ET13" s="34"/>
      <c r="EU13" s="34"/>
      <c r="EV13" s="34"/>
      <c r="EW13" s="34"/>
      <c r="EX13" s="34"/>
      <c r="EY13" s="34"/>
      <c r="EZ13" s="34"/>
      <c r="FA13" s="34"/>
      <c r="FB13" s="34"/>
      <c r="FC13" s="34"/>
      <c r="FD13" s="34"/>
      <c r="FE13" s="34"/>
      <c r="FF13" s="34"/>
      <c r="FG13" s="34"/>
      <c r="FH13" s="34"/>
      <c r="FI13" s="34"/>
      <c r="FJ13" s="34"/>
      <c r="FK13" s="34"/>
      <c r="FL13" s="34"/>
      <c r="FM13" s="34"/>
      <c r="FN13" s="34"/>
      <c r="FO13" s="34"/>
      <c r="FP13" s="34"/>
      <c r="FQ13" s="34"/>
      <c r="FR13" s="34"/>
      <c r="FS13" s="34"/>
      <c r="FT13" s="34"/>
    </row>
    <row r="14" spans="1:278" s="149" customFormat="1" ht="238.5" customHeight="1" thickBot="1" x14ac:dyDescent="0.35">
      <c r="A14" s="510"/>
      <c r="B14" s="540"/>
      <c r="C14" s="513"/>
      <c r="D14" s="513"/>
      <c r="E14" s="516"/>
      <c r="F14" s="516"/>
      <c r="G14" s="516"/>
      <c r="H14" s="519"/>
      <c r="I14" s="522"/>
      <c r="J14" s="501"/>
      <c r="K14" s="504"/>
      <c r="L14" s="504"/>
      <c r="M14" s="507"/>
      <c r="N14" s="504"/>
      <c r="O14" s="498"/>
      <c r="P14" s="498"/>
      <c r="Q14" s="498"/>
      <c r="R14" s="498"/>
      <c r="S14" s="498"/>
      <c r="T14" s="498"/>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c r="DD14" s="34"/>
      <c r="DE14" s="34"/>
      <c r="DF14" s="34"/>
      <c r="DG14" s="34"/>
      <c r="DH14" s="34"/>
      <c r="DI14" s="34"/>
      <c r="DJ14" s="34"/>
      <c r="DK14" s="34"/>
      <c r="DL14" s="34"/>
      <c r="DM14" s="34"/>
      <c r="DN14" s="34"/>
      <c r="DO14" s="34"/>
      <c r="DP14" s="34"/>
      <c r="DQ14" s="34"/>
      <c r="DR14" s="34"/>
      <c r="DS14" s="34"/>
      <c r="DT14" s="34"/>
      <c r="DU14" s="34"/>
      <c r="DV14" s="34"/>
      <c r="DW14" s="34"/>
      <c r="DX14" s="34"/>
      <c r="DY14" s="34"/>
      <c r="DZ14" s="34"/>
      <c r="EA14" s="34"/>
      <c r="EB14" s="34"/>
      <c r="EC14" s="34"/>
      <c r="ED14" s="34"/>
      <c r="EE14" s="34"/>
      <c r="EF14" s="34"/>
      <c r="EG14" s="34"/>
      <c r="EH14" s="34"/>
      <c r="EI14" s="34"/>
      <c r="EJ14" s="34"/>
      <c r="EK14" s="34"/>
      <c r="EL14" s="34"/>
      <c r="EM14" s="34"/>
      <c r="EN14" s="34"/>
      <c r="EO14" s="34"/>
      <c r="EP14" s="34"/>
      <c r="EQ14" s="34"/>
      <c r="ER14" s="34"/>
      <c r="ES14" s="34"/>
      <c r="ET14" s="34"/>
      <c r="EU14" s="34"/>
      <c r="EV14" s="34"/>
      <c r="EW14" s="34"/>
      <c r="EX14" s="34"/>
      <c r="EY14" s="34"/>
      <c r="EZ14" s="34"/>
      <c r="FA14" s="34"/>
      <c r="FB14" s="34"/>
      <c r="FC14" s="34"/>
      <c r="FD14" s="34"/>
      <c r="FE14" s="34"/>
      <c r="FF14" s="34"/>
      <c r="FG14" s="34"/>
      <c r="FH14" s="34"/>
      <c r="FI14" s="34"/>
      <c r="FJ14" s="34"/>
      <c r="FK14" s="34"/>
      <c r="FL14" s="34"/>
      <c r="FM14" s="34"/>
      <c r="FN14" s="34"/>
      <c r="FO14" s="34"/>
      <c r="FP14" s="34"/>
      <c r="FQ14" s="34"/>
      <c r="FR14" s="34"/>
      <c r="FS14" s="34"/>
      <c r="FT14" s="34"/>
    </row>
    <row r="15" spans="1:278" s="149" customFormat="1" ht="15" customHeight="1" x14ac:dyDescent="0.3">
      <c r="A15" s="508">
        <f>'Mapa Final'!A20</f>
        <v>2</v>
      </c>
      <c r="B15" s="494" t="str">
        <f>'Mapa Final'!B20</f>
        <v>Desacierto</v>
      </c>
      <c r="C15" s="511" t="str">
        <f>'Mapa Final'!C20</f>
        <v>Incumplimiento de las metas establecidas</v>
      </c>
      <c r="D15" s="511" t="str">
        <f>'Mapa Final'!D20</f>
        <v>Seleccion no adecuada de los contratistas y prestadores de servicios.</v>
      </c>
      <c r="E15" s="514" t="str">
        <f>'Mapa Final'!E20</f>
        <v>Falta de detalle en la planificación de las condiciones tecnicas, alcances y demas anexos del estudio</v>
      </c>
      <c r="F15" s="514" t="str">
        <f>'Mapa Final'!F20</f>
        <v>Adquisición de bienes, servicios y obras públicas que no cumplen las especificaciones</v>
      </c>
      <c r="G15" s="514" t="str">
        <f>'Mapa Final'!G20</f>
        <v>Ejecución y Administración de Procesos</v>
      </c>
      <c r="H15" s="517" t="str">
        <f>'Mapa Final'!I20</f>
        <v>Media</v>
      </c>
      <c r="I15" s="520" t="str">
        <f>'Mapa Final'!L20</f>
        <v>Leve</v>
      </c>
      <c r="J15" s="499" t="str">
        <f>'Mapa Final'!N20</f>
        <v>Moderado</v>
      </c>
      <c r="K15" s="502" t="str">
        <f>'Mapa Final'!AA20</f>
        <v>Baja</v>
      </c>
      <c r="L15" s="502" t="str">
        <f>'Mapa Final'!AE20</f>
        <v>Leve</v>
      </c>
      <c r="M15" s="505" t="str">
        <f>'Mapa Final'!AG20</f>
        <v>Bajo</v>
      </c>
      <c r="N15" s="502" t="str">
        <f>'Mapa Final'!AH20</f>
        <v>Aceptar</v>
      </c>
      <c r="O15" s="496"/>
      <c r="P15" s="496"/>
      <c r="Q15" s="496"/>
      <c r="R15" s="496"/>
      <c r="S15" s="496"/>
      <c r="T15" s="496"/>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c r="DD15" s="34"/>
      <c r="DE15" s="34"/>
      <c r="DF15" s="34"/>
      <c r="DG15" s="34"/>
      <c r="DH15" s="34"/>
      <c r="DI15" s="34"/>
      <c r="DJ15" s="34"/>
      <c r="DK15" s="34"/>
      <c r="DL15" s="34"/>
      <c r="DM15" s="34"/>
      <c r="DN15" s="34"/>
      <c r="DO15" s="34"/>
      <c r="DP15" s="34"/>
      <c r="DQ15" s="34"/>
      <c r="DR15" s="34"/>
      <c r="DS15" s="34"/>
      <c r="DT15" s="34"/>
      <c r="DU15" s="34"/>
      <c r="DV15" s="34"/>
      <c r="DW15" s="34"/>
      <c r="DX15" s="34"/>
      <c r="DY15" s="34"/>
      <c r="DZ15" s="34"/>
      <c r="EA15" s="34"/>
      <c r="EB15" s="34"/>
      <c r="EC15" s="34"/>
      <c r="ED15" s="34"/>
      <c r="EE15" s="34"/>
      <c r="EF15" s="34"/>
      <c r="EG15" s="34"/>
      <c r="EH15" s="34"/>
      <c r="EI15" s="34"/>
      <c r="EJ15" s="34"/>
      <c r="EK15" s="34"/>
      <c r="EL15" s="34"/>
      <c r="EM15" s="34"/>
      <c r="EN15" s="34"/>
      <c r="EO15" s="34"/>
      <c r="EP15" s="34"/>
      <c r="EQ15" s="34"/>
      <c r="ER15" s="34"/>
      <c r="ES15" s="34"/>
      <c r="ET15" s="34"/>
      <c r="EU15" s="34"/>
      <c r="EV15" s="34"/>
      <c r="EW15" s="34"/>
      <c r="EX15" s="34"/>
      <c r="EY15" s="34"/>
      <c r="EZ15" s="34"/>
      <c r="FA15" s="34"/>
      <c r="FB15" s="34"/>
      <c r="FC15" s="34"/>
      <c r="FD15" s="34"/>
      <c r="FE15" s="34"/>
      <c r="FF15" s="34"/>
      <c r="FG15" s="34"/>
      <c r="FH15" s="34"/>
      <c r="FI15" s="34"/>
      <c r="FJ15" s="34"/>
      <c r="FK15" s="34"/>
      <c r="FL15" s="34"/>
      <c r="FM15" s="34"/>
      <c r="FN15" s="34"/>
      <c r="FO15" s="34"/>
      <c r="FP15" s="34"/>
      <c r="FQ15" s="34"/>
      <c r="FR15" s="34"/>
      <c r="FS15" s="34"/>
      <c r="FT15" s="34"/>
    </row>
    <row r="16" spans="1:278" s="149" customFormat="1" ht="13.5" customHeight="1" x14ac:dyDescent="0.3">
      <c r="A16" s="509"/>
      <c r="B16" s="539"/>
      <c r="C16" s="512"/>
      <c r="D16" s="512"/>
      <c r="E16" s="515"/>
      <c r="F16" s="515"/>
      <c r="G16" s="515"/>
      <c r="H16" s="518"/>
      <c r="I16" s="521"/>
      <c r="J16" s="500"/>
      <c r="K16" s="503"/>
      <c r="L16" s="503"/>
      <c r="M16" s="506"/>
      <c r="N16" s="503"/>
      <c r="O16" s="497"/>
      <c r="P16" s="497"/>
      <c r="Q16" s="497"/>
      <c r="R16" s="497"/>
      <c r="S16" s="497"/>
      <c r="T16" s="497"/>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c r="BM16" s="34"/>
      <c r="BN16" s="34"/>
      <c r="BO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c r="DD16" s="34"/>
      <c r="DE16" s="34"/>
      <c r="DF16" s="34"/>
      <c r="DG16" s="34"/>
      <c r="DH16" s="34"/>
      <c r="DI16" s="34"/>
      <c r="DJ16" s="34"/>
      <c r="DK16" s="34"/>
      <c r="DL16" s="34"/>
      <c r="DM16" s="34"/>
      <c r="DN16" s="34"/>
      <c r="DO16" s="34"/>
      <c r="DP16" s="34"/>
      <c r="DQ16" s="34"/>
      <c r="DR16" s="34"/>
      <c r="DS16" s="34"/>
      <c r="DT16" s="34"/>
      <c r="DU16" s="34"/>
      <c r="DV16" s="34"/>
      <c r="DW16" s="34"/>
      <c r="DX16" s="34"/>
      <c r="DY16" s="34"/>
      <c r="DZ16" s="34"/>
      <c r="EA16" s="34"/>
      <c r="EB16" s="34"/>
      <c r="EC16" s="34"/>
      <c r="ED16" s="34"/>
      <c r="EE16" s="34"/>
      <c r="EF16" s="34"/>
      <c r="EG16" s="34"/>
      <c r="EH16" s="34"/>
      <c r="EI16" s="34"/>
      <c r="EJ16" s="34"/>
      <c r="EK16" s="34"/>
      <c r="EL16" s="34"/>
      <c r="EM16" s="34"/>
      <c r="EN16" s="34"/>
      <c r="EO16" s="34"/>
      <c r="EP16" s="34"/>
      <c r="EQ16" s="34"/>
      <c r="ER16" s="34"/>
      <c r="ES16" s="34"/>
      <c r="ET16" s="34"/>
      <c r="EU16" s="34"/>
      <c r="EV16" s="34"/>
      <c r="EW16" s="34"/>
      <c r="EX16" s="34"/>
      <c r="EY16" s="34"/>
      <c r="EZ16" s="34"/>
      <c r="FA16" s="34"/>
      <c r="FB16" s="34"/>
      <c r="FC16" s="34"/>
      <c r="FD16" s="34"/>
      <c r="FE16" s="34"/>
      <c r="FF16" s="34"/>
      <c r="FG16" s="34"/>
      <c r="FH16" s="34"/>
      <c r="FI16" s="34"/>
      <c r="FJ16" s="34"/>
      <c r="FK16" s="34"/>
      <c r="FL16" s="34"/>
      <c r="FM16" s="34"/>
      <c r="FN16" s="34"/>
      <c r="FO16" s="34"/>
      <c r="FP16" s="34"/>
      <c r="FQ16" s="34"/>
      <c r="FR16" s="34"/>
      <c r="FS16" s="34"/>
      <c r="FT16" s="34"/>
    </row>
    <row r="17" spans="1:176" s="149" customFormat="1" ht="13.5" customHeight="1" x14ac:dyDescent="0.3">
      <c r="A17" s="509"/>
      <c r="B17" s="539"/>
      <c r="C17" s="512"/>
      <c r="D17" s="512"/>
      <c r="E17" s="515"/>
      <c r="F17" s="515"/>
      <c r="G17" s="515"/>
      <c r="H17" s="518"/>
      <c r="I17" s="521"/>
      <c r="J17" s="500"/>
      <c r="K17" s="503"/>
      <c r="L17" s="503"/>
      <c r="M17" s="506"/>
      <c r="N17" s="503"/>
      <c r="O17" s="497"/>
      <c r="P17" s="497"/>
      <c r="Q17" s="497"/>
      <c r="R17" s="497"/>
      <c r="S17" s="497"/>
      <c r="T17" s="497"/>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4"/>
      <c r="AS17" s="34"/>
      <c r="AT17" s="34"/>
      <c r="AU17" s="34"/>
      <c r="AV17" s="34"/>
      <c r="AW17" s="34"/>
      <c r="AX17" s="34"/>
      <c r="AY17" s="34"/>
      <c r="AZ17" s="34"/>
      <c r="BA17" s="34"/>
      <c r="BB17" s="34"/>
      <c r="BC17" s="34"/>
      <c r="BD17" s="34"/>
      <c r="BE17" s="34"/>
      <c r="BF17" s="34"/>
      <c r="BG17" s="34"/>
      <c r="BH17" s="34"/>
      <c r="BI17" s="34"/>
      <c r="BJ17" s="34"/>
      <c r="BK17" s="34"/>
      <c r="BL17" s="34"/>
      <c r="BM17" s="34"/>
      <c r="BN17" s="34"/>
      <c r="BO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c r="DD17" s="34"/>
      <c r="DE17" s="34"/>
      <c r="DF17" s="34"/>
      <c r="DG17" s="34"/>
      <c r="DH17" s="34"/>
      <c r="DI17" s="34"/>
      <c r="DJ17" s="34"/>
      <c r="DK17" s="34"/>
      <c r="DL17" s="34"/>
      <c r="DM17" s="34"/>
      <c r="DN17" s="34"/>
      <c r="DO17" s="34"/>
      <c r="DP17" s="34"/>
      <c r="DQ17" s="34"/>
      <c r="DR17" s="34"/>
      <c r="DS17" s="34"/>
      <c r="DT17" s="34"/>
      <c r="DU17" s="34"/>
      <c r="DV17" s="34"/>
      <c r="DW17" s="34"/>
      <c r="DX17" s="34"/>
      <c r="DY17" s="34"/>
      <c r="DZ17" s="34"/>
      <c r="EA17" s="34"/>
      <c r="EB17" s="34"/>
      <c r="EC17" s="34"/>
      <c r="ED17" s="34"/>
      <c r="EE17" s="34"/>
      <c r="EF17" s="34"/>
      <c r="EG17" s="34"/>
      <c r="EH17" s="34"/>
      <c r="EI17" s="34"/>
      <c r="EJ17" s="34"/>
      <c r="EK17" s="34"/>
      <c r="EL17" s="34"/>
      <c r="EM17" s="34"/>
      <c r="EN17" s="34"/>
      <c r="EO17" s="34"/>
      <c r="EP17" s="34"/>
      <c r="EQ17" s="34"/>
      <c r="ER17" s="34"/>
      <c r="ES17" s="34"/>
      <c r="ET17" s="34"/>
      <c r="EU17" s="34"/>
      <c r="EV17" s="34"/>
      <c r="EW17" s="34"/>
      <c r="EX17" s="34"/>
      <c r="EY17" s="34"/>
      <c r="EZ17" s="34"/>
      <c r="FA17" s="34"/>
      <c r="FB17" s="34"/>
      <c r="FC17" s="34"/>
      <c r="FD17" s="34"/>
      <c r="FE17" s="34"/>
      <c r="FF17" s="34"/>
      <c r="FG17" s="34"/>
      <c r="FH17" s="34"/>
      <c r="FI17" s="34"/>
      <c r="FJ17" s="34"/>
      <c r="FK17" s="34"/>
      <c r="FL17" s="34"/>
      <c r="FM17" s="34"/>
      <c r="FN17" s="34"/>
      <c r="FO17" s="34"/>
      <c r="FP17" s="34"/>
      <c r="FQ17" s="34"/>
      <c r="FR17" s="34"/>
      <c r="FS17" s="34"/>
      <c r="FT17" s="34"/>
    </row>
    <row r="18" spans="1:176" s="149" customFormat="1" ht="13.5" customHeight="1" x14ac:dyDescent="0.3">
      <c r="A18" s="509"/>
      <c r="B18" s="539"/>
      <c r="C18" s="512"/>
      <c r="D18" s="512"/>
      <c r="E18" s="515"/>
      <c r="F18" s="515"/>
      <c r="G18" s="515"/>
      <c r="H18" s="518"/>
      <c r="I18" s="521"/>
      <c r="J18" s="500"/>
      <c r="K18" s="503"/>
      <c r="L18" s="503"/>
      <c r="M18" s="506"/>
      <c r="N18" s="503"/>
      <c r="O18" s="497"/>
      <c r="P18" s="497"/>
      <c r="Q18" s="497"/>
      <c r="R18" s="497"/>
      <c r="S18" s="497"/>
      <c r="T18" s="497"/>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c r="BM18" s="34"/>
      <c r="BN18" s="34"/>
      <c r="BO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c r="DD18" s="34"/>
      <c r="DE18" s="34"/>
      <c r="DF18" s="34"/>
      <c r="DG18" s="34"/>
      <c r="DH18" s="34"/>
      <c r="DI18" s="34"/>
      <c r="DJ18" s="34"/>
      <c r="DK18" s="34"/>
      <c r="DL18" s="34"/>
      <c r="DM18" s="34"/>
      <c r="DN18" s="34"/>
      <c r="DO18" s="34"/>
      <c r="DP18" s="34"/>
      <c r="DQ18" s="34"/>
      <c r="DR18" s="34"/>
      <c r="DS18" s="34"/>
      <c r="DT18" s="34"/>
      <c r="DU18" s="34"/>
      <c r="DV18" s="34"/>
      <c r="DW18" s="34"/>
      <c r="DX18" s="34"/>
      <c r="DY18" s="34"/>
      <c r="DZ18" s="34"/>
      <c r="EA18" s="34"/>
      <c r="EB18" s="34"/>
      <c r="EC18" s="34"/>
      <c r="ED18" s="34"/>
      <c r="EE18" s="34"/>
      <c r="EF18" s="34"/>
      <c r="EG18" s="34"/>
      <c r="EH18" s="34"/>
      <c r="EI18" s="34"/>
      <c r="EJ18" s="34"/>
      <c r="EK18" s="34"/>
      <c r="EL18" s="34"/>
      <c r="EM18" s="34"/>
      <c r="EN18" s="34"/>
      <c r="EO18" s="34"/>
      <c r="EP18" s="34"/>
      <c r="EQ18" s="34"/>
      <c r="ER18" s="34"/>
      <c r="ES18" s="34"/>
      <c r="ET18" s="34"/>
      <c r="EU18" s="34"/>
      <c r="EV18" s="34"/>
      <c r="EW18" s="34"/>
      <c r="EX18" s="34"/>
      <c r="EY18" s="34"/>
      <c r="EZ18" s="34"/>
      <c r="FA18" s="34"/>
      <c r="FB18" s="34"/>
      <c r="FC18" s="34"/>
      <c r="FD18" s="34"/>
      <c r="FE18" s="34"/>
      <c r="FF18" s="34"/>
      <c r="FG18" s="34"/>
      <c r="FH18" s="34"/>
      <c r="FI18" s="34"/>
      <c r="FJ18" s="34"/>
      <c r="FK18" s="34"/>
      <c r="FL18" s="34"/>
      <c r="FM18" s="34"/>
      <c r="FN18" s="34"/>
      <c r="FO18" s="34"/>
      <c r="FP18" s="34"/>
      <c r="FQ18" s="34"/>
      <c r="FR18" s="34"/>
      <c r="FS18" s="34"/>
      <c r="FT18" s="34"/>
    </row>
    <row r="19" spans="1:176" s="149" customFormat="1" ht="255.75" customHeight="1" thickBot="1" x14ac:dyDescent="0.35">
      <c r="A19" s="510"/>
      <c r="B19" s="540"/>
      <c r="C19" s="513"/>
      <c r="D19" s="513"/>
      <c r="E19" s="516"/>
      <c r="F19" s="516"/>
      <c r="G19" s="516"/>
      <c r="H19" s="519"/>
      <c r="I19" s="522"/>
      <c r="J19" s="501"/>
      <c r="K19" s="504"/>
      <c r="L19" s="504"/>
      <c r="M19" s="507"/>
      <c r="N19" s="504"/>
      <c r="O19" s="498"/>
      <c r="P19" s="498"/>
      <c r="Q19" s="498"/>
      <c r="R19" s="498"/>
      <c r="S19" s="498"/>
      <c r="T19" s="498"/>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c r="BM19" s="34"/>
      <c r="BN19" s="34"/>
      <c r="BO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c r="DD19" s="34"/>
      <c r="DE19" s="34"/>
      <c r="DF19" s="34"/>
      <c r="DG19" s="34"/>
      <c r="DH19" s="34"/>
      <c r="DI19" s="34"/>
      <c r="DJ19" s="34"/>
      <c r="DK19" s="34"/>
      <c r="DL19" s="34"/>
      <c r="DM19" s="34"/>
      <c r="DN19" s="34"/>
      <c r="DO19" s="34"/>
      <c r="DP19" s="34"/>
      <c r="DQ19" s="34"/>
      <c r="DR19" s="34"/>
      <c r="DS19" s="34"/>
      <c r="DT19" s="34"/>
      <c r="DU19" s="34"/>
      <c r="DV19" s="34"/>
      <c r="DW19" s="34"/>
      <c r="DX19" s="34"/>
      <c r="DY19" s="34"/>
      <c r="DZ19" s="34"/>
      <c r="EA19" s="34"/>
      <c r="EB19" s="34"/>
      <c r="EC19" s="34"/>
      <c r="ED19" s="34"/>
      <c r="EE19" s="34"/>
      <c r="EF19" s="34"/>
      <c r="EG19" s="34"/>
      <c r="EH19" s="34"/>
      <c r="EI19" s="34"/>
      <c r="EJ19" s="34"/>
      <c r="EK19" s="34"/>
      <c r="EL19" s="34"/>
      <c r="EM19" s="34"/>
      <c r="EN19" s="34"/>
      <c r="EO19" s="34"/>
      <c r="EP19" s="34"/>
      <c r="EQ19" s="34"/>
      <c r="ER19" s="34"/>
      <c r="ES19" s="34"/>
      <c r="ET19" s="34"/>
      <c r="EU19" s="34"/>
      <c r="EV19" s="34"/>
      <c r="EW19" s="34"/>
      <c r="EX19" s="34"/>
      <c r="EY19" s="34"/>
      <c r="EZ19" s="34"/>
      <c r="FA19" s="34"/>
      <c r="FB19" s="34"/>
      <c r="FC19" s="34"/>
      <c r="FD19" s="34"/>
      <c r="FE19" s="34"/>
      <c r="FF19" s="34"/>
      <c r="FG19" s="34"/>
      <c r="FH19" s="34"/>
      <c r="FI19" s="34"/>
      <c r="FJ19" s="34"/>
      <c r="FK19" s="34"/>
      <c r="FL19" s="34"/>
      <c r="FM19" s="34"/>
      <c r="FN19" s="34"/>
      <c r="FO19" s="34"/>
      <c r="FP19" s="34"/>
      <c r="FQ19" s="34"/>
      <c r="FR19" s="34"/>
      <c r="FS19" s="34"/>
      <c r="FT19" s="34"/>
    </row>
    <row r="20" spans="1:176" x14ac:dyDescent="0.3">
      <c r="A20" s="508" t="e">
        <f>'Mapa Final'!#REF!</f>
        <v>#REF!</v>
      </c>
      <c r="B20" s="494" t="str">
        <f>'Mapa Final'!B26</f>
        <v>Incumplimiento</v>
      </c>
      <c r="C20" s="511" t="str">
        <f>'Mapa Final'!C44</f>
        <v>Afectación en la Prestación del Servicio de Justicia</v>
      </c>
      <c r="D20" s="511" t="str">
        <f>'Mapa Final'!D44</f>
        <v>Inexperiencia en el proceso de contratación por parte del contratista.</v>
      </c>
      <c r="E20" s="514" t="str">
        <f>'Mapa Final'!E44</f>
        <v xml:space="preserve">Inadecuada revision de los requisitos del proceso por parte del contratista
</v>
      </c>
      <c r="F20" s="514" t="str">
        <f>'Mapa Final'!F44</f>
        <v>Falta de realización oportuna de las obligaciones por parte del contratista.</v>
      </c>
      <c r="G20" s="514" t="str">
        <f>'Mapa Final'!G44</f>
        <v>Ejecución y Administración de Procesos</v>
      </c>
      <c r="H20" s="517" t="str">
        <f>'Mapa Final'!I44</f>
        <v>Media</v>
      </c>
      <c r="I20" s="520" t="str">
        <f>'Mapa Final'!L44</f>
        <v>Menor</v>
      </c>
      <c r="J20" s="499" t="str">
        <f>'Mapa Final'!N44</f>
        <v>Moderado</v>
      </c>
      <c r="K20" s="502" t="str">
        <f>'Mapa Final'!AA44</f>
        <v>Baja</v>
      </c>
      <c r="L20" s="502" t="str">
        <f>'Mapa Final'!AE44</f>
        <v>Menor</v>
      </c>
      <c r="M20" s="505" t="str">
        <f>'Mapa Final'!AG44</f>
        <v>Moderado</v>
      </c>
      <c r="N20" s="502" t="str">
        <f>'Mapa Final'!AH44</f>
        <v>Aceptar</v>
      </c>
      <c r="O20" s="496"/>
      <c r="P20" s="496"/>
      <c r="Q20" s="496"/>
      <c r="R20" s="496"/>
      <c r="S20" s="496"/>
      <c r="T20" s="496"/>
      <c r="U20" s="34"/>
      <c r="V20" s="34"/>
    </row>
    <row r="21" spans="1:176" x14ac:dyDescent="0.3">
      <c r="A21" s="509"/>
      <c r="B21" s="539"/>
      <c r="C21" s="512"/>
      <c r="D21" s="512"/>
      <c r="E21" s="515"/>
      <c r="F21" s="515"/>
      <c r="G21" s="515"/>
      <c r="H21" s="518"/>
      <c r="I21" s="521"/>
      <c r="J21" s="500"/>
      <c r="K21" s="503"/>
      <c r="L21" s="503"/>
      <c r="M21" s="506"/>
      <c r="N21" s="503"/>
      <c r="O21" s="497"/>
      <c r="P21" s="497"/>
      <c r="Q21" s="497"/>
      <c r="R21" s="497"/>
      <c r="S21" s="497"/>
      <c r="T21" s="497"/>
      <c r="U21" s="34"/>
      <c r="V21" s="34"/>
    </row>
    <row r="22" spans="1:176" x14ac:dyDescent="0.3">
      <c r="A22" s="509"/>
      <c r="B22" s="539"/>
      <c r="C22" s="512"/>
      <c r="D22" s="512"/>
      <c r="E22" s="515"/>
      <c r="F22" s="515"/>
      <c r="G22" s="515"/>
      <c r="H22" s="518"/>
      <c r="I22" s="521"/>
      <c r="J22" s="500"/>
      <c r="K22" s="503"/>
      <c r="L22" s="503"/>
      <c r="M22" s="506"/>
      <c r="N22" s="503"/>
      <c r="O22" s="497"/>
      <c r="P22" s="497"/>
      <c r="Q22" s="497"/>
      <c r="R22" s="497"/>
      <c r="S22" s="497"/>
      <c r="T22" s="497"/>
      <c r="U22" s="34"/>
      <c r="V22" s="34"/>
    </row>
    <row r="23" spans="1:176" x14ac:dyDescent="0.3">
      <c r="A23" s="509"/>
      <c r="B23" s="539"/>
      <c r="C23" s="512"/>
      <c r="D23" s="512"/>
      <c r="E23" s="515"/>
      <c r="F23" s="515"/>
      <c r="G23" s="515"/>
      <c r="H23" s="518"/>
      <c r="I23" s="521"/>
      <c r="J23" s="500"/>
      <c r="K23" s="503"/>
      <c r="L23" s="503"/>
      <c r="M23" s="506"/>
      <c r="N23" s="503"/>
      <c r="O23" s="497"/>
      <c r="P23" s="497"/>
      <c r="Q23" s="497"/>
      <c r="R23" s="497"/>
      <c r="S23" s="497"/>
      <c r="T23" s="497"/>
      <c r="U23" s="34"/>
      <c r="V23" s="34"/>
    </row>
    <row r="24" spans="1:176" ht="307.5" customHeight="1" thickBot="1" x14ac:dyDescent="0.35">
      <c r="A24" s="510"/>
      <c r="B24" s="540"/>
      <c r="C24" s="513"/>
      <c r="D24" s="513"/>
      <c r="E24" s="516"/>
      <c r="F24" s="516"/>
      <c r="G24" s="516"/>
      <c r="H24" s="519"/>
      <c r="I24" s="522"/>
      <c r="J24" s="501"/>
      <c r="K24" s="504"/>
      <c r="L24" s="504"/>
      <c r="M24" s="507"/>
      <c r="N24" s="504"/>
      <c r="O24" s="498"/>
      <c r="P24" s="498"/>
      <c r="Q24" s="498"/>
      <c r="R24" s="498"/>
      <c r="S24" s="498"/>
      <c r="T24" s="498"/>
      <c r="U24" s="34"/>
      <c r="V24" s="34"/>
    </row>
    <row r="25" spans="1:176" x14ac:dyDescent="0.3">
      <c r="A25" s="508">
        <f>'Mapa Final'!A163</f>
        <v>4</v>
      </c>
      <c r="B25" s="494" t="str">
        <f>'Mapa Final'!B163</f>
        <v>Corrupción</v>
      </c>
      <c r="C25" s="511" t="str">
        <f>'Mapa Final'!C163</f>
        <v>Reputacional</v>
      </c>
      <c r="D25" s="511" t="str">
        <f>'Mapa Final'!D163</f>
        <v xml:space="preserve">Intereses particulares.
 </v>
      </c>
      <c r="E25" s="514" t="str">
        <f>'Mapa Final'!E163</f>
        <v xml:space="preserve">Falta de etica profesional </v>
      </c>
      <c r="F25" s="514" t="str">
        <f>'Mapa Final'!F163</f>
        <v>Falta de Cultura de la legalidad.</v>
      </c>
      <c r="G25" s="514" t="str">
        <f>'Mapa Final'!G163</f>
        <v>Fraude Interno</v>
      </c>
      <c r="H25" s="517" t="str">
        <f>'Mapa Final'!I163</f>
        <v>Media</v>
      </c>
      <c r="I25" s="520" t="str">
        <f>'Mapa Final'!L163</f>
        <v>Moderado</v>
      </c>
      <c r="J25" s="499" t="str">
        <f>'Mapa Final'!N163</f>
        <v>Moderado</v>
      </c>
      <c r="K25" s="502" t="str">
        <f>'Mapa Final'!AA163</f>
        <v>Baja</v>
      </c>
      <c r="L25" s="502" t="str">
        <f>'Mapa Final'!AE163</f>
        <v>Moderado</v>
      </c>
      <c r="M25" s="505" t="str">
        <f>'Mapa Final'!AG163</f>
        <v>Moderado</v>
      </c>
      <c r="N25" s="502" t="str">
        <f>'Mapa Final'!AH163</f>
        <v>Aceptar</v>
      </c>
      <c r="O25" s="496"/>
      <c r="P25" s="496"/>
      <c r="Q25" s="496"/>
      <c r="R25" s="496"/>
      <c r="S25" s="496"/>
      <c r="T25" s="496"/>
    </row>
    <row r="26" spans="1:176" x14ac:dyDescent="0.3">
      <c r="A26" s="509"/>
      <c r="B26" s="539"/>
      <c r="C26" s="512"/>
      <c r="D26" s="512"/>
      <c r="E26" s="515"/>
      <c r="F26" s="515"/>
      <c r="G26" s="515"/>
      <c r="H26" s="518"/>
      <c r="I26" s="521"/>
      <c r="J26" s="500"/>
      <c r="K26" s="503"/>
      <c r="L26" s="503"/>
      <c r="M26" s="506"/>
      <c r="N26" s="503"/>
      <c r="O26" s="497"/>
      <c r="P26" s="497"/>
      <c r="Q26" s="497"/>
      <c r="R26" s="497"/>
      <c r="S26" s="497"/>
      <c r="T26" s="497"/>
    </row>
    <row r="27" spans="1:176" x14ac:dyDescent="0.3">
      <c r="A27" s="509"/>
      <c r="B27" s="539"/>
      <c r="C27" s="512"/>
      <c r="D27" s="512"/>
      <c r="E27" s="515"/>
      <c r="F27" s="515"/>
      <c r="G27" s="515"/>
      <c r="H27" s="518"/>
      <c r="I27" s="521"/>
      <c r="J27" s="500"/>
      <c r="K27" s="503"/>
      <c r="L27" s="503"/>
      <c r="M27" s="506"/>
      <c r="N27" s="503"/>
      <c r="O27" s="497"/>
      <c r="P27" s="497"/>
      <c r="Q27" s="497"/>
      <c r="R27" s="497"/>
      <c r="S27" s="497"/>
      <c r="T27" s="497"/>
    </row>
    <row r="28" spans="1:176" x14ac:dyDescent="0.3">
      <c r="A28" s="509"/>
      <c r="B28" s="539"/>
      <c r="C28" s="512"/>
      <c r="D28" s="512"/>
      <c r="E28" s="515"/>
      <c r="F28" s="515"/>
      <c r="G28" s="515"/>
      <c r="H28" s="518"/>
      <c r="I28" s="521"/>
      <c r="J28" s="500"/>
      <c r="K28" s="503"/>
      <c r="L28" s="503"/>
      <c r="M28" s="506"/>
      <c r="N28" s="503"/>
      <c r="O28" s="497"/>
      <c r="P28" s="497"/>
      <c r="Q28" s="497"/>
      <c r="R28" s="497"/>
      <c r="S28" s="497"/>
      <c r="T28" s="497"/>
    </row>
    <row r="29" spans="1:176" ht="277.5" customHeight="1" thickBot="1" x14ac:dyDescent="0.35">
      <c r="A29" s="510"/>
      <c r="B29" s="540"/>
      <c r="C29" s="513"/>
      <c r="D29" s="513"/>
      <c r="E29" s="516"/>
      <c r="F29" s="516"/>
      <c r="G29" s="516"/>
      <c r="H29" s="519"/>
      <c r="I29" s="522"/>
      <c r="J29" s="501"/>
      <c r="K29" s="504"/>
      <c r="L29" s="504"/>
      <c r="M29" s="507"/>
      <c r="N29" s="504"/>
      <c r="O29" s="498"/>
      <c r="P29" s="498"/>
      <c r="Q29" s="498"/>
      <c r="R29" s="498"/>
      <c r="S29" s="498"/>
      <c r="T29" s="498"/>
    </row>
    <row r="30" spans="1:176" x14ac:dyDescent="0.3">
      <c r="A30" s="508">
        <f>'Mapa Final'!A167</f>
        <v>5</v>
      </c>
      <c r="B30" s="494" t="str">
        <f>'Mapa Final'!B167</f>
        <v>Error en la estructura y planeación de los estudios previos</v>
      </c>
      <c r="C30" s="511" t="str">
        <f>'Mapa Final'!C167</f>
        <v>Reputacional</v>
      </c>
      <c r="D30" s="511" t="str">
        <f>'Mapa Final'!D167</f>
        <v>Insuficiencia en el estudio de mercado</v>
      </c>
      <c r="E30" s="514" t="str">
        <f>'Mapa Final'!E167</f>
        <v>Estudios previos o de factibilidad no acordes a la necesidad de la  entidad</v>
      </c>
      <c r="F30" s="514" t="str">
        <f>'Mapa Final'!F167</f>
        <v>Debilidad en los Estudios Previos (Inexactitud de la estimación del presupuesto oficial).</v>
      </c>
      <c r="G30" s="514" t="str">
        <f>'Mapa Final'!G167</f>
        <v>Ejecución y Administración de Procesos</v>
      </c>
      <c r="H30" s="517" t="str">
        <f>'Mapa Final'!I167</f>
        <v>Media</v>
      </c>
      <c r="I30" s="520" t="str">
        <f>'Mapa Final'!L167</f>
        <v>Moderado</v>
      </c>
      <c r="J30" s="499" t="str">
        <f>'Mapa Final'!N167</f>
        <v>Moderado</v>
      </c>
      <c r="K30" s="502" t="str">
        <f>'Mapa Final'!AA167</f>
        <v>Baja</v>
      </c>
      <c r="L30" s="502" t="str">
        <f>'Mapa Final'!AE167</f>
        <v>Moderado</v>
      </c>
      <c r="M30" s="505" t="str">
        <f>'Mapa Final'!AG167</f>
        <v>Moderado</v>
      </c>
      <c r="N30" s="502" t="str">
        <f>'Mapa Final'!AH167</f>
        <v>Aceptar</v>
      </c>
      <c r="O30" s="496"/>
      <c r="P30" s="496"/>
      <c r="Q30" s="496"/>
      <c r="R30" s="496"/>
      <c r="S30" s="496"/>
      <c r="T30" s="496"/>
    </row>
    <row r="31" spans="1:176" x14ac:dyDescent="0.3">
      <c r="A31" s="509"/>
      <c r="B31" s="539"/>
      <c r="C31" s="512"/>
      <c r="D31" s="512"/>
      <c r="E31" s="515"/>
      <c r="F31" s="515"/>
      <c r="G31" s="515"/>
      <c r="H31" s="518"/>
      <c r="I31" s="521"/>
      <c r="J31" s="500"/>
      <c r="K31" s="503"/>
      <c r="L31" s="503"/>
      <c r="M31" s="506"/>
      <c r="N31" s="503"/>
      <c r="O31" s="497"/>
      <c r="P31" s="497"/>
      <c r="Q31" s="497"/>
      <c r="R31" s="497"/>
      <c r="S31" s="497"/>
      <c r="T31" s="497"/>
    </row>
    <row r="32" spans="1:176" x14ac:dyDescent="0.3">
      <c r="A32" s="509"/>
      <c r="B32" s="539"/>
      <c r="C32" s="512"/>
      <c r="D32" s="512"/>
      <c r="E32" s="515"/>
      <c r="F32" s="515"/>
      <c r="G32" s="515"/>
      <c r="H32" s="518"/>
      <c r="I32" s="521"/>
      <c r="J32" s="500"/>
      <c r="K32" s="503"/>
      <c r="L32" s="503"/>
      <c r="M32" s="506"/>
      <c r="N32" s="503"/>
      <c r="O32" s="497"/>
      <c r="P32" s="497"/>
      <c r="Q32" s="497"/>
      <c r="R32" s="497"/>
      <c r="S32" s="497"/>
      <c r="T32" s="497"/>
    </row>
    <row r="33" spans="1:20" x14ac:dyDescent="0.3">
      <c r="A33" s="509"/>
      <c r="B33" s="539"/>
      <c r="C33" s="512"/>
      <c r="D33" s="512"/>
      <c r="E33" s="515"/>
      <c r="F33" s="515"/>
      <c r="G33" s="515"/>
      <c r="H33" s="518"/>
      <c r="I33" s="521"/>
      <c r="J33" s="500"/>
      <c r="K33" s="503"/>
      <c r="L33" s="503"/>
      <c r="M33" s="506"/>
      <c r="N33" s="503"/>
      <c r="O33" s="497"/>
      <c r="P33" s="497"/>
      <c r="Q33" s="497"/>
      <c r="R33" s="497"/>
      <c r="S33" s="497"/>
      <c r="T33" s="497"/>
    </row>
    <row r="34" spans="1:20" ht="102.75" customHeight="1" thickBot="1" x14ac:dyDescent="0.35">
      <c r="A34" s="510"/>
      <c r="B34" s="540"/>
      <c r="C34" s="513"/>
      <c r="D34" s="513"/>
      <c r="E34" s="516"/>
      <c r="F34" s="516"/>
      <c r="G34" s="516"/>
      <c r="H34" s="519"/>
      <c r="I34" s="522"/>
      <c r="J34" s="501"/>
      <c r="K34" s="504"/>
      <c r="L34" s="504"/>
      <c r="M34" s="507"/>
      <c r="N34" s="504"/>
      <c r="O34" s="498"/>
      <c r="P34" s="498"/>
      <c r="Q34" s="498"/>
      <c r="R34" s="498"/>
      <c r="S34" s="498"/>
      <c r="T34" s="498"/>
    </row>
    <row r="35" spans="1:20" x14ac:dyDescent="0.3">
      <c r="A35" s="508">
        <f>'Mapa Final'!A23</f>
        <v>0</v>
      </c>
      <c r="B35" s="494">
        <f>'Mapa Final'!B23</f>
        <v>0</v>
      </c>
      <c r="C35" s="511" t="str">
        <f>'Mapa Final'!C23</f>
        <v>Afectación en la Prestación del Servicio de Justicia</v>
      </c>
      <c r="D35" s="511" t="str">
        <f>'Mapa Final'!D23</f>
        <v>Insuficiencia en el estudio de mercado</v>
      </c>
      <c r="E35" s="514" t="str">
        <f>'Mapa Final'!E23</f>
        <v xml:space="preserve">Deficiencia en la etapa de evalaución </v>
      </c>
      <c r="F35" s="514" t="str">
        <f>'Mapa Final'!F23</f>
        <v>Adjudicar el contrato a un proveedor sin contar con la capacidad, experiencia y antiguedad para cumplir acabalidad el objeto contractual.</v>
      </c>
      <c r="G35" s="514" t="str">
        <f>'Mapa Final'!G23</f>
        <v>Ejecución y Administración de Procesos</v>
      </c>
      <c r="H35" s="517" t="str">
        <f>'Mapa Final'!I23</f>
        <v>Muy Baja</v>
      </c>
      <c r="I35" s="520" t="str">
        <f>'Mapa Final'!L23</f>
        <v>Moderado</v>
      </c>
      <c r="J35" s="499" t="str">
        <f>'Mapa Final'!N23</f>
        <v>Moderado</v>
      </c>
      <c r="K35" s="502" t="str">
        <f>'Mapa Final'!AA23</f>
        <v>Muy Baja</v>
      </c>
      <c r="L35" s="502" t="str">
        <f>'Mapa Final'!AE23</f>
        <v>Moderado</v>
      </c>
      <c r="M35" s="505" t="str">
        <f>'Mapa Final'!AG23</f>
        <v>Moderado</v>
      </c>
      <c r="N35" s="502" t="str">
        <f>'Mapa Final'!AH23</f>
        <v>Aceptar</v>
      </c>
      <c r="O35" s="496"/>
      <c r="P35" s="496"/>
      <c r="Q35" s="496"/>
      <c r="R35" s="496"/>
      <c r="S35" s="496"/>
      <c r="T35" s="496"/>
    </row>
    <row r="36" spans="1:20" x14ac:dyDescent="0.3">
      <c r="A36" s="509"/>
      <c r="B36" s="539"/>
      <c r="C36" s="512"/>
      <c r="D36" s="512"/>
      <c r="E36" s="515"/>
      <c r="F36" s="515"/>
      <c r="G36" s="515"/>
      <c r="H36" s="518"/>
      <c r="I36" s="521"/>
      <c r="J36" s="500"/>
      <c r="K36" s="503"/>
      <c r="L36" s="503"/>
      <c r="M36" s="506"/>
      <c r="N36" s="503"/>
      <c r="O36" s="497"/>
      <c r="P36" s="497"/>
      <c r="Q36" s="497"/>
      <c r="R36" s="497"/>
      <c r="S36" s="497"/>
      <c r="T36" s="497"/>
    </row>
    <row r="37" spans="1:20" x14ac:dyDescent="0.3">
      <c r="A37" s="509"/>
      <c r="B37" s="539"/>
      <c r="C37" s="512"/>
      <c r="D37" s="512"/>
      <c r="E37" s="515"/>
      <c r="F37" s="515"/>
      <c r="G37" s="515"/>
      <c r="H37" s="518"/>
      <c r="I37" s="521"/>
      <c r="J37" s="500"/>
      <c r="K37" s="503"/>
      <c r="L37" s="503"/>
      <c r="M37" s="506"/>
      <c r="N37" s="503"/>
      <c r="O37" s="497"/>
      <c r="P37" s="497"/>
      <c r="Q37" s="497"/>
      <c r="R37" s="497"/>
      <c r="S37" s="497"/>
      <c r="T37" s="497"/>
    </row>
    <row r="38" spans="1:20" x14ac:dyDescent="0.3">
      <c r="A38" s="509"/>
      <c r="B38" s="539"/>
      <c r="C38" s="512"/>
      <c r="D38" s="512"/>
      <c r="E38" s="515"/>
      <c r="F38" s="515"/>
      <c r="G38" s="515"/>
      <c r="H38" s="518"/>
      <c r="I38" s="521"/>
      <c r="J38" s="500"/>
      <c r="K38" s="503"/>
      <c r="L38" s="503"/>
      <c r="M38" s="506"/>
      <c r="N38" s="503"/>
      <c r="O38" s="497"/>
      <c r="P38" s="497"/>
      <c r="Q38" s="497"/>
      <c r="R38" s="497"/>
      <c r="S38" s="497"/>
      <c r="T38" s="497"/>
    </row>
    <row r="39" spans="1:20" ht="278.25" customHeight="1" thickBot="1" x14ac:dyDescent="0.35">
      <c r="A39" s="510"/>
      <c r="B39" s="540"/>
      <c r="C39" s="513"/>
      <c r="D39" s="513"/>
      <c r="E39" s="516"/>
      <c r="F39" s="516"/>
      <c r="G39" s="516"/>
      <c r="H39" s="519"/>
      <c r="I39" s="522"/>
      <c r="J39" s="501"/>
      <c r="K39" s="504"/>
      <c r="L39" s="504"/>
      <c r="M39" s="507"/>
      <c r="N39" s="504"/>
      <c r="O39" s="498"/>
      <c r="P39" s="498"/>
      <c r="Q39" s="498"/>
      <c r="R39" s="498"/>
      <c r="S39" s="498"/>
      <c r="T39" s="498"/>
    </row>
    <row r="40" spans="1:20" x14ac:dyDescent="0.3">
      <c r="A40" s="508" t="e">
        <f>'Mapa Final'!#REF!</f>
        <v>#REF!</v>
      </c>
      <c r="B40" s="494" t="e">
        <f>'Mapa Final'!#REF!</f>
        <v>#REF!</v>
      </c>
      <c r="C40" s="511" t="str">
        <f>'Mapa Final'!C26</f>
        <v>Afectación Económica</v>
      </c>
      <c r="D40" s="511" t="str">
        <f>'Mapa Final'!D26</f>
        <v>PAC Insuficiente para atender las obligaciones mensuales de la Entidad.</v>
      </c>
      <c r="E40" s="514" t="str">
        <f>'Mapa Final'!E26</f>
        <v xml:space="preserve">Planeacion del proceso </v>
      </c>
      <c r="F40" s="514" t="str">
        <f>'Mapa Final'!F26</f>
        <v>Incumplimiento en la atención de las obligaciones mensuales de la Entidad.</v>
      </c>
      <c r="G40" s="514" t="str">
        <f>'Mapa Final'!G26</f>
        <v>Ejecución y Administración de Procesos</v>
      </c>
      <c r="H40" s="517" t="str">
        <f>'Mapa Final'!I26</f>
        <v>Media</v>
      </c>
      <c r="I40" s="520" t="str">
        <f>'Mapa Final'!L26</f>
        <v>Moderado</v>
      </c>
      <c r="J40" s="499" t="str">
        <f>'Mapa Final'!N26</f>
        <v>Moderado</v>
      </c>
      <c r="K40" s="502" t="str">
        <f>'Mapa Final'!AA26</f>
        <v>Baja</v>
      </c>
      <c r="L40" s="502" t="str">
        <f>'Mapa Final'!AE26</f>
        <v>Moderado</v>
      </c>
      <c r="M40" s="505" t="str">
        <f>'Mapa Final'!AG26</f>
        <v>Moderado</v>
      </c>
      <c r="N40" s="502" t="str">
        <f>'Mapa Final'!AH26</f>
        <v>Aceptar</v>
      </c>
      <c r="O40" s="496"/>
      <c r="P40" s="496"/>
      <c r="Q40" s="496"/>
      <c r="R40" s="496"/>
      <c r="S40" s="496"/>
      <c r="T40" s="496"/>
    </row>
    <row r="41" spans="1:20" x14ac:dyDescent="0.3">
      <c r="A41" s="509"/>
      <c r="B41" s="539"/>
      <c r="C41" s="512"/>
      <c r="D41" s="512"/>
      <c r="E41" s="515"/>
      <c r="F41" s="515"/>
      <c r="G41" s="515"/>
      <c r="H41" s="518"/>
      <c r="I41" s="521"/>
      <c r="J41" s="500"/>
      <c r="K41" s="503"/>
      <c r="L41" s="503"/>
      <c r="M41" s="506"/>
      <c r="N41" s="503"/>
      <c r="O41" s="497"/>
      <c r="P41" s="497"/>
      <c r="Q41" s="497"/>
      <c r="R41" s="497"/>
      <c r="S41" s="497"/>
      <c r="T41" s="497"/>
    </row>
    <row r="42" spans="1:20" x14ac:dyDescent="0.3">
      <c r="A42" s="509"/>
      <c r="B42" s="539"/>
      <c r="C42" s="512"/>
      <c r="D42" s="512"/>
      <c r="E42" s="515"/>
      <c r="F42" s="515"/>
      <c r="G42" s="515"/>
      <c r="H42" s="518"/>
      <c r="I42" s="521"/>
      <c r="J42" s="500"/>
      <c r="K42" s="503"/>
      <c r="L42" s="503"/>
      <c r="M42" s="506"/>
      <c r="N42" s="503"/>
      <c r="O42" s="497"/>
      <c r="P42" s="497"/>
      <c r="Q42" s="497"/>
      <c r="R42" s="497"/>
      <c r="S42" s="497"/>
      <c r="T42" s="497"/>
    </row>
    <row r="43" spans="1:20" x14ac:dyDescent="0.3">
      <c r="A43" s="509"/>
      <c r="B43" s="539"/>
      <c r="C43" s="512"/>
      <c r="D43" s="512"/>
      <c r="E43" s="515"/>
      <c r="F43" s="515"/>
      <c r="G43" s="515"/>
      <c r="H43" s="518"/>
      <c r="I43" s="521"/>
      <c r="J43" s="500"/>
      <c r="K43" s="503"/>
      <c r="L43" s="503"/>
      <c r="M43" s="506"/>
      <c r="N43" s="503"/>
      <c r="O43" s="497"/>
      <c r="P43" s="497"/>
      <c r="Q43" s="497"/>
      <c r="R43" s="497"/>
      <c r="S43" s="497"/>
      <c r="T43" s="497"/>
    </row>
    <row r="44" spans="1:20" ht="15" thickBot="1" x14ac:dyDescent="0.35">
      <c r="A44" s="510"/>
      <c r="B44" s="540"/>
      <c r="C44" s="513"/>
      <c r="D44" s="513"/>
      <c r="E44" s="516"/>
      <c r="F44" s="516"/>
      <c r="G44" s="516"/>
      <c r="H44" s="519"/>
      <c r="I44" s="522"/>
      <c r="J44" s="501"/>
      <c r="K44" s="504"/>
      <c r="L44" s="504"/>
      <c r="M44" s="507"/>
      <c r="N44" s="504"/>
      <c r="O44" s="498"/>
      <c r="P44" s="498"/>
      <c r="Q44" s="498"/>
      <c r="R44" s="498"/>
      <c r="S44" s="498"/>
      <c r="T44" s="498"/>
    </row>
    <row r="45" spans="1:20" x14ac:dyDescent="0.3">
      <c r="A45" s="508">
        <f>'Mapa Final'!A171</f>
        <v>6</v>
      </c>
      <c r="B45" s="494" t="str">
        <f>'Mapa Final'!B171</f>
        <v xml:space="preserve">Incompetencia </v>
      </c>
      <c r="C45" s="511" t="str">
        <f>'Mapa Final'!C171</f>
        <v>Afectación en la Prestación del Servicio de Justicia</v>
      </c>
      <c r="D45" s="511" t="str">
        <f>'Mapa Final'!D171</f>
        <v xml:space="preserve">Errores en la elaboración de los estudios previos. </v>
      </c>
      <c r="E45" s="514" t="str">
        <f>'Mapa Final'!E171</f>
        <v>La no estructuración de una etapa precontractual estricta y exigente</v>
      </c>
      <c r="F45" s="514" t="str">
        <f>'Mapa Final'!F171</f>
        <v xml:space="preserve">Falta de estructura organizacional  y capacidad administrativa que atienda los requerimientos de la entidad estatal </v>
      </c>
      <c r="G45" s="514" t="str">
        <f>'Mapa Final'!G171</f>
        <v>Usuarios, productos y prácticas organizacionales</v>
      </c>
      <c r="H45" s="517" t="str">
        <f>'Mapa Final'!I171</f>
        <v>Media</v>
      </c>
      <c r="I45" s="520" t="str">
        <f>'Mapa Final'!L171</f>
        <v>Leve</v>
      </c>
      <c r="J45" s="499" t="str">
        <f>'Mapa Final'!N171</f>
        <v>Moderado</v>
      </c>
      <c r="K45" s="502" t="str">
        <f>'Mapa Final'!AA171</f>
        <v>Baja</v>
      </c>
      <c r="L45" s="502" t="str">
        <f>'Mapa Final'!AE171</f>
        <v>Leve</v>
      </c>
      <c r="M45" s="505" t="str">
        <f>'Mapa Final'!AG171</f>
        <v>Bajo</v>
      </c>
      <c r="N45" s="502" t="str">
        <f>'Mapa Final'!AH171</f>
        <v>Aceptar</v>
      </c>
      <c r="O45" s="496"/>
      <c r="P45" s="496"/>
      <c r="Q45" s="496"/>
      <c r="R45" s="496"/>
      <c r="S45" s="496"/>
      <c r="T45" s="496"/>
    </row>
    <row r="46" spans="1:20" x14ac:dyDescent="0.3">
      <c r="A46" s="509"/>
      <c r="B46" s="539"/>
      <c r="C46" s="512"/>
      <c r="D46" s="512"/>
      <c r="E46" s="515"/>
      <c r="F46" s="515"/>
      <c r="G46" s="515"/>
      <c r="H46" s="518"/>
      <c r="I46" s="521"/>
      <c r="J46" s="500"/>
      <c r="K46" s="503"/>
      <c r="L46" s="503"/>
      <c r="M46" s="506"/>
      <c r="N46" s="503"/>
      <c r="O46" s="497"/>
      <c r="P46" s="497"/>
      <c r="Q46" s="497"/>
      <c r="R46" s="497"/>
      <c r="S46" s="497"/>
      <c r="T46" s="497"/>
    </row>
    <row r="47" spans="1:20" x14ac:dyDescent="0.3">
      <c r="A47" s="509"/>
      <c r="B47" s="539"/>
      <c r="C47" s="512"/>
      <c r="D47" s="512"/>
      <c r="E47" s="515"/>
      <c r="F47" s="515"/>
      <c r="G47" s="515"/>
      <c r="H47" s="518"/>
      <c r="I47" s="521"/>
      <c r="J47" s="500"/>
      <c r="K47" s="503"/>
      <c r="L47" s="503"/>
      <c r="M47" s="506"/>
      <c r="N47" s="503"/>
      <c r="O47" s="497"/>
      <c r="P47" s="497"/>
      <c r="Q47" s="497"/>
      <c r="R47" s="497"/>
      <c r="S47" s="497"/>
      <c r="T47" s="497"/>
    </row>
    <row r="48" spans="1:20" x14ac:dyDescent="0.3">
      <c r="A48" s="509"/>
      <c r="B48" s="539"/>
      <c r="C48" s="512"/>
      <c r="D48" s="512"/>
      <c r="E48" s="515"/>
      <c r="F48" s="515"/>
      <c r="G48" s="515"/>
      <c r="H48" s="518"/>
      <c r="I48" s="521"/>
      <c r="J48" s="500"/>
      <c r="K48" s="503"/>
      <c r="L48" s="503"/>
      <c r="M48" s="506"/>
      <c r="N48" s="503"/>
      <c r="O48" s="497"/>
      <c r="P48" s="497"/>
      <c r="Q48" s="497"/>
      <c r="R48" s="497"/>
      <c r="S48" s="497"/>
      <c r="T48" s="497"/>
    </row>
    <row r="49" spans="1:20" ht="15" thickBot="1" x14ac:dyDescent="0.35">
      <c r="A49" s="510"/>
      <c r="B49" s="540"/>
      <c r="C49" s="513"/>
      <c r="D49" s="513"/>
      <c r="E49" s="516"/>
      <c r="F49" s="516"/>
      <c r="G49" s="516"/>
      <c r="H49" s="519"/>
      <c r="I49" s="522"/>
      <c r="J49" s="501"/>
      <c r="K49" s="504"/>
      <c r="L49" s="504"/>
      <c r="M49" s="507"/>
      <c r="N49" s="504"/>
      <c r="O49" s="498"/>
      <c r="P49" s="498"/>
      <c r="Q49" s="498"/>
      <c r="R49" s="498"/>
      <c r="S49" s="498"/>
      <c r="T49" s="498"/>
    </row>
    <row r="50" spans="1:20" x14ac:dyDescent="0.3">
      <c r="A50" s="508">
        <f>'Mapa Final'!A36</f>
        <v>0</v>
      </c>
      <c r="B50" s="494">
        <f>'Mapa Final'!B36</f>
        <v>0</v>
      </c>
      <c r="C50" s="511" t="str">
        <f>'Mapa Final'!C36</f>
        <v xml:space="preserve"> Afectación Ambiental</v>
      </c>
      <c r="D50" s="511" t="str">
        <f>'Mapa Final'!D36</f>
        <v>Incumplimiento de requisitos ambientales legales aplicables al proceso de contratación.</v>
      </c>
      <c r="E50" s="514" t="str">
        <f>'Mapa Final'!E36</f>
        <v>debilidad en el cumplimiento de los requisitos ambientales legales aplicables al proceso de contratación.</v>
      </c>
      <c r="F50" s="514" t="str">
        <f>'Mapa Final'!F36</f>
        <v xml:space="preserve">Incumplimiento de los requisitos contenido en la NTC 14001:2015, en el SIGCMA Seccional y en los Acuerdos PSAA14-10160, PSAA14-10161, así como NTC 9001: 2015, en el SIGCMA Seccional y el Acuerdo PSAA14-10161
</v>
      </c>
      <c r="G50" s="514" t="str">
        <f>'Mapa Final'!G36</f>
        <v>Ejecución y Administración de Procesos</v>
      </c>
      <c r="H50" s="517" t="str">
        <f>'Mapa Final'!I36</f>
        <v>Media</v>
      </c>
      <c r="I50" s="520" t="str">
        <f>'Mapa Final'!L36</f>
        <v>Moderado</v>
      </c>
      <c r="J50" s="499" t="str">
        <f>'Mapa Final'!N36</f>
        <v>Moderado</v>
      </c>
      <c r="K50" s="502" t="str">
        <f>'Mapa Final'!AA36</f>
        <v>Baja</v>
      </c>
      <c r="L50" s="502" t="str">
        <f>'Mapa Final'!AE36</f>
        <v>Moderado</v>
      </c>
      <c r="M50" s="505" t="str">
        <f>'Mapa Final'!AG36</f>
        <v>Moderado</v>
      </c>
      <c r="N50" s="502" t="str">
        <f>'Mapa Final'!AH36</f>
        <v>Aceptar</v>
      </c>
      <c r="O50" s="496"/>
      <c r="P50" s="496"/>
      <c r="Q50" s="496"/>
      <c r="R50" s="496"/>
      <c r="S50" s="496"/>
      <c r="T50" s="496"/>
    </row>
    <row r="51" spans="1:20" x14ac:dyDescent="0.3">
      <c r="A51" s="509"/>
      <c r="B51" s="539"/>
      <c r="C51" s="512"/>
      <c r="D51" s="512"/>
      <c r="E51" s="515"/>
      <c r="F51" s="515"/>
      <c r="G51" s="515"/>
      <c r="H51" s="518"/>
      <c r="I51" s="521"/>
      <c r="J51" s="500"/>
      <c r="K51" s="503"/>
      <c r="L51" s="503"/>
      <c r="M51" s="506"/>
      <c r="N51" s="503"/>
      <c r="O51" s="497"/>
      <c r="P51" s="497"/>
      <c r="Q51" s="497"/>
      <c r="R51" s="497"/>
      <c r="S51" s="497"/>
      <c r="T51" s="497"/>
    </row>
    <row r="52" spans="1:20" x14ac:dyDescent="0.3">
      <c r="A52" s="509"/>
      <c r="B52" s="539"/>
      <c r="C52" s="512"/>
      <c r="D52" s="512"/>
      <c r="E52" s="515"/>
      <c r="F52" s="515"/>
      <c r="G52" s="515"/>
      <c r="H52" s="518"/>
      <c r="I52" s="521"/>
      <c r="J52" s="500"/>
      <c r="K52" s="503"/>
      <c r="L52" s="503"/>
      <c r="M52" s="506"/>
      <c r="N52" s="503"/>
      <c r="O52" s="497"/>
      <c r="P52" s="497"/>
      <c r="Q52" s="497"/>
      <c r="R52" s="497"/>
      <c r="S52" s="497"/>
      <c r="T52" s="497"/>
    </row>
    <row r="53" spans="1:20" x14ac:dyDescent="0.3">
      <c r="A53" s="509"/>
      <c r="B53" s="539"/>
      <c r="C53" s="512"/>
      <c r="D53" s="512"/>
      <c r="E53" s="515"/>
      <c r="F53" s="515"/>
      <c r="G53" s="515"/>
      <c r="H53" s="518"/>
      <c r="I53" s="521"/>
      <c r="J53" s="500"/>
      <c r="K53" s="503"/>
      <c r="L53" s="503"/>
      <c r="M53" s="506"/>
      <c r="N53" s="503"/>
      <c r="O53" s="497"/>
      <c r="P53" s="497"/>
      <c r="Q53" s="497"/>
      <c r="R53" s="497"/>
      <c r="S53" s="497"/>
      <c r="T53" s="497"/>
    </row>
    <row r="54" spans="1:20" ht="15" thickBot="1" x14ac:dyDescent="0.35">
      <c r="A54" s="510"/>
      <c r="B54" s="540"/>
      <c r="C54" s="513"/>
      <c r="D54" s="513"/>
      <c r="E54" s="516"/>
      <c r="F54" s="516"/>
      <c r="G54" s="516"/>
      <c r="H54" s="519"/>
      <c r="I54" s="522"/>
      <c r="J54" s="501"/>
      <c r="K54" s="504"/>
      <c r="L54" s="504"/>
      <c r="M54" s="507"/>
      <c r="N54" s="504"/>
      <c r="O54" s="498"/>
      <c r="P54" s="498"/>
      <c r="Q54" s="498"/>
      <c r="R54" s="498"/>
      <c r="S54" s="498"/>
      <c r="T54" s="498"/>
    </row>
    <row r="55" spans="1:20" x14ac:dyDescent="0.3">
      <c r="A55" s="508">
        <f>'Mapa Final'!A40</f>
        <v>0</v>
      </c>
      <c r="B55" s="494">
        <f>'Mapa Final'!B40</f>
        <v>0</v>
      </c>
      <c r="C55" s="511">
        <f>'Mapa Final'!C40</f>
        <v>0</v>
      </c>
      <c r="D55" s="511" t="str">
        <f>'Mapa Final'!D40</f>
        <v>Mala calidad en el servicio</v>
      </c>
      <c r="E55" s="514" t="str">
        <f>'Mapa Final'!E40</f>
        <v>No aplicación de politicas y procedimientos de caldiad</v>
      </c>
      <c r="F55" s="514">
        <f>'Mapa Final'!F40</f>
        <v>0</v>
      </c>
      <c r="G55" s="514">
        <f>'Mapa Final'!G40</f>
        <v>0</v>
      </c>
      <c r="H55" s="517" t="str">
        <f>'Mapa Final'!I40</f>
        <v>Muy Baja</v>
      </c>
      <c r="I55" s="520" t="str">
        <f>'Mapa Final'!L40</f>
        <v>Leve</v>
      </c>
      <c r="J55" s="499" t="str">
        <f>'Mapa Final'!N40</f>
        <v>Bajo</v>
      </c>
      <c r="K55" s="502" t="str">
        <f>'Mapa Final'!AA40</f>
        <v>Muy Baja</v>
      </c>
      <c r="L55" s="502" t="str">
        <f>'Mapa Final'!AE40</f>
        <v>Leve</v>
      </c>
      <c r="M55" s="505" t="str">
        <f>'Mapa Final'!AG40</f>
        <v>Bajo</v>
      </c>
      <c r="N55" s="502" t="str">
        <f>'Mapa Final'!AH40</f>
        <v>Aceptar</v>
      </c>
      <c r="O55" s="496"/>
      <c r="P55" s="496"/>
      <c r="Q55" s="496"/>
      <c r="R55" s="496"/>
      <c r="S55" s="496"/>
      <c r="T55" s="496"/>
    </row>
    <row r="56" spans="1:20" x14ac:dyDescent="0.3">
      <c r="A56" s="509"/>
      <c r="B56" s="539"/>
      <c r="C56" s="512"/>
      <c r="D56" s="512"/>
      <c r="E56" s="515"/>
      <c r="F56" s="515"/>
      <c r="G56" s="515"/>
      <c r="H56" s="518"/>
      <c r="I56" s="521"/>
      <c r="J56" s="500"/>
      <c r="K56" s="503"/>
      <c r="L56" s="503"/>
      <c r="M56" s="506"/>
      <c r="N56" s="503"/>
      <c r="O56" s="497"/>
      <c r="P56" s="497"/>
      <c r="Q56" s="497"/>
      <c r="R56" s="497"/>
      <c r="S56" s="497"/>
      <c r="T56" s="497"/>
    </row>
    <row r="57" spans="1:20" x14ac:dyDescent="0.3">
      <c r="A57" s="509"/>
      <c r="B57" s="539"/>
      <c r="C57" s="512"/>
      <c r="D57" s="512"/>
      <c r="E57" s="515"/>
      <c r="F57" s="515"/>
      <c r="G57" s="515"/>
      <c r="H57" s="518"/>
      <c r="I57" s="521"/>
      <c r="J57" s="500"/>
      <c r="K57" s="503"/>
      <c r="L57" s="503"/>
      <c r="M57" s="506"/>
      <c r="N57" s="503"/>
      <c r="O57" s="497"/>
      <c r="P57" s="497"/>
      <c r="Q57" s="497"/>
      <c r="R57" s="497"/>
      <c r="S57" s="497"/>
      <c r="T57" s="497"/>
    </row>
    <row r="58" spans="1:20" x14ac:dyDescent="0.3">
      <c r="A58" s="509"/>
      <c r="B58" s="539"/>
      <c r="C58" s="512"/>
      <c r="D58" s="512"/>
      <c r="E58" s="515"/>
      <c r="F58" s="515"/>
      <c r="G58" s="515"/>
      <c r="H58" s="518"/>
      <c r="I58" s="521"/>
      <c r="J58" s="500"/>
      <c r="K58" s="503"/>
      <c r="L58" s="503"/>
      <c r="M58" s="506"/>
      <c r="N58" s="503"/>
      <c r="O58" s="497"/>
      <c r="P58" s="497"/>
      <c r="Q58" s="497"/>
      <c r="R58" s="497"/>
      <c r="S58" s="497"/>
      <c r="T58" s="497"/>
    </row>
    <row r="59" spans="1:20" ht="15" thickBot="1" x14ac:dyDescent="0.35">
      <c r="A59" s="510"/>
      <c r="B59" s="540"/>
      <c r="C59" s="513"/>
      <c r="D59" s="513"/>
      <c r="E59" s="516"/>
      <c r="F59" s="516"/>
      <c r="G59" s="516"/>
      <c r="H59" s="519"/>
      <c r="I59" s="522"/>
      <c r="J59" s="501"/>
      <c r="K59" s="504"/>
      <c r="L59" s="504"/>
      <c r="M59" s="507"/>
      <c r="N59" s="504"/>
      <c r="O59" s="498"/>
      <c r="P59" s="498"/>
      <c r="Q59" s="498"/>
      <c r="R59" s="498"/>
      <c r="S59" s="498"/>
      <c r="T59" s="498"/>
    </row>
  </sheetData>
  <mergeCells count="219">
    <mergeCell ref="R1:T3"/>
    <mergeCell ref="A4:C4"/>
    <mergeCell ref="D4:N4"/>
    <mergeCell ref="O4:Q4"/>
    <mergeCell ref="A5:C5"/>
    <mergeCell ref="D5:N5"/>
    <mergeCell ref="A6:C6"/>
    <mergeCell ref="D6:N6"/>
    <mergeCell ref="A7:F7"/>
    <mergeCell ref="H7:J7"/>
    <mergeCell ref="K7:M7"/>
    <mergeCell ref="N7:N8"/>
    <mergeCell ref="A1:C2"/>
    <mergeCell ref="D1:Q3"/>
    <mergeCell ref="O7:O8"/>
    <mergeCell ref="P7:Q7"/>
    <mergeCell ref="R7:S7"/>
    <mergeCell ref="T7:T8"/>
    <mergeCell ref="A9:N9"/>
    <mergeCell ref="A10:A14"/>
    <mergeCell ref="C10:C14"/>
    <mergeCell ref="D10:D14"/>
    <mergeCell ref="E10:E14"/>
    <mergeCell ref="F10:F14"/>
    <mergeCell ref="S10:S14"/>
    <mergeCell ref="T10:T14"/>
    <mergeCell ref="A15:A19"/>
    <mergeCell ref="C15:C19"/>
    <mergeCell ref="D15:D19"/>
    <mergeCell ref="E15:E19"/>
    <mergeCell ref="F15:F19"/>
    <mergeCell ref="G15:G19"/>
    <mergeCell ref="H15:H19"/>
    <mergeCell ref="I15:I19"/>
    <mergeCell ref="M10:M14"/>
    <mergeCell ref="N10:N14"/>
    <mergeCell ref="O10:O14"/>
    <mergeCell ref="P10:P14"/>
    <mergeCell ref="Q10:Q14"/>
    <mergeCell ref="R10:R14"/>
    <mergeCell ref="G10:G14"/>
    <mergeCell ref="H10:H14"/>
    <mergeCell ref="I10:I14"/>
    <mergeCell ref="J10:J14"/>
    <mergeCell ref="K10:K14"/>
    <mergeCell ref="L10:L14"/>
    <mergeCell ref="P15:P19"/>
    <mergeCell ref="Q15:Q19"/>
    <mergeCell ref="R15:R19"/>
    <mergeCell ref="S15:S19"/>
    <mergeCell ref="T15:T19"/>
    <mergeCell ref="N15:N19"/>
    <mergeCell ref="O15:O19"/>
    <mergeCell ref="A20:A24"/>
    <mergeCell ref="C20:C24"/>
    <mergeCell ref="D20:D24"/>
    <mergeCell ref="E20:E24"/>
    <mergeCell ref="F20:F24"/>
    <mergeCell ref="J15:J19"/>
    <mergeCell ref="K15:K19"/>
    <mergeCell ref="L15:L19"/>
    <mergeCell ref="M15:M19"/>
    <mergeCell ref="S20:S24"/>
    <mergeCell ref="T20:T24"/>
    <mergeCell ref="A25:A29"/>
    <mergeCell ref="C25:C29"/>
    <mergeCell ref="D25:D29"/>
    <mergeCell ref="E25:E29"/>
    <mergeCell ref="F25:F29"/>
    <mergeCell ref="G25:G29"/>
    <mergeCell ref="H25:H29"/>
    <mergeCell ref="I25:I29"/>
    <mergeCell ref="M20:M24"/>
    <mergeCell ref="N20:N24"/>
    <mergeCell ref="O20:O24"/>
    <mergeCell ref="P20:P24"/>
    <mergeCell ref="Q20:Q24"/>
    <mergeCell ref="R20:R24"/>
    <mergeCell ref="G20:G24"/>
    <mergeCell ref="H20:H24"/>
    <mergeCell ref="I20:I24"/>
    <mergeCell ref="J20:J24"/>
    <mergeCell ref="K20:K24"/>
    <mergeCell ref="L20:L24"/>
    <mergeCell ref="P25:P29"/>
    <mergeCell ref="Q25:Q29"/>
    <mergeCell ref="R25:R29"/>
    <mergeCell ref="S25:S29"/>
    <mergeCell ref="T25:T29"/>
    <mergeCell ref="A30:A34"/>
    <mergeCell ref="C30:C34"/>
    <mergeCell ref="D30:D34"/>
    <mergeCell ref="E30:E34"/>
    <mergeCell ref="F30:F34"/>
    <mergeCell ref="J25:J29"/>
    <mergeCell ref="K25:K29"/>
    <mergeCell ref="L25:L29"/>
    <mergeCell ref="M25:M29"/>
    <mergeCell ref="N25:N29"/>
    <mergeCell ref="O25:O29"/>
    <mergeCell ref="S30:S34"/>
    <mergeCell ref="T30:T34"/>
    <mergeCell ref="N30:N34"/>
    <mergeCell ref="O30:O34"/>
    <mergeCell ref="P30:P34"/>
    <mergeCell ref="Q30:Q34"/>
    <mergeCell ref="R30:R34"/>
    <mergeCell ref="C35:C39"/>
    <mergeCell ref="D35:D39"/>
    <mergeCell ref="E35:E39"/>
    <mergeCell ref="F35:F39"/>
    <mergeCell ref="G35:G39"/>
    <mergeCell ref="H35:H39"/>
    <mergeCell ref="I35:I39"/>
    <mergeCell ref="M30:M34"/>
    <mergeCell ref="G30:G34"/>
    <mergeCell ref="H30:H34"/>
    <mergeCell ref="I30:I34"/>
    <mergeCell ref="J30:J34"/>
    <mergeCell ref="K30:K34"/>
    <mergeCell ref="L30:L34"/>
    <mergeCell ref="P35:P39"/>
    <mergeCell ref="Q35:Q39"/>
    <mergeCell ref="R35:R39"/>
    <mergeCell ref="S35:S39"/>
    <mergeCell ref="T35:T39"/>
    <mergeCell ref="A40:A44"/>
    <mergeCell ref="C40:C44"/>
    <mergeCell ref="D40:D44"/>
    <mergeCell ref="E40:E44"/>
    <mergeCell ref="F40:F44"/>
    <mergeCell ref="J35:J39"/>
    <mergeCell ref="K35:K39"/>
    <mergeCell ref="L35:L39"/>
    <mergeCell ref="M35:M39"/>
    <mergeCell ref="N35:N39"/>
    <mergeCell ref="O35:O39"/>
    <mergeCell ref="S40:S44"/>
    <mergeCell ref="T40:T44"/>
    <mergeCell ref="N40:N44"/>
    <mergeCell ref="O40:O44"/>
    <mergeCell ref="P40:P44"/>
    <mergeCell ref="Q40:Q44"/>
    <mergeCell ref="R40:R44"/>
    <mergeCell ref="A35:A39"/>
    <mergeCell ref="C45:C49"/>
    <mergeCell ref="D45:D49"/>
    <mergeCell ref="E45:E49"/>
    <mergeCell ref="F45:F49"/>
    <mergeCell ref="G45:G49"/>
    <mergeCell ref="H45:H49"/>
    <mergeCell ref="I45:I49"/>
    <mergeCell ref="M40:M44"/>
    <mergeCell ref="G40:G44"/>
    <mergeCell ref="H40:H44"/>
    <mergeCell ref="I40:I44"/>
    <mergeCell ref="J40:J44"/>
    <mergeCell ref="K40:K44"/>
    <mergeCell ref="L40:L44"/>
    <mergeCell ref="P45:P49"/>
    <mergeCell ref="Q45:Q49"/>
    <mergeCell ref="R45:R49"/>
    <mergeCell ref="S45:S49"/>
    <mergeCell ref="T45:T49"/>
    <mergeCell ref="A50:A54"/>
    <mergeCell ref="C50:C54"/>
    <mergeCell ref="D50:D54"/>
    <mergeCell ref="E50:E54"/>
    <mergeCell ref="F50:F54"/>
    <mergeCell ref="J45:J49"/>
    <mergeCell ref="K45:K49"/>
    <mergeCell ref="L45:L49"/>
    <mergeCell ref="M45:M49"/>
    <mergeCell ref="N45:N49"/>
    <mergeCell ref="O45:O49"/>
    <mergeCell ref="S50:S54"/>
    <mergeCell ref="T50:T54"/>
    <mergeCell ref="N50:N54"/>
    <mergeCell ref="O50:O54"/>
    <mergeCell ref="P50:P54"/>
    <mergeCell ref="Q50:Q54"/>
    <mergeCell ref="R50:R54"/>
    <mergeCell ref="A45:A49"/>
    <mergeCell ref="A55:A59"/>
    <mergeCell ref="C55:C59"/>
    <mergeCell ref="D55:D59"/>
    <mergeCell ref="E55:E59"/>
    <mergeCell ref="F55:F59"/>
    <mergeCell ref="G55:G59"/>
    <mergeCell ref="H55:H59"/>
    <mergeCell ref="I55:I59"/>
    <mergeCell ref="M50:M54"/>
    <mergeCell ref="G50:G54"/>
    <mergeCell ref="H50:H54"/>
    <mergeCell ref="I50:I54"/>
    <mergeCell ref="J50:J54"/>
    <mergeCell ref="K50:K54"/>
    <mergeCell ref="L50:L54"/>
    <mergeCell ref="B55:B59"/>
    <mergeCell ref="P55:P59"/>
    <mergeCell ref="Q55:Q59"/>
    <mergeCell ref="R55:R59"/>
    <mergeCell ref="S55:S59"/>
    <mergeCell ref="T55:T59"/>
    <mergeCell ref="J55:J59"/>
    <mergeCell ref="K55:K59"/>
    <mergeCell ref="L55:L59"/>
    <mergeCell ref="M55:M59"/>
    <mergeCell ref="N55:N59"/>
    <mergeCell ref="O55:O59"/>
    <mergeCell ref="B10:B14"/>
    <mergeCell ref="B15:B19"/>
    <mergeCell ref="B20:B24"/>
    <mergeCell ref="B25:B29"/>
    <mergeCell ref="B30:B34"/>
    <mergeCell ref="B35:B39"/>
    <mergeCell ref="B40:B44"/>
    <mergeCell ref="B45:B49"/>
    <mergeCell ref="B50:B54"/>
  </mergeCells>
  <conditionalFormatting sqref="D8:G8 H7 H60:J1048576 A7:B7">
    <cfRule type="containsText" dxfId="597" priority="669" operator="containsText" text="3- Moderado">
      <formula>NOT(ISERROR(SEARCH("3- Moderado",A7)))</formula>
    </cfRule>
    <cfRule type="containsText" dxfId="596" priority="670" operator="containsText" text="6- Moderado">
      <formula>NOT(ISERROR(SEARCH("6- Moderado",A7)))</formula>
    </cfRule>
    <cfRule type="containsText" dxfId="595" priority="671" operator="containsText" text="4- Moderado">
      <formula>NOT(ISERROR(SEARCH("4- Moderado",A7)))</formula>
    </cfRule>
    <cfRule type="containsText" dxfId="594" priority="672" operator="containsText" text="3- Bajo">
      <formula>NOT(ISERROR(SEARCH("3- Bajo",A7)))</formula>
    </cfRule>
    <cfRule type="containsText" dxfId="593" priority="673" operator="containsText" text="4- Bajo">
      <formula>NOT(ISERROR(SEARCH("4- Bajo",A7)))</formula>
    </cfRule>
    <cfRule type="containsText" dxfId="592" priority="674" operator="containsText" text="1- Bajo">
      <formula>NOT(ISERROR(SEARCH("1- Bajo",A7)))</formula>
    </cfRule>
  </conditionalFormatting>
  <conditionalFormatting sqref="H8:J8">
    <cfRule type="containsText" dxfId="591" priority="662" operator="containsText" text="3- Moderado">
      <formula>NOT(ISERROR(SEARCH("3- Moderado",H8)))</formula>
    </cfRule>
    <cfRule type="containsText" dxfId="590" priority="663" operator="containsText" text="6- Moderado">
      <formula>NOT(ISERROR(SEARCH("6- Moderado",H8)))</formula>
    </cfRule>
    <cfRule type="containsText" dxfId="589" priority="664" operator="containsText" text="4- Moderado">
      <formula>NOT(ISERROR(SEARCH("4- Moderado",H8)))</formula>
    </cfRule>
    <cfRule type="containsText" dxfId="588" priority="665" operator="containsText" text="3- Bajo">
      <formula>NOT(ISERROR(SEARCH("3- Bajo",H8)))</formula>
    </cfRule>
    <cfRule type="containsText" dxfId="587" priority="666" operator="containsText" text="4- Bajo">
      <formula>NOT(ISERROR(SEARCH("4- Bajo",H8)))</formula>
    </cfRule>
    <cfRule type="containsText" dxfId="586" priority="668" operator="containsText" text="1- Bajo">
      <formula>NOT(ISERROR(SEARCH("1- Bajo",H8)))</formula>
    </cfRule>
  </conditionalFormatting>
  <conditionalFormatting sqref="J8 J60:J1048576">
    <cfRule type="containsText" dxfId="585" priority="651" operator="containsText" text="25- Extremo">
      <formula>NOT(ISERROR(SEARCH("25- Extremo",J8)))</formula>
    </cfRule>
    <cfRule type="containsText" dxfId="584" priority="652" operator="containsText" text="20- Extremo">
      <formula>NOT(ISERROR(SEARCH("20- Extremo",J8)))</formula>
    </cfRule>
    <cfRule type="containsText" dxfId="583" priority="653" operator="containsText" text="15- Extremo">
      <formula>NOT(ISERROR(SEARCH("15- Extremo",J8)))</formula>
    </cfRule>
    <cfRule type="containsText" dxfId="582" priority="654" operator="containsText" text="10- Extremo">
      <formula>NOT(ISERROR(SEARCH("10- Extremo",J8)))</formula>
    </cfRule>
    <cfRule type="containsText" dxfId="581" priority="655" operator="containsText" text="5- Extremo">
      <formula>NOT(ISERROR(SEARCH("5- Extremo",J8)))</formula>
    </cfRule>
    <cfRule type="containsText" dxfId="580" priority="656" operator="containsText" text="12- Alto">
      <formula>NOT(ISERROR(SEARCH("12- Alto",J8)))</formula>
    </cfRule>
    <cfRule type="containsText" dxfId="579" priority="657" operator="containsText" text="10- Alto">
      <formula>NOT(ISERROR(SEARCH("10- Alto",J8)))</formula>
    </cfRule>
    <cfRule type="containsText" dxfId="578" priority="658" operator="containsText" text="9- Alto">
      <formula>NOT(ISERROR(SEARCH("9- Alto",J8)))</formula>
    </cfRule>
    <cfRule type="containsText" dxfId="577" priority="659" operator="containsText" text="8- Alto">
      <formula>NOT(ISERROR(SEARCH("8- Alto",J8)))</formula>
    </cfRule>
    <cfRule type="containsText" dxfId="576" priority="660" operator="containsText" text="5- Alto">
      <formula>NOT(ISERROR(SEARCH("5- Alto",J8)))</formula>
    </cfRule>
    <cfRule type="containsText" dxfId="575" priority="661" operator="containsText" text="4- Alto">
      <formula>NOT(ISERROR(SEARCH("4- Alto",J8)))</formula>
    </cfRule>
    <cfRule type="containsText" dxfId="574" priority="667" operator="containsText" text="2- Bajo">
      <formula>NOT(ISERROR(SEARCH("2- Bajo",J8)))</formula>
    </cfRule>
  </conditionalFormatting>
  <conditionalFormatting sqref="K10:L10 K15:L15 K20:L20">
    <cfRule type="containsText" dxfId="573" priority="645" operator="containsText" text="3- Moderado">
      <formula>NOT(ISERROR(SEARCH("3- Moderado",K10)))</formula>
    </cfRule>
    <cfRule type="containsText" dxfId="572" priority="646" operator="containsText" text="6- Moderado">
      <formula>NOT(ISERROR(SEARCH("6- Moderado",K10)))</formula>
    </cfRule>
    <cfRule type="containsText" dxfId="571" priority="647" operator="containsText" text="4- Moderado">
      <formula>NOT(ISERROR(SEARCH("4- Moderado",K10)))</formula>
    </cfRule>
    <cfRule type="containsText" dxfId="570" priority="648" operator="containsText" text="3- Bajo">
      <formula>NOT(ISERROR(SEARCH("3- Bajo",K10)))</formula>
    </cfRule>
    <cfRule type="containsText" dxfId="569" priority="649" operator="containsText" text="4- Bajo">
      <formula>NOT(ISERROR(SEARCH("4- Bajo",K10)))</formula>
    </cfRule>
    <cfRule type="containsText" dxfId="568" priority="650" operator="containsText" text="1- Bajo">
      <formula>NOT(ISERROR(SEARCH("1- Bajo",K10)))</formula>
    </cfRule>
  </conditionalFormatting>
  <conditionalFormatting sqref="H10:I10 H15:I15 H20:I20">
    <cfRule type="containsText" dxfId="567" priority="639" operator="containsText" text="3- Moderado">
      <formula>NOT(ISERROR(SEARCH("3- Moderado",H10)))</formula>
    </cfRule>
    <cfRule type="containsText" dxfId="566" priority="640" operator="containsText" text="6- Moderado">
      <formula>NOT(ISERROR(SEARCH("6- Moderado",H10)))</formula>
    </cfRule>
    <cfRule type="containsText" dxfId="565" priority="641" operator="containsText" text="4- Moderado">
      <formula>NOT(ISERROR(SEARCH("4- Moderado",H10)))</formula>
    </cfRule>
    <cfRule type="containsText" dxfId="564" priority="642" operator="containsText" text="3- Bajo">
      <formula>NOT(ISERROR(SEARCH("3- Bajo",H10)))</formula>
    </cfRule>
    <cfRule type="containsText" dxfId="563" priority="643" operator="containsText" text="4- Bajo">
      <formula>NOT(ISERROR(SEARCH("4- Bajo",H10)))</formula>
    </cfRule>
    <cfRule type="containsText" dxfId="562" priority="644" operator="containsText" text="1- Bajo">
      <formula>NOT(ISERROR(SEARCH("1- Bajo",H10)))</formula>
    </cfRule>
  </conditionalFormatting>
  <conditionalFormatting sqref="A10:E10 E15 A15:B15 B20 B25 B30 B35 B40 B45 B50 B55">
    <cfRule type="containsText" dxfId="561" priority="633" operator="containsText" text="3- Moderado">
      <formula>NOT(ISERROR(SEARCH("3- Moderado",A10)))</formula>
    </cfRule>
    <cfRule type="containsText" dxfId="560" priority="634" operator="containsText" text="6- Moderado">
      <formula>NOT(ISERROR(SEARCH("6- Moderado",A10)))</formula>
    </cfRule>
    <cfRule type="containsText" dxfId="559" priority="635" operator="containsText" text="4- Moderado">
      <formula>NOT(ISERROR(SEARCH("4- Moderado",A10)))</formula>
    </cfRule>
    <cfRule type="containsText" dxfId="558" priority="636" operator="containsText" text="3- Bajo">
      <formula>NOT(ISERROR(SEARCH("3- Bajo",A10)))</formula>
    </cfRule>
    <cfRule type="containsText" dxfId="557" priority="637" operator="containsText" text="4- Bajo">
      <formula>NOT(ISERROR(SEARCH("4- Bajo",A10)))</formula>
    </cfRule>
    <cfRule type="containsText" dxfId="556" priority="638" operator="containsText" text="1- Bajo">
      <formula>NOT(ISERROR(SEARCH("1- Bajo",A10)))</formula>
    </cfRule>
  </conditionalFormatting>
  <conditionalFormatting sqref="F10:G10 F15:G15">
    <cfRule type="containsText" dxfId="555" priority="627" operator="containsText" text="3- Moderado">
      <formula>NOT(ISERROR(SEARCH("3- Moderado",F10)))</formula>
    </cfRule>
    <cfRule type="containsText" dxfId="554" priority="628" operator="containsText" text="6- Moderado">
      <formula>NOT(ISERROR(SEARCH("6- Moderado",F10)))</formula>
    </cfRule>
    <cfRule type="containsText" dxfId="553" priority="629" operator="containsText" text="4- Moderado">
      <formula>NOT(ISERROR(SEARCH("4- Moderado",F10)))</formula>
    </cfRule>
    <cfRule type="containsText" dxfId="552" priority="630" operator="containsText" text="3- Bajo">
      <formula>NOT(ISERROR(SEARCH("3- Bajo",F10)))</formula>
    </cfRule>
    <cfRule type="containsText" dxfId="551" priority="631" operator="containsText" text="4- Bajo">
      <formula>NOT(ISERROR(SEARCH("4- Bajo",F10)))</formula>
    </cfRule>
    <cfRule type="containsText" dxfId="550" priority="632" operator="containsText" text="1- Bajo">
      <formula>NOT(ISERROR(SEARCH("1- Bajo",F10)))</formula>
    </cfRule>
  </conditionalFormatting>
  <conditionalFormatting sqref="K8">
    <cfRule type="containsText" dxfId="549" priority="621" operator="containsText" text="3- Moderado">
      <formula>NOT(ISERROR(SEARCH("3- Moderado",K8)))</formula>
    </cfRule>
    <cfRule type="containsText" dxfId="548" priority="622" operator="containsText" text="6- Moderado">
      <formula>NOT(ISERROR(SEARCH("6- Moderado",K8)))</formula>
    </cfRule>
    <cfRule type="containsText" dxfId="547" priority="623" operator="containsText" text="4- Moderado">
      <formula>NOT(ISERROR(SEARCH("4- Moderado",K8)))</formula>
    </cfRule>
    <cfRule type="containsText" dxfId="546" priority="624" operator="containsText" text="3- Bajo">
      <formula>NOT(ISERROR(SEARCH("3- Bajo",K8)))</formula>
    </cfRule>
    <cfRule type="containsText" dxfId="545" priority="625" operator="containsText" text="4- Bajo">
      <formula>NOT(ISERROR(SEARCH("4- Bajo",K8)))</formula>
    </cfRule>
    <cfRule type="containsText" dxfId="544" priority="626" operator="containsText" text="1- Bajo">
      <formula>NOT(ISERROR(SEARCH("1- Bajo",K8)))</formula>
    </cfRule>
  </conditionalFormatting>
  <conditionalFormatting sqref="L8">
    <cfRule type="containsText" dxfId="543" priority="615" operator="containsText" text="3- Moderado">
      <formula>NOT(ISERROR(SEARCH("3- Moderado",L8)))</formula>
    </cfRule>
    <cfRule type="containsText" dxfId="542" priority="616" operator="containsText" text="6- Moderado">
      <formula>NOT(ISERROR(SEARCH("6- Moderado",L8)))</formula>
    </cfRule>
    <cfRule type="containsText" dxfId="541" priority="617" operator="containsText" text="4- Moderado">
      <formula>NOT(ISERROR(SEARCH("4- Moderado",L8)))</formula>
    </cfRule>
    <cfRule type="containsText" dxfId="540" priority="618" operator="containsText" text="3- Bajo">
      <formula>NOT(ISERROR(SEARCH("3- Bajo",L8)))</formula>
    </cfRule>
    <cfRule type="containsText" dxfId="539" priority="619" operator="containsText" text="4- Bajo">
      <formula>NOT(ISERROR(SEARCH("4- Bajo",L8)))</formula>
    </cfRule>
    <cfRule type="containsText" dxfId="538" priority="620" operator="containsText" text="1- Bajo">
      <formula>NOT(ISERROR(SEARCH("1- Bajo",L8)))</formula>
    </cfRule>
  </conditionalFormatting>
  <conditionalFormatting sqref="M8">
    <cfRule type="containsText" dxfId="537" priority="609" operator="containsText" text="3- Moderado">
      <formula>NOT(ISERROR(SEARCH("3- Moderado",M8)))</formula>
    </cfRule>
    <cfRule type="containsText" dxfId="536" priority="610" operator="containsText" text="6- Moderado">
      <formula>NOT(ISERROR(SEARCH("6- Moderado",M8)))</formula>
    </cfRule>
    <cfRule type="containsText" dxfId="535" priority="611" operator="containsText" text="4- Moderado">
      <formula>NOT(ISERROR(SEARCH("4- Moderado",M8)))</formula>
    </cfRule>
    <cfRule type="containsText" dxfId="534" priority="612" operator="containsText" text="3- Bajo">
      <formula>NOT(ISERROR(SEARCH("3- Bajo",M8)))</formula>
    </cfRule>
    <cfRule type="containsText" dxfId="533" priority="613" operator="containsText" text="4- Bajo">
      <formula>NOT(ISERROR(SEARCH("4- Bajo",M8)))</formula>
    </cfRule>
    <cfRule type="containsText" dxfId="532" priority="614" operator="containsText" text="1- Bajo">
      <formula>NOT(ISERROR(SEARCH("1- Bajo",M8)))</formula>
    </cfRule>
  </conditionalFormatting>
  <conditionalFormatting sqref="J10:J24">
    <cfRule type="containsText" dxfId="531" priority="604" operator="containsText" text="Bajo">
      <formula>NOT(ISERROR(SEARCH("Bajo",J10)))</formula>
    </cfRule>
    <cfRule type="containsText" dxfId="530" priority="605" operator="containsText" text="Moderado">
      <formula>NOT(ISERROR(SEARCH("Moderado",J10)))</formula>
    </cfRule>
    <cfRule type="containsText" dxfId="529" priority="606" operator="containsText" text="Alto">
      <formula>NOT(ISERROR(SEARCH("Alto",J10)))</formula>
    </cfRule>
    <cfRule type="containsText" dxfId="528" priority="607" operator="containsText" text="Extremo">
      <formula>NOT(ISERROR(SEARCH("Extremo",J10)))</formula>
    </cfRule>
    <cfRule type="colorScale" priority="608">
      <colorScale>
        <cfvo type="min"/>
        <cfvo type="max"/>
        <color rgb="FFFF7128"/>
        <color rgb="FFFFEF9C"/>
      </colorScale>
    </cfRule>
  </conditionalFormatting>
  <conditionalFormatting sqref="M10:M24">
    <cfRule type="containsText" dxfId="527" priority="579" operator="containsText" text="Moderado">
      <formula>NOT(ISERROR(SEARCH("Moderado",M10)))</formula>
    </cfRule>
    <cfRule type="containsText" dxfId="526" priority="599" operator="containsText" text="Bajo">
      <formula>NOT(ISERROR(SEARCH("Bajo",M10)))</formula>
    </cfRule>
    <cfRule type="containsText" dxfId="525" priority="600" operator="containsText" text="Moderado">
      <formula>NOT(ISERROR(SEARCH("Moderado",M10)))</formula>
    </cfRule>
    <cfRule type="containsText" dxfId="524" priority="601" operator="containsText" text="Alto">
      <formula>NOT(ISERROR(SEARCH("Alto",M10)))</formula>
    </cfRule>
    <cfRule type="containsText" dxfId="523" priority="602" operator="containsText" text="Extremo">
      <formula>NOT(ISERROR(SEARCH("Extremo",M10)))</formula>
    </cfRule>
    <cfRule type="colorScale" priority="603">
      <colorScale>
        <cfvo type="min"/>
        <cfvo type="max"/>
        <color rgb="FFFF7128"/>
        <color rgb="FFFFEF9C"/>
      </colorScale>
    </cfRule>
  </conditionalFormatting>
  <conditionalFormatting sqref="N10 N15 N20">
    <cfRule type="containsText" dxfId="522" priority="593" operator="containsText" text="3- Moderado">
      <formula>NOT(ISERROR(SEARCH("3- Moderado",N10)))</formula>
    </cfRule>
    <cfRule type="containsText" dxfId="521" priority="594" operator="containsText" text="6- Moderado">
      <formula>NOT(ISERROR(SEARCH("6- Moderado",N10)))</formula>
    </cfRule>
    <cfRule type="containsText" dxfId="520" priority="595" operator="containsText" text="4- Moderado">
      <formula>NOT(ISERROR(SEARCH("4- Moderado",N10)))</formula>
    </cfRule>
    <cfRule type="containsText" dxfId="519" priority="596" operator="containsText" text="3- Bajo">
      <formula>NOT(ISERROR(SEARCH("3- Bajo",N10)))</formula>
    </cfRule>
    <cfRule type="containsText" dxfId="518" priority="597" operator="containsText" text="4- Bajo">
      <formula>NOT(ISERROR(SEARCH("4- Bajo",N10)))</formula>
    </cfRule>
    <cfRule type="containsText" dxfId="517" priority="598" operator="containsText" text="1- Bajo">
      <formula>NOT(ISERROR(SEARCH("1- Bajo",N10)))</formula>
    </cfRule>
  </conditionalFormatting>
  <conditionalFormatting sqref="H10:H24">
    <cfRule type="containsText" dxfId="516" priority="580" operator="containsText" text="Muy Alta">
      <formula>NOT(ISERROR(SEARCH("Muy Alta",H10)))</formula>
    </cfRule>
    <cfRule type="containsText" dxfId="515" priority="581" operator="containsText" text="Alta">
      <formula>NOT(ISERROR(SEARCH("Alta",H10)))</formula>
    </cfRule>
    <cfRule type="containsText" dxfId="514" priority="582" operator="containsText" text="Muy Alta">
      <formula>NOT(ISERROR(SEARCH("Muy Alta",H10)))</formula>
    </cfRule>
    <cfRule type="containsText" dxfId="513" priority="587" operator="containsText" text="Muy Baja">
      <formula>NOT(ISERROR(SEARCH("Muy Baja",H10)))</formula>
    </cfRule>
    <cfRule type="containsText" dxfId="512" priority="588" operator="containsText" text="Baja">
      <formula>NOT(ISERROR(SEARCH("Baja",H10)))</formula>
    </cfRule>
    <cfRule type="containsText" dxfId="511" priority="589" operator="containsText" text="Media">
      <formula>NOT(ISERROR(SEARCH("Media",H10)))</formula>
    </cfRule>
    <cfRule type="containsText" dxfId="510" priority="590" operator="containsText" text="Alta">
      <formula>NOT(ISERROR(SEARCH("Alta",H10)))</formula>
    </cfRule>
    <cfRule type="containsText" dxfId="509" priority="592" operator="containsText" text="Muy Alta">
      <formula>NOT(ISERROR(SEARCH("Muy Alta",H10)))</formula>
    </cfRule>
  </conditionalFormatting>
  <conditionalFormatting sqref="I10:I24">
    <cfRule type="containsText" dxfId="508" priority="583" operator="containsText" text="Catastrófico">
      <formula>NOT(ISERROR(SEARCH("Catastrófico",I10)))</formula>
    </cfRule>
    <cfRule type="containsText" dxfId="507" priority="584" operator="containsText" text="Mayor">
      <formula>NOT(ISERROR(SEARCH("Mayor",I10)))</formula>
    </cfRule>
    <cfRule type="containsText" dxfId="506" priority="585" operator="containsText" text="Menor">
      <formula>NOT(ISERROR(SEARCH("Menor",I10)))</formula>
    </cfRule>
    <cfRule type="containsText" dxfId="505" priority="586" operator="containsText" text="Leve">
      <formula>NOT(ISERROR(SEARCH("Leve",I10)))</formula>
    </cfRule>
    <cfRule type="containsText" dxfId="504" priority="591" operator="containsText" text="Moderado">
      <formula>NOT(ISERROR(SEARCH("Moderado",I10)))</formula>
    </cfRule>
  </conditionalFormatting>
  <conditionalFormatting sqref="K10:K24">
    <cfRule type="containsText" dxfId="503" priority="578" operator="containsText" text="Media">
      <formula>NOT(ISERROR(SEARCH("Media",K10)))</formula>
    </cfRule>
  </conditionalFormatting>
  <conditionalFormatting sqref="L10:L24">
    <cfRule type="containsText" dxfId="502" priority="577" operator="containsText" text="Moderado">
      <formula>NOT(ISERROR(SEARCH("Moderado",L10)))</formula>
    </cfRule>
  </conditionalFormatting>
  <conditionalFormatting sqref="C15">
    <cfRule type="containsText" dxfId="501" priority="571" operator="containsText" text="3- Moderado">
      <formula>NOT(ISERROR(SEARCH("3- Moderado",C15)))</formula>
    </cfRule>
    <cfRule type="containsText" dxfId="500" priority="572" operator="containsText" text="6- Moderado">
      <formula>NOT(ISERROR(SEARCH("6- Moderado",C15)))</formula>
    </cfRule>
    <cfRule type="containsText" dxfId="499" priority="573" operator="containsText" text="4- Moderado">
      <formula>NOT(ISERROR(SEARCH("4- Moderado",C15)))</formula>
    </cfRule>
    <cfRule type="containsText" dxfId="498" priority="574" operator="containsText" text="3- Bajo">
      <formula>NOT(ISERROR(SEARCH("3- Bajo",C15)))</formula>
    </cfRule>
    <cfRule type="containsText" dxfId="497" priority="575" operator="containsText" text="4- Bajo">
      <formula>NOT(ISERROR(SEARCH("4- Bajo",C15)))</formula>
    </cfRule>
    <cfRule type="containsText" dxfId="496" priority="576" operator="containsText" text="1- Bajo">
      <formula>NOT(ISERROR(SEARCH("1- Bajo",C15)))</formula>
    </cfRule>
  </conditionalFormatting>
  <conditionalFormatting sqref="D15">
    <cfRule type="containsText" dxfId="495" priority="565" operator="containsText" text="3- Moderado">
      <formula>NOT(ISERROR(SEARCH("3- Moderado",D15)))</formula>
    </cfRule>
    <cfRule type="containsText" dxfId="494" priority="566" operator="containsText" text="6- Moderado">
      <formula>NOT(ISERROR(SEARCH("6- Moderado",D15)))</formula>
    </cfRule>
    <cfRule type="containsText" dxfId="493" priority="567" operator="containsText" text="4- Moderado">
      <formula>NOT(ISERROR(SEARCH("4- Moderado",D15)))</formula>
    </cfRule>
    <cfRule type="containsText" dxfId="492" priority="568" operator="containsText" text="3- Bajo">
      <formula>NOT(ISERROR(SEARCH("3- Bajo",D15)))</formula>
    </cfRule>
    <cfRule type="containsText" dxfId="491" priority="569" operator="containsText" text="4- Bajo">
      <formula>NOT(ISERROR(SEARCH("4- Bajo",D15)))</formula>
    </cfRule>
    <cfRule type="containsText" dxfId="490" priority="570" operator="containsText" text="1- Bajo">
      <formula>NOT(ISERROR(SEARCH("1- Bajo",D15)))</formula>
    </cfRule>
  </conditionalFormatting>
  <conditionalFormatting sqref="J10:J24">
    <cfRule type="containsText" dxfId="489" priority="564" operator="containsText" text="Moderado">
      <formula>NOT(ISERROR(SEARCH("Moderado",J10)))</formula>
    </cfRule>
  </conditionalFormatting>
  <conditionalFormatting sqref="J10:J24">
    <cfRule type="containsText" dxfId="488" priority="562" operator="containsText" text="Bajo">
      <formula>NOT(ISERROR(SEARCH("Bajo",J10)))</formula>
    </cfRule>
    <cfRule type="containsText" dxfId="487" priority="563" operator="containsText" text="Extremo">
      <formula>NOT(ISERROR(SEARCH("Extremo",J10)))</formula>
    </cfRule>
  </conditionalFormatting>
  <conditionalFormatting sqref="K10:K24">
    <cfRule type="containsText" dxfId="486" priority="560" operator="containsText" text="Baja">
      <formula>NOT(ISERROR(SEARCH("Baja",K10)))</formula>
    </cfRule>
    <cfRule type="containsText" dxfId="485" priority="561" operator="containsText" text="Muy Baja">
      <formula>NOT(ISERROR(SEARCH("Muy Baja",K10)))</formula>
    </cfRule>
  </conditionalFormatting>
  <conditionalFormatting sqref="K10:K24">
    <cfRule type="containsText" dxfId="484" priority="558" operator="containsText" text="Muy Alta">
      <formula>NOT(ISERROR(SEARCH("Muy Alta",K10)))</formula>
    </cfRule>
    <cfRule type="containsText" dxfId="483" priority="559" operator="containsText" text="Alta">
      <formula>NOT(ISERROR(SEARCH("Alta",K10)))</formula>
    </cfRule>
  </conditionalFormatting>
  <conditionalFormatting sqref="L10:L24">
    <cfRule type="containsText" dxfId="482" priority="554" operator="containsText" text="Catastrófico">
      <formula>NOT(ISERROR(SEARCH("Catastrófico",L10)))</formula>
    </cfRule>
    <cfRule type="containsText" dxfId="481" priority="555" operator="containsText" text="Mayor">
      <formula>NOT(ISERROR(SEARCH("Mayor",L10)))</formula>
    </cfRule>
    <cfRule type="containsText" dxfId="480" priority="556" operator="containsText" text="Menor">
      <formula>NOT(ISERROR(SEARCH("Menor",L10)))</formula>
    </cfRule>
    <cfRule type="containsText" dxfId="479" priority="557" operator="containsText" text="Leve">
      <formula>NOT(ISERROR(SEARCH("Leve",L10)))</formula>
    </cfRule>
  </conditionalFormatting>
  <conditionalFormatting sqref="A20 E20">
    <cfRule type="containsText" dxfId="478" priority="548" operator="containsText" text="3- Moderado">
      <formula>NOT(ISERROR(SEARCH("3- Moderado",A20)))</formula>
    </cfRule>
    <cfRule type="containsText" dxfId="477" priority="549" operator="containsText" text="6- Moderado">
      <formula>NOT(ISERROR(SEARCH("6- Moderado",A20)))</formula>
    </cfRule>
    <cfRule type="containsText" dxfId="476" priority="550" operator="containsText" text="4- Moderado">
      <formula>NOT(ISERROR(SEARCH("4- Moderado",A20)))</formula>
    </cfRule>
    <cfRule type="containsText" dxfId="475" priority="551" operator="containsText" text="3- Bajo">
      <formula>NOT(ISERROR(SEARCH("3- Bajo",A20)))</formula>
    </cfRule>
    <cfRule type="containsText" dxfId="474" priority="552" operator="containsText" text="4- Bajo">
      <formula>NOT(ISERROR(SEARCH("4- Bajo",A20)))</formula>
    </cfRule>
    <cfRule type="containsText" dxfId="473" priority="553" operator="containsText" text="1- Bajo">
      <formula>NOT(ISERROR(SEARCH("1- Bajo",A20)))</formula>
    </cfRule>
  </conditionalFormatting>
  <conditionalFormatting sqref="F20:G20">
    <cfRule type="containsText" dxfId="472" priority="542" operator="containsText" text="3- Moderado">
      <formula>NOT(ISERROR(SEARCH("3- Moderado",F20)))</formula>
    </cfRule>
    <cfRule type="containsText" dxfId="471" priority="543" operator="containsText" text="6- Moderado">
      <formula>NOT(ISERROR(SEARCH("6- Moderado",F20)))</formula>
    </cfRule>
    <cfRule type="containsText" dxfId="470" priority="544" operator="containsText" text="4- Moderado">
      <formula>NOT(ISERROR(SEARCH("4- Moderado",F20)))</formula>
    </cfRule>
    <cfRule type="containsText" dxfId="469" priority="545" operator="containsText" text="3- Bajo">
      <formula>NOT(ISERROR(SEARCH("3- Bajo",F20)))</formula>
    </cfRule>
    <cfRule type="containsText" dxfId="468" priority="546" operator="containsText" text="4- Bajo">
      <formula>NOT(ISERROR(SEARCH("4- Bajo",F20)))</formula>
    </cfRule>
    <cfRule type="containsText" dxfId="467" priority="547" operator="containsText" text="1- Bajo">
      <formula>NOT(ISERROR(SEARCH("1- Bajo",F20)))</formula>
    </cfRule>
  </conditionalFormatting>
  <conditionalFormatting sqref="C20">
    <cfRule type="containsText" dxfId="466" priority="536" operator="containsText" text="3- Moderado">
      <formula>NOT(ISERROR(SEARCH("3- Moderado",C20)))</formula>
    </cfRule>
    <cfRule type="containsText" dxfId="465" priority="537" operator="containsText" text="6- Moderado">
      <formula>NOT(ISERROR(SEARCH("6- Moderado",C20)))</formula>
    </cfRule>
    <cfRule type="containsText" dxfId="464" priority="538" operator="containsText" text="4- Moderado">
      <formula>NOT(ISERROR(SEARCH("4- Moderado",C20)))</formula>
    </cfRule>
    <cfRule type="containsText" dxfId="463" priority="539" operator="containsText" text="3- Bajo">
      <formula>NOT(ISERROR(SEARCH("3- Bajo",C20)))</formula>
    </cfRule>
    <cfRule type="containsText" dxfId="462" priority="540" operator="containsText" text="4- Bajo">
      <formula>NOT(ISERROR(SEARCH("4- Bajo",C20)))</formula>
    </cfRule>
    <cfRule type="containsText" dxfId="461" priority="541" operator="containsText" text="1- Bajo">
      <formula>NOT(ISERROR(SEARCH("1- Bajo",C20)))</formula>
    </cfRule>
  </conditionalFormatting>
  <conditionalFormatting sqref="D20">
    <cfRule type="containsText" dxfId="460" priority="530" operator="containsText" text="3- Moderado">
      <formula>NOT(ISERROR(SEARCH("3- Moderado",D20)))</formula>
    </cfRule>
    <cfRule type="containsText" dxfId="459" priority="531" operator="containsText" text="6- Moderado">
      <formula>NOT(ISERROR(SEARCH("6- Moderado",D20)))</formula>
    </cfRule>
    <cfRule type="containsText" dxfId="458" priority="532" operator="containsText" text="4- Moderado">
      <formula>NOT(ISERROR(SEARCH("4- Moderado",D20)))</formula>
    </cfRule>
    <cfRule type="containsText" dxfId="457" priority="533" operator="containsText" text="3- Bajo">
      <formula>NOT(ISERROR(SEARCH("3- Bajo",D20)))</formula>
    </cfRule>
    <cfRule type="containsText" dxfId="456" priority="534" operator="containsText" text="4- Bajo">
      <formula>NOT(ISERROR(SEARCH("4- Bajo",D20)))</formula>
    </cfRule>
    <cfRule type="containsText" dxfId="455" priority="535" operator="containsText" text="1- Bajo">
      <formula>NOT(ISERROR(SEARCH("1- Bajo",D20)))</formula>
    </cfRule>
  </conditionalFormatting>
  <conditionalFormatting sqref="K25:L25">
    <cfRule type="containsText" dxfId="454" priority="524" operator="containsText" text="3- Moderado">
      <formula>NOT(ISERROR(SEARCH("3- Moderado",K25)))</formula>
    </cfRule>
    <cfRule type="containsText" dxfId="453" priority="525" operator="containsText" text="6- Moderado">
      <formula>NOT(ISERROR(SEARCH("6- Moderado",K25)))</formula>
    </cfRule>
    <cfRule type="containsText" dxfId="452" priority="526" operator="containsText" text="4- Moderado">
      <formula>NOT(ISERROR(SEARCH("4- Moderado",K25)))</formula>
    </cfRule>
    <cfRule type="containsText" dxfId="451" priority="527" operator="containsText" text="3- Bajo">
      <formula>NOT(ISERROR(SEARCH("3- Bajo",K25)))</formula>
    </cfRule>
    <cfRule type="containsText" dxfId="450" priority="528" operator="containsText" text="4- Bajo">
      <formula>NOT(ISERROR(SEARCH("4- Bajo",K25)))</formula>
    </cfRule>
    <cfRule type="containsText" dxfId="449" priority="529" operator="containsText" text="1- Bajo">
      <formula>NOT(ISERROR(SEARCH("1- Bajo",K25)))</formula>
    </cfRule>
  </conditionalFormatting>
  <conditionalFormatting sqref="H25:I25">
    <cfRule type="containsText" dxfId="448" priority="518" operator="containsText" text="3- Moderado">
      <formula>NOT(ISERROR(SEARCH("3- Moderado",H25)))</formula>
    </cfRule>
    <cfRule type="containsText" dxfId="447" priority="519" operator="containsText" text="6- Moderado">
      <formula>NOT(ISERROR(SEARCH("6- Moderado",H25)))</formula>
    </cfRule>
    <cfRule type="containsText" dxfId="446" priority="520" operator="containsText" text="4- Moderado">
      <formula>NOT(ISERROR(SEARCH("4- Moderado",H25)))</formula>
    </cfRule>
    <cfRule type="containsText" dxfId="445" priority="521" operator="containsText" text="3- Bajo">
      <formula>NOT(ISERROR(SEARCH("3- Bajo",H25)))</formula>
    </cfRule>
    <cfRule type="containsText" dxfId="444" priority="522" operator="containsText" text="4- Bajo">
      <formula>NOT(ISERROR(SEARCH("4- Bajo",H25)))</formula>
    </cfRule>
    <cfRule type="containsText" dxfId="443" priority="523" operator="containsText" text="1- Bajo">
      <formula>NOT(ISERROR(SEARCH("1- Bajo",H25)))</formula>
    </cfRule>
  </conditionalFormatting>
  <conditionalFormatting sqref="A25 C25:E25">
    <cfRule type="containsText" dxfId="442" priority="512" operator="containsText" text="3- Moderado">
      <formula>NOT(ISERROR(SEARCH("3- Moderado",A25)))</formula>
    </cfRule>
    <cfRule type="containsText" dxfId="441" priority="513" operator="containsText" text="6- Moderado">
      <formula>NOT(ISERROR(SEARCH("6- Moderado",A25)))</formula>
    </cfRule>
    <cfRule type="containsText" dxfId="440" priority="514" operator="containsText" text="4- Moderado">
      <formula>NOT(ISERROR(SEARCH("4- Moderado",A25)))</formula>
    </cfRule>
    <cfRule type="containsText" dxfId="439" priority="515" operator="containsText" text="3- Bajo">
      <formula>NOT(ISERROR(SEARCH("3- Bajo",A25)))</formula>
    </cfRule>
    <cfRule type="containsText" dxfId="438" priority="516" operator="containsText" text="4- Bajo">
      <formula>NOT(ISERROR(SEARCH("4- Bajo",A25)))</formula>
    </cfRule>
    <cfRule type="containsText" dxfId="437" priority="517" operator="containsText" text="1- Bajo">
      <formula>NOT(ISERROR(SEARCH("1- Bajo",A25)))</formula>
    </cfRule>
  </conditionalFormatting>
  <conditionalFormatting sqref="F25:G25">
    <cfRule type="containsText" dxfId="436" priority="506" operator="containsText" text="3- Moderado">
      <formula>NOT(ISERROR(SEARCH("3- Moderado",F25)))</formula>
    </cfRule>
    <cfRule type="containsText" dxfId="435" priority="507" operator="containsText" text="6- Moderado">
      <formula>NOT(ISERROR(SEARCH("6- Moderado",F25)))</formula>
    </cfRule>
    <cfRule type="containsText" dxfId="434" priority="508" operator="containsText" text="4- Moderado">
      <formula>NOT(ISERROR(SEARCH("4- Moderado",F25)))</formula>
    </cfRule>
    <cfRule type="containsText" dxfId="433" priority="509" operator="containsText" text="3- Bajo">
      <formula>NOT(ISERROR(SEARCH("3- Bajo",F25)))</formula>
    </cfRule>
    <cfRule type="containsText" dxfId="432" priority="510" operator="containsText" text="4- Bajo">
      <formula>NOT(ISERROR(SEARCH("4- Bajo",F25)))</formula>
    </cfRule>
    <cfRule type="containsText" dxfId="431" priority="511" operator="containsText" text="1- Bajo">
      <formula>NOT(ISERROR(SEARCH("1- Bajo",F25)))</formula>
    </cfRule>
  </conditionalFormatting>
  <conditionalFormatting sqref="J25:J29">
    <cfRule type="containsText" dxfId="430" priority="501" operator="containsText" text="Bajo">
      <formula>NOT(ISERROR(SEARCH("Bajo",J25)))</formula>
    </cfRule>
    <cfRule type="containsText" dxfId="429" priority="502" operator="containsText" text="Moderado">
      <formula>NOT(ISERROR(SEARCH("Moderado",J25)))</formula>
    </cfRule>
    <cfRule type="containsText" dxfId="428" priority="503" operator="containsText" text="Alto">
      <formula>NOT(ISERROR(SEARCH("Alto",J25)))</formula>
    </cfRule>
    <cfRule type="containsText" dxfId="427" priority="504" operator="containsText" text="Extremo">
      <formula>NOT(ISERROR(SEARCH("Extremo",J25)))</formula>
    </cfRule>
    <cfRule type="colorScale" priority="505">
      <colorScale>
        <cfvo type="min"/>
        <cfvo type="max"/>
        <color rgb="FFFF7128"/>
        <color rgb="FFFFEF9C"/>
      </colorScale>
    </cfRule>
  </conditionalFormatting>
  <conditionalFormatting sqref="M25:M29">
    <cfRule type="containsText" dxfId="426" priority="476" operator="containsText" text="Moderado">
      <formula>NOT(ISERROR(SEARCH("Moderado",M25)))</formula>
    </cfRule>
    <cfRule type="containsText" dxfId="425" priority="496" operator="containsText" text="Bajo">
      <formula>NOT(ISERROR(SEARCH("Bajo",M25)))</formula>
    </cfRule>
    <cfRule type="containsText" dxfId="424" priority="497" operator="containsText" text="Moderado">
      <formula>NOT(ISERROR(SEARCH("Moderado",M25)))</formula>
    </cfRule>
    <cfRule type="containsText" dxfId="423" priority="498" operator="containsText" text="Alto">
      <formula>NOT(ISERROR(SEARCH("Alto",M25)))</formula>
    </cfRule>
    <cfRule type="containsText" dxfId="422" priority="499" operator="containsText" text="Extremo">
      <formula>NOT(ISERROR(SEARCH("Extremo",M25)))</formula>
    </cfRule>
    <cfRule type="colorScale" priority="500">
      <colorScale>
        <cfvo type="min"/>
        <cfvo type="max"/>
        <color rgb="FFFF7128"/>
        <color rgb="FFFFEF9C"/>
      </colorScale>
    </cfRule>
  </conditionalFormatting>
  <conditionalFormatting sqref="N25">
    <cfRule type="containsText" dxfId="421" priority="490" operator="containsText" text="3- Moderado">
      <formula>NOT(ISERROR(SEARCH("3- Moderado",N25)))</formula>
    </cfRule>
    <cfRule type="containsText" dxfId="420" priority="491" operator="containsText" text="6- Moderado">
      <formula>NOT(ISERROR(SEARCH("6- Moderado",N25)))</formula>
    </cfRule>
    <cfRule type="containsText" dxfId="419" priority="492" operator="containsText" text="4- Moderado">
      <formula>NOT(ISERROR(SEARCH("4- Moderado",N25)))</formula>
    </cfRule>
    <cfRule type="containsText" dxfId="418" priority="493" operator="containsText" text="3- Bajo">
      <formula>NOT(ISERROR(SEARCH("3- Bajo",N25)))</formula>
    </cfRule>
    <cfRule type="containsText" dxfId="417" priority="494" operator="containsText" text="4- Bajo">
      <formula>NOT(ISERROR(SEARCH("4- Bajo",N25)))</formula>
    </cfRule>
    <cfRule type="containsText" dxfId="416" priority="495" operator="containsText" text="1- Bajo">
      <formula>NOT(ISERROR(SEARCH("1- Bajo",N25)))</formula>
    </cfRule>
  </conditionalFormatting>
  <conditionalFormatting sqref="H25:H29">
    <cfRule type="containsText" dxfId="415" priority="477" operator="containsText" text="Muy Alta">
      <formula>NOT(ISERROR(SEARCH("Muy Alta",H25)))</formula>
    </cfRule>
    <cfRule type="containsText" dxfId="414" priority="478" operator="containsText" text="Alta">
      <formula>NOT(ISERROR(SEARCH("Alta",H25)))</formula>
    </cfRule>
    <cfRule type="containsText" dxfId="413" priority="479" operator="containsText" text="Muy Alta">
      <formula>NOT(ISERROR(SEARCH("Muy Alta",H25)))</formula>
    </cfRule>
    <cfRule type="containsText" dxfId="412" priority="484" operator="containsText" text="Muy Baja">
      <formula>NOT(ISERROR(SEARCH("Muy Baja",H25)))</formula>
    </cfRule>
    <cfRule type="containsText" dxfId="411" priority="485" operator="containsText" text="Baja">
      <formula>NOT(ISERROR(SEARCH("Baja",H25)))</formula>
    </cfRule>
    <cfRule type="containsText" dxfId="410" priority="486" operator="containsText" text="Media">
      <formula>NOT(ISERROR(SEARCH("Media",H25)))</formula>
    </cfRule>
    <cfRule type="containsText" dxfId="409" priority="487" operator="containsText" text="Alta">
      <formula>NOT(ISERROR(SEARCH("Alta",H25)))</formula>
    </cfRule>
    <cfRule type="containsText" dxfId="408" priority="489" operator="containsText" text="Muy Alta">
      <formula>NOT(ISERROR(SEARCH("Muy Alta",H25)))</formula>
    </cfRule>
  </conditionalFormatting>
  <conditionalFormatting sqref="I25:I29">
    <cfRule type="containsText" dxfId="407" priority="480" operator="containsText" text="Catastrófico">
      <formula>NOT(ISERROR(SEARCH("Catastrófico",I25)))</formula>
    </cfRule>
    <cfRule type="containsText" dxfId="406" priority="481" operator="containsText" text="Mayor">
      <formula>NOT(ISERROR(SEARCH("Mayor",I25)))</formula>
    </cfRule>
    <cfRule type="containsText" dxfId="405" priority="482" operator="containsText" text="Menor">
      <formula>NOT(ISERROR(SEARCH("Menor",I25)))</formula>
    </cfRule>
    <cfRule type="containsText" dxfId="404" priority="483" operator="containsText" text="Leve">
      <formula>NOT(ISERROR(SEARCH("Leve",I25)))</formula>
    </cfRule>
    <cfRule type="containsText" dxfId="403" priority="488" operator="containsText" text="Moderado">
      <formula>NOT(ISERROR(SEARCH("Moderado",I25)))</formula>
    </cfRule>
  </conditionalFormatting>
  <conditionalFormatting sqref="K25:K29">
    <cfRule type="containsText" dxfId="402" priority="475" operator="containsText" text="Media">
      <formula>NOT(ISERROR(SEARCH("Media",K25)))</formula>
    </cfRule>
  </conditionalFormatting>
  <conditionalFormatting sqref="L25:L29">
    <cfRule type="containsText" dxfId="401" priority="474" operator="containsText" text="Moderado">
      <formula>NOT(ISERROR(SEARCH("Moderado",L25)))</formula>
    </cfRule>
  </conditionalFormatting>
  <conditionalFormatting sqref="J25:J29">
    <cfRule type="containsText" dxfId="400" priority="473" operator="containsText" text="Moderado">
      <formula>NOT(ISERROR(SEARCH("Moderado",J25)))</formula>
    </cfRule>
  </conditionalFormatting>
  <conditionalFormatting sqref="J25:J29">
    <cfRule type="containsText" dxfId="399" priority="471" operator="containsText" text="Bajo">
      <formula>NOT(ISERROR(SEARCH("Bajo",J25)))</formula>
    </cfRule>
    <cfRule type="containsText" dxfId="398" priority="472" operator="containsText" text="Extremo">
      <formula>NOT(ISERROR(SEARCH("Extremo",J25)))</formula>
    </cfRule>
  </conditionalFormatting>
  <conditionalFormatting sqref="K25:K29">
    <cfRule type="containsText" dxfId="397" priority="469" operator="containsText" text="Baja">
      <formula>NOT(ISERROR(SEARCH("Baja",K25)))</formula>
    </cfRule>
    <cfRule type="containsText" dxfId="396" priority="470" operator="containsText" text="Muy Baja">
      <formula>NOT(ISERROR(SEARCH("Muy Baja",K25)))</formula>
    </cfRule>
  </conditionalFormatting>
  <conditionalFormatting sqref="K25:K29">
    <cfRule type="containsText" dxfId="395" priority="467" operator="containsText" text="Muy Alta">
      <formula>NOT(ISERROR(SEARCH("Muy Alta",K25)))</formula>
    </cfRule>
    <cfRule type="containsText" dxfId="394" priority="468" operator="containsText" text="Alta">
      <formula>NOT(ISERROR(SEARCH("Alta",K25)))</formula>
    </cfRule>
  </conditionalFormatting>
  <conditionalFormatting sqref="L25:L29">
    <cfRule type="containsText" dxfId="393" priority="463" operator="containsText" text="Catastrófico">
      <formula>NOT(ISERROR(SEARCH("Catastrófico",L25)))</formula>
    </cfRule>
    <cfRule type="containsText" dxfId="392" priority="464" operator="containsText" text="Mayor">
      <formula>NOT(ISERROR(SEARCH("Mayor",L25)))</formula>
    </cfRule>
    <cfRule type="containsText" dxfId="391" priority="465" operator="containsText" text="Menor">
      <formula>NOT(ISERROR(SEARCH("Menor",L25)))</formula>
    </cfRule>
    <cfRule type="containsText" dxfId="390" priority="466" operator="containsText" text="Leve">
      <formula>NOT(ISERROR(SEARCH("Leve",L25)))</formula>
    </cfRule>
  </conditionalFormatting>
  <conditionalFormatting sqref="K30:L30">
    <cfRule type="containsText" dxfId="389" priority="457" operator="containsText" text="3- Moderado">
      <formula>NOT(ISERROR(SEARCH("3- Moderado",K30)))</formula>
    </cfRule>
    <cfRule type="containsText" dxfId="388" priority="458" operator="containsText" text="6- Moderado">
      <formula>NOT(ISERROR(SEARCH("6- Moderado",K30)))</formula>
    </cfRule>
    <cfRule type="containsText" dxfId="387" priority="459" operator="containsText" text="4- Moderado">
      <formula>NOT(ISERROR(SEARCH("4- Moderado",K30)))</formula>
    </cfRule>
    <cfRule type="containsText" dxfId="386" priority="460" operator="containsText" text="3- Bajo">
      <formula>NOT(ISERROR(SEARCH("3- Bajo",K30)))</formula>
    </cfRule>
    <cfRule type="containsText" dxfId="385" priority="461" operator="containsText" text="4- Bajo">
      <formula>NOT(ISERROR(SEARCH("4- Bajo",K30)))</formula>
    </cfRule>
    <cfRule type="containsText" dxfId="384" priority="462" operator="containsText" text="1- Bajo">
      <formula>NOT(ISERROR(SEARCH("1- Bajo",K30)))</formula>
    </cfRule>
  </conditionalFormatting>
  <conditionalFormatting sqref="H30:I30">
    <cfRule type="containsText" dxfId="383" priority="451" operator="containsText" text="3- Moderado">
      <formula>NOT(ISERROR(SEARCH("3- Moderado",H30)))</formula>
    </cfRule>
    <cfRule type="containsText" dxfId="382" priority="452" operator="containsText" text="6- Moderado">
      <formula>NOT(ISERROR(SEARCH("6- Moderado",H30)))</formula>
    </cfRule>
    <cfRule type="containsText" dxfId="381" priority="453" operator="containsText" text="4- Moderado">
      <formula>NOT(ISERROR(SEARCH("4- Moderado",H30)))</formula>
    </cfRule>
    <cfRule type="containsText" dxfId="380" priority="454" operator="containsText" text="3- Bajo">
      <formula>NOT(ISERROR(SEARCH("3- Bajo",H30)))</formula>
    </cfRule>
    <cfRule type="containsText" dxfId="379" priority="455" operator="containsText" text="4- Bajo">
      <formula>NOT(ISERROR(SEARCH("4- Bajo",H30)))</formula>
    </cfRule>
    <cfRule type="containsText" dxfId="378" priority="456" operator="containsText" text="1- Bajo">
      <formula>NOT(ISERROR(SEARCH("1- Bajo",H30)))</formula>
    </cfRule>
  </conditionalFormatting>
  <conditionalFormatting sqref="A30 C30:E30">
    <cfRule type="containsText" dxfId="377" priority="445" operator="containsText" text="3- Moderado">
      <formula>NOT(ISERROR(SEARCH("3- Moderado",A30)))</formula>
    </cfRule>
    <cfRule type="containsText" dxfId="376" priority="446" operator="containsText" text="6- Moderado">
      <formula>NOT(ISERROR(SEARCH("6- Moderado",A30)))</formula>
    </cfRule>
    <cfRule type="containsText" dxfId="375" priority="447" operator="containsText" text="4- Moderado">
      <formula>NOT(ISERROR(SEARCH("4- Moderado",A30)))</formula>
    </cfRule>
    <cfRule type="containsText" dxfId="374" priority="448" operator="containsText" text="3- Bajo">
      <formula>NOT(ISERROR(SEARCH("3- Bajo",A30)))</formula>
    </cfRule>
    <cfRule type="containsText" dxfId="373" priority="449" operator="containsText" text="4- Bajo">
      <formula>NOT(ISERROR(SEARCH("4- Bajo",A30)))</formula>
    </cfRule>
    <cfRule type="containsText" dxfId="372" priority="450" operator="containsText" text="1- Bajo">
      <formula>NOT(ISERROR(SEARCH("1- Bajo",A30)))</formula>
    </cfRule>
  </conditionalFormatting>
  <conditionalFormatting sqref="F30:G30">
    <cfRule type="containsText" dxfId="371" priority="439" operator="containsText" text="3- Moderado">
      <formula>NOT(ISERROR(SEARCH("3- Moderado",F30)))</formula>
    </cfRule>
    <cfRule type="containsText" dxfId="370" priority="440" operator="containsText" text="6- Moderado">
      <formula>NOT(ISERROR(SEARCH("6- Moderado",F30)))</formula>
    </cfRule>
    <cfRule type="containsText" dxfId="369" priority="441" operator="containsText" text="4- Moderado">
      <formula>NOT(ISERROR(SEARCH("4- Moderado",F30)))</formula>
    </cfRule>
    <cfRule type="containsText" dxfId="368" priority="442" operator="containsText" text="3- Bajo">
      <formula>NOT(ISERROR(SEARCH("3- Bajo",F30)))</formula>
    </cfRule>
    <cfRule type="containsText" dxfId="367" priority="443" operator="containsText" text="4- Bajo">
      <formula>NOT(ISERROR(SEARCH("4- Bajo",F30)))</formula>
    </cfRule>
    <cfRule type="containsText" dxfId="366" priority="444" operator="containsText" text="1- Bajo">
      <formula>NOT(ISERROR(SEARCH("1- Bajo",F30)))</formula>
    </cfRule>
  </conditionalFormatting>
  <conditionalFormatting sqref="J30:J34">
    <cfRule type="containsText" dxfId="365" priority="434" operator="containsText" text="Bajo">
      <formula>NOT(ISERROR(SEARCH("Bajo",J30)))</formula>
    </cfRule>
    <cfRule type="containsText" dxfId="364" priority="435" operator="containsText" text="Moderado">
      <formula>NOT(ISERROR(SEARCH("Moderado",J30)))</formula>
    </cfRule>
    <cfRule type="containsText" dxfId="363" priority="436" operator="containsText" text="Alto">
      <formula>NOT(ISERROR(SEARCH("Alto",J30)))</formula>
    </cfRule>
    <cfRule type="containsText" dxfId="362" priority="437" operator="containsText" text="Extremo">
      <formula>NOT(ISERROR(SEARCH("Extremo",J30)))</formula>
    </cfRule>
    <cfRule type="colorScale" priority="438">
      <colorScale>
        <cfvo type="min"/>
        <cfvo type="max"/>
        <color rgb="FFFF7128"/>
        <color rgb="FFFFEF9C"/>
      </colorScale>
    </cfRule>
  </conditionalFormatting>
  <conditionalFormatting sqref="M30:M34">
    <cfRule type="containsText" dxfId="361" priority="409" operator="containsText" text="Moderado">
      <formula>NOT(ISERROR(SEARCH("Moderado",M30)))</formula>
    </cfRule>
    <cfRule type="containsText" dxfId="360" priority="429" operator="containsText" text="Bajo">
      <formula>NOT(ISERROR(SEARCH("Bajo",M30)))</formula>
    </cfRule>
    <cfRule type="containsText" dxfId="359" priority="430" operator="containsText" text="Moderado">
      <formula>NOT(ISERROR(SEARCH("Moderado",M30)))</formula>
    </cfRule>
    <cfRule type="containsText" dxfId="358" priority="431" operator="containsText" text="Alto">
      <formula>NOT(ISERROR(SEARCH("Alto",M30)))</formula>
    </cfRule>
    <cfRule type="containsText" dxfId="357" priority="432" operator="containsText" text="Extremo">
      <formula>NOT(ISERROR(SEARCH("Extremo",M30)))</formula>
    </cfRule>
    <cfRule type="colorScale" priority="433">
      <colorScale>
        <cfvo type="min"/>
        <cfvo type="max"/>
        <color rgb="FFFF7128"/>
        <color rgb="FFFFEF9C"/>
      </colorScale>
    </cfRule>
  </conditionalFormatting>
  <conditionalFormatting sqref="N30">
    <cfRule type="containsText" dxfId="356" priority="423" operator="containsText" text="3- Moderado">
      <formula>NOT(ISERROR(SEARCH("3- Moderado",N30)))</formula>
    </cfRule>
    <cfRule type="containsText" dxfId="355" priority="424" operator="containsText" text="6- Moderado">
      <formula>NOT(ISERROR(SEARCH("6- Moderado",N30)))</formula>
    </cfRule>
    <cfRule type="containsText" dxfId="354" priority="425" operator="containsText" text="4- Moderado">
      <formula>NOT(ISERROR(SEARCH("4- Moderado",N30)))</formula>
    </cfRule>
    <cfRule type="containsText" dxfId="353" priority="426" operator="containsText" text="3- Bajo">
      <formula>NOT(ISERROR(SEARCH("3- Bajo",N30)))</formula>
    </cfRule>
    <cfRule type="containsText" dxfId="352" priority="427" operator="containsText" text="4- Bajo">
      <formula>NOT(ISERROR(SEARCH("4- Bajo",N30)))</formula>
    </cfRule>
    <cfRule type="containsText" dxfId="351" priority="428" operator="containsText" text="1- Bajo">
      <formula>NOT(ISERROR(SEARCH("1- Bajo",N30)))</formula>
    </cfRule>
  </conditionalFormatting>
  <conditionalFormatting sqref="H30:H34">
    <cfRule type="containsText" dxfId="350" priority="410" operator="containsText" text="Muy Alta">
      <formula>NOT(ISERROR(SEARCH("Muy Alta",H30)))</formula>
    </cfRule>
    <cfRule type="containsText" dxfId="349" priority="411" operator="containsText" text="Alta">
      <formula>NOT(ISERROR(SEARCH("Alta",H30)))</formula>
    </cfRule>
    <cfRule type="containsText" dxfId="348" priority="412" operator="containsText" text="Muy Alta">
      <formula>NOT(ISERROR(SEARCH("Muy Alta",H30)))</formula>
    </cfRule>
    <cfRule type="containsText" dxfId="347" priority="417" operator="containsText" text="Muy Baja">
      <formula>NOT(ISERROR(SEARCH("Muy Baja",H30)))</formula>
    </cfRule>
    <cfRule type="containsText" dxfId="346" priority="418" operator="containsText" text="Baja">
      <formula>NOT(ISERROR(SEARCH("Baja",H30)))</formula>
    </cfRule>
    <cfRule type="containsText" dxfId="345" priority="419" operator="containsText" text="Media">
      <formula>NOT(ISERROR(SEARCH("Media",H30)))</formula>
    </cfRule>
    <cfRule type="containsText" dxfId="344" priority="420" operator="containsText" text="Alta">
      <formula>NOT(ISERROR(SEARCH("Alta",H30)))</formula>
    </cfRule>
    <cfRule type="containsText" dxfId="343" priority="422" operator="containsText" text="Muy Alta">
      <formula>NOT(ISERROR(SEARCH("Muy Alta",H30)))</formula>
    </cfRule>
  </conditionalFormatting>
  <conditionalFormatting sqref="I30:I34">
    <cfRule type="containsText" dxfId="342" priority="413" operator="containsText" text="Catastrófico">
      <formula>NOT(ISERROR(SEARCH("Catastrófico",I30)))</formula>
    </cfRule>
    <cfRule type="containsText" dxfId="341" priority="414" operator="containsText" text="Mayor">
      <formula>NOT(ISERROR(SEARCH("Mayor",I30)))</formula>
    </cfRule>
    <cfRule type="containsText" dxfId="340" priority="415" operator="containsText" text="Menor">
      <formula>NOT(ISERROR(SEARCH("Menor",I30)))</formula>
    </cfRule>
    <cfRule type="containsText" dxfId="339" priority="416" operator="containsText" text="Leve">
      <formula>NOT(ISERROR(SEARCH("Leve",I30)))</formula>
    </cfRule>
    <cfRule type="containsText" dxfId="338" priority="421" operator="containsText" text="Moderado">
      <formula>NOT(ISERROR(SEARCH("Moderado",I30)))</formula>
    </cfRule>
  </conditionalFormatting>
  <conditionalFormatting sqref="K30:K34">
    <cfRule type="containsText" dxfId="337" priority="408" operator="containsText" text="Media">
      <formula>NOT(ISERROR(SEARCH("Media",K30)))</formula>
    </cfRule>
  </conditionalFormatting>
  <conditionalFormatting sqref="L30:L34">
    <cfRule type="containsText" dxfId="336" priority="407" operator="containsText" text="Moderado">
      <formula>NOT(ISERROR(SEARCH("Moderado",L30)))</formula>
    </cfRule>
  </conditionalFormatting>
  <conditionalFormatting sqref="J30:J34">
    <cfRule type="containsText" dxfId="335" priority="406" operator="containsText" text="Moderado">
      <formula>NOT(ISERROR(SEARCH("Moderado",J30)))</formula>
    </cfRule>
  </conditionalFormatting>
  <conditionalFormatting sqref="J30:J34">
    <cfRule type="containsText" dxfId="334" priority="404" operator="containsText" text="Bajo">
      <formula>NOT(ISERROR(SEARCH("Bajo",J30)))</formula>
    </cfRule>
    <cfRule type="containsText" dxfId="333" priority="405" operator="containsText" text="Extremo">
      <formula>NOT(ISERROR(SEARCH("Extremo",J30)))</formula>
    </cfRule>
  </conditionalFormatting>
  <conditionalFormatting sqref="K30:K34">
    <cfRule type="containsText" dxfId="332" priority="402" operator="containsText" text="Baja">
      <formula>NOT(ISERROR(SEARCH("Baja",K30)))</formula>
    </cfRule>
    <cfRule type="containsText" dxfId="331" priority="403" operator="containsText" text="Muy Baja">
      <formula>NOT(ISERROR(SEARCH("Muy Baja",K30)))</formula>
    </cfRule>
  </conditionalFormatting>
  <conditionalFormatting sqref="K30:K34">
    <cfRule type="containsText" dxfId="330" priority="400" operator="containsText" text="Muy Alta">
      <formula>NOT(ISERROR(SEARCH("Muy Alta",K30)))</formula>
    </cfRule>
    <cfRule type="containsText" dxfId="329" priority="401" operator="containsText" text="Alta">
      <formula>NOT(ISERROR(SEARCH("Alta",K30)))</formula>
    </cfRule>
  </conditionalFormatting>
  <conditionalFormatting sqref="L30:L34">
    <cfRule type="containsText" dxfId="328" priority="396" operator="containsText" text="Catastrófico">
      <formula>NOT(ISERROR(SEARCH("Catastrófico",L30)))</formula>
    </cfRule>
    <cfRule type="containsText" dxfId="327" priority="397" operator="containsText" text="Mayor">
      <formula>NOT(ISERROR(SEARCH("Mayor",L30)))</formula>
    </cfRule>
    <cfRule type="containsText" dxfId="326" priority="398" operator="containsText" text="Menor">
      <formula>NOT(ISERROR(SEARCH("Menor",L30)))</formula>
    </cfRule>
    <cfRule type="containsText" dxfId="325" priority="399" operator="containsText" text="Leve">
      <formula>NOT(ISERROR(SEARCH("Leve",L30)))</formula>
    </cfRule>
  </conditionalFormatting>
  <conditionalFormatting sqref="K35:L35">
    <cfRule type="containsText" dxfId="324" priority="390" operator="containsText" text="3- Moderado">
      <formula>NOT(ISERROR(SEARCH("3- Moderado",K35)))</formula>
    </cfRule>
    <cfRule type="containsText" dxfId="323" priority="391" operator="containsText" text="6- Moderado">
      <formula>NOT(ISERROR(SEARCH("6- Moderado",K35)))</formula>
    </cfRule>
    <cfRule type="containsText" dxfId="322" priority="392" operator="containsText" text="4- Moderado">
      <formula>NOT(ISERROR(SEARCH("4- Moderado",K35)))</formula>
    </cfRule>
    <cfRule type="containsText" dxfId="321" priority="393" operator="containsText" text="3- Bajo">
      <formula>NOT(ISERROR(SEARCH("3- Bajo",K35)))</formula>
    </cfRule>
    <cfRule type="containsText" dxfId="320" priority="394" operator="containsText" text="4- Bajo">
      <formula>NOT(ISERROR(SEARCH("4- Bajo",K35)))</formula>
    </cfRule>
    <cfRule type="containsText" dxfId="319" priority="395" operator="containsText" text="1- Bajo">
      <formula>NOT(ISERROR(SEARCH("1- Bajo",K35)))</formula>
    </cfRule>
  </conditionalFormatting>
  <conditionalFormatting sqref="H35:I35">
    <cfRule type="containsText" dxfId="318" priority="384" operator="containsText" text="3- Moderado">
      <formula>NOT(ISERROR(SEARCH("3- Moderado",H35)))</formula>
    </cfRule>
    <cfRule type="containsText" dxfId="317" priority="385" operator="containsText" text="6- Moderado">
      <formula>NOT(ISERROR(SEARCH("6- Moderado",H35)))</formula>
    </cfRule>
    <cfRule type="containsText" dxfId="316" priority="386" operator="containsText" text="4- Moderado">
      <formula>NOT(ISERROR(SEARCH("4- Moderado",H35)))</formula>
    </cfRule>
    <cfRule type="containsText" dxfId="315" priority="387" operator="containsText" text="3- Bajo">
      <formula>NOT(ISERROR(SEARCH("3- Bajo",H35)))</formula>
    </cfRule>
    <cfRule type="containsText" dxfId="314" priority="388" operator="containsText" text="4- Bajo">
      <formula>NOT(ISERROR(SEARCH("4- Bajo",H35)))</formula>
    </cfRule>
    <cfRule type="containsText" dxfId="313" priority="389" operator="containsText" text="1- Bajo">
      <formula>NOT(ISERROR(SEARCH("1- Bajo",H35)))</formula>
    </cfRule>
  </conditionalFormatting>
  <conditionalFormatting sqref="A35 C35:E35">
    <cfRule type="containsText" dxfId="312" priority="378" operator="containsText" text="3- Moderado">
      <formula>NOT(ISERROR(SEARCH("3- Moderado",A35)))</formula>
    </cfRule>
    <cfRule type="containsText" dxfId="311" priority="379" operator="containsText" text="6- Moderado">
      <formula>NOT(ISERROR(SEARCH("6- Moderado",A35)))</formula>
    </cfRule>
    <cfRule type="containsText" dxfId="310" priority="380" operator="containsText" text="4- Moderado">
      <formula>NOT(ISERROR(SEARCH("4- Moderado",A35)))</formula>
    </cfRule>
    <cfRule type="containsText" dxfId="309" priority="381" operator="containsText" text="3- Bajo">
      <formula>NOT(ISERROR(SEARCH("3- Bajo",A35)))</formula>
    </cfRule>
    <cfRule type="containsText" dxfId="308" priority="382" operator="containsText" text="4- Bajo">
      <formula>NOT(ISERROR(SEARCH("4- Bajo",A35)))</formula>
    </cfRule>
    <cfRule type="containsText" dxfId="307" priority="383" operator="containsText" text="1- Bajo">
      <formula>NOT(ISERROR(SEARCH("1- Bajo",A35)))</formula>
    </cfRule>
  </conditionalFormatting>
  <conditionalFormatting sqref="F35:G35">
    <cfRule type="containsText" dxfId="306" priority="372" operator="containsText" text="3- Moderado">
      <formula>NOT(ISERROR(SEARCH("3- Moderado",F35)))</formula>
    </cfRule>
    <cfRule type="containsText" dxfId="305" priority="373" operator="containsText" text="6- Moderado">
      <formula>NOT(ISERROR(SEARCH("6- Moderado",F35)))</formula>
    </cfRule>
    <cfRule type="containsText" dxfId="304" priority="374" operator="containsText" text="4- Moderado">
      <formula>NOT(ISERROR(SEARCH("4- Moderado",F35)))</formula>
    </cfRule>
    <cfRule type="containsText" dxfId="303" priority="375" operator="containsText" text="3- Bajo">
      <formula>NOT(ISERROR(SEARCH("3- Bajo",F35)))</formula>
    </cfRule>
    <cfRule type="containsText" dxfId="302" priority="376" operator="containsText" text="4- Bajo">
      <formula>NOT(ISERROR(SEARCH("4- Bajo",F35)))</formula>
    </cfRule>
    <cfRule type="containsText" dxfId="301" priority="377" operator="containsText" text="1- Bajo">
      <formula>NOT(ISERROR(SEARCH("1- Bajo",F35)))</formula>
    </cfRule>
  </conditionalFormatting>
  <conditionalFormatting sqref="J35:J39">
    <cfRule type="containsText" dxfId="300" priority="367" operator="containsText" text="Bajo">
      <formula>NOT(ISERROR(SEARCH("Bajo",J35)))</formula>
    </cfRule>
    <cfRule type="containsText" dxfId="299" priority="368" operator="containsText" text="Moderado">
      <formula>NOT(ISERROR(SEARCH("Moderado",J35)))</formula>
    </cfRule>
    <cfRule type="containsText" dxfId="298" priority="369" operator="containsText" text="Alto">
      <formula>NOT(ISERROR(SEARCH("Alto",J35)))</formula>
    </cfRule>
    <cfRule type="containsText" dxfId="297" priority="370" operator="containsText" text="Extremo">
      <formula>NOT(ISERROR(SEARCH("Extremo",J35)))</formula>
    </cfRule>
    <cfRule type="colorScale" priority="371">
      <colorScale>
        <cfvo type="min"/>
        <cfvo type="max"/>
        <color rgb="FFFF7128"/>
        <color rgb="FFFFEF9C"/>
      </colorScale>
    </cfRule>
  </conditionalFormatting>
  <conditionalFormatting sqref="M35:M39">
    <cfRule type="containsText" dxfId="296" priority="342" operator="containsText" text="Moderado">
      <formula>NOT(ISERROR(SEARCH("Moderado",M35)))</formula>
    </cfRule>
    <cfRule type="containsText" dxfId="295" priority="362" operator="containsText" text="Bajo">
      <formula>NOT(ISERROR(SEARCH("Bajo",M35)))</formula>
    </cfRule>
    <cfRule type="containsText" dxfId="294" priority="363" operator="containsText" text="Moderado">
      <formula>NOT(ISERROR(SEARCH("Moderado",M35)))</formula>
    </cfRule>
    <cfRule type="containsText" dxfId="293" priority="364" operator="containsText" text="Alto">
      <formula>NOT(ISERROR(SEARCH("Alto",M35)))</formula>
    </cfRule>
    <cfRule type="containsText" dxfId="292" priority="365" operator="containsText" text="Extremo">
      <formula>NOT(ISERROR(SEARCH("Extremo",M35)))</formula>
    </cfRule>
    <cfRule type="colorScale" priority="366">
      <colorScale>
        <cfvo type="min"/>
        <cfvo type="max"/>
        <color rgb="FFFF7128"/>
        <color rgb="FFFFEF9C"/>
      </colorScale>
    </cfRule>
  </conditionalFormatting>
  <conditionalFormatting sqref="N35">
    <cfRule type="containsText" dxfId="291" priority="356" operator="containsText" text="3- Moderado">
      <formula>NOT(ISERROR(SEARCH("3- Moderado",N35)))</formula>
    </cfRule>
    <cfRule type="containsText" dxfId="290" priority="357" operator="containsText" text="6- Moderado">
      <formula>NOT(ISERROR(SEARCH("6- Moderado",N35)))</formula>
    </cfRule>
    <cfRule type="containsText" dxfId="289" priority="358" operator="containsText" text="4- Moderado">
      <formula>NOT(ISERROR(SEARCH("4- Moderado",N35)))</formula>
    </cfRule>
    <cfRule type="containsText" dxfId="288" priority="359" operator="containsText" text="3- Bajo">
      <formula>NOT(ISERROR(SEARCH("3- Bajo",N35)))</formula>
    </cfRule>
    <cfRule type="containsText" dxfId="287" priority="360" operator="containsText" text="4- Bajo">
      <formula>NOT(ISERROR(SEARCH("4- Bajo",N35)))</formula>
    </cfRule>
    <cfRule type="containsText" dxfId="286" priority="361" operator="containsText" text="1- Bajo">
      <formula>NOT(ISERROR(SEARCH("1- Bajo",N35)))</formula>
    </cfRule>
  </conditionalFormatting>
  <conditionalFormatting sqref="H35:H39">
    <cfRule type="containsText" dxfId="285" priority="343" operator="containsText" text="Muy Alta">
      <formula>NOT(ISERROR(SEARCH("Muy Alta",H35)))</formula>
    </cfRule>
    <cfRule type="containsText" dxfId="284" priority="344" operator="containsText" text="Alta">
      <formula>NOT(ISERROR(SEARCH("Alta",H35)))</formula>
    </cfRule>
    <cfRule type="containsText" dxfId="283" priority="345" operator="containsText" text="Muy Alta">
      <formula>NOT(ISERROR(SEARCH("Muy Alta",H35)))</formula>
    </cfRule>
    <cfRule type="containsText" dxfId="282" priority="350" operator="containsText" text="Muy Baja">
      <formula>NOT(ISERROR(SEARCH("Muy Baja",H35)))</formula>
    </cfRule>
    <cfRule type="containsText" dxfId="281" priority="351" operator="containsText" text="Baja">
      <formula>NOT(ISERROR(SEARCH("Baja",H35)))</formula>
    </cfRule>
    <cfRule type="containsText" dxfId="280" priority="352" operator="containsText" text="Media">
      <formula>NOT(ISERROR(SEARCH("Media",H35)))</formula>
    </cfRule>
    <cfRule type="containsText" dxfId="279" priority="353" operator="containsText" text="Alta">
      <formula>NOT(ISERROR(SEARCH("Alta",H35)))</formula>
    </cfRule>
    <cfRule type="containsText" dxfId="278" priority="355" operator="containsText" text="Muy Alta">
      <formula>NOT(ISERROR(SEARCH("Muy Alta",H35)))</formula>
    </cfRule>
  </conditionalFormatting>
  <conditionalFormatting sqref="I35:I39">
    <cfRule type="containsText" dxfId="277" priority="346" operator="containsText" text="Catastrófico">
      <formula>NOT(ISERROR(SEARCH("Catastrófico",I35)))</formula>
    </cfRule>
    <cfRule type="containsText" dxfId="276" priority="347" operator="containsText" text="Mayor">
      <formula>NOT(ISERROR(SEARCH("Mayor",I35)))</formula>
    </cfRule>
    <cfRule type="containsText" dxfId="275" priority="348" operator="containsText" text="Menor">
      <formula>NOT(ISERROR(SEARCH("Menor",I35)))</formula>
    </cfRule>
    <cfRule type="containsText" dxfId="274" priority="349" operator="containsText" text="Leve">
      <formula>NOT(ISERROR(SEARCH("Leve",I35)))</formula>
    </cfRule>
    <cfRule type="containsText" dxfId="273" priority="354" operator="containsText" text="Moderado">
      <formula>NOT(ISERROR(SEARCH("Moderado",I35)))</formula>
    </cfRule>
  </conditionalFormatting>
  <conditionalFormatting sqref="K35:K39">
    <cfRule type="containsText" dxfId="272" priority="341" operator="containsText" text="Media">
      <formula>NOT(ISERROR(SEARCH("Media",K35)))</formula>
    </cfRule>
  </conditionalFormatting>
  <conditionalFormatting sqref="L35:L39">
    <cfRule type="containsText" dxfId="271" priority="340" operator="containsText" text="Moderado">
      <formula>NOT(ISERROR(SEARCH("Moderado",L35)))</formula>
    </cfRule>
  </conditionalFormatting>
  <conditionalFormatting sqref="J35:J39">
    <cfRule type="containsText" dxfId="270" priority="339" operator="containsText" text="Moderado">
      <formula>NOT(ISERROR(SEARCH("Moderado",J35)))</formula>
    </cfRule>
  </conditionalFormatting>
  <conditionalFormatting sqref="J35:J39">
    <cfRule type="containsText" dxfId="269" priority="337" operator="containsText" text="Bajo">
      <formula>NOT(ISERROR(SEARCH("Bajo",J35)))</formula>
    </cfRule>
    <cfRule type="containsText" dxfId="268" priority="338" operator="containsText" text="Extremo">
      <formula>NOT(ISERROR(SEARCH("Extremo",J35)))</formula>
    </cfRule>
  </conditionalFormatting>
  <conditionalFormatting sqref="K35:K39">
    <cfRule type="containsText" dxfId="267" priority="335" operator="containsText" text="Baja">
      <formula>NOT(ISERROR(SEARCH("Baja",K35)))</formula>
    </cfRule>
    <cfRule type="containsText" dxfId="266" priority="336" operator="containsText" text="Muy Baja">
      <formula>NOT(ISERROR(SEARCH("Muy Baja",K35)))</formula>
    </cfRule>
  </conditionalFormatting>
  <conditionalFormatting sqref="K35:K39">
    <cfRule type="containsText" dxfId="265" priority="333" operator="containsText" text="Muy Alta">
      <formula>NOT(ISERROR(SEARCH("Muy Alta",K35)))</formula>
    </cfRule>
    <cfRule type="containsText" dxfId="264" priority="334" operator="containsText" text="Alta">
      <formula>NOT(ISERROR(SEARCH("Alta",K35)))</formula>
    </cfRule>
  </conditionalFormatting>
  <conditionalFormatting sqref="L35:L39">
    <cfRule type="containsText" dxfId="263" priority="329" operator="containsText" text="Catastrófico">
      <formula>NOT(ISERROR(SEARCH("Catastrófico",L35)))</formula>
    </cfRule>
    <cfRule type="containsText" dxfId="262" priority="330" operator="containsText" text="Mayor">
      <formula>NOT(ISERROR(SEARCH("Mayor",L35)))</formula>
    </cfRule>
    <cfRule type="containsText" dxfId="261" priority="331" operator="containsText" text="Menor">
      <formula>NOT(ISERROR(SEARCH("Menor",L35)))</formula>
    </cfRule>
    <cfRule type="containsText" dxfId="260" priority="332" operator="containsText" text="Leve">
      <formula>NOT(ISERROR(SEARCH("Leve",L35)))</formula>
    </cfRule>
  </conditionalFormatting>
  <conditionalFormatting sqref="K40:L40">
    <cfRule type="containsText" dxfId="259" priority="323" operator="containsText" text="3- Moderado">
      <formula>NOT(ISERROR(SEARCH("3- Moderado",K40)))</formula>
    </cfRule>
    <cfRule type="containsText" dxfId="258" priority="324" operator="containsText" text="6- Moderado">
      <formula>NOT(ISERROR(SEARCH("6- Moderado",K40)))</formula>
    </cfRule>
    <cfRule type="containsText" dxfId="257" priority="325" operator="containsText" text="4- Moderado">
      <formula>NOT(ISERROR(SEARCH("4- Moderado",K40)))</formula>
    </cfRule>
    <cfRule type="containsText" dxfId="256" priority="326" operator="containsText" text="3- Bajo">
      <formula>NOT(ISERROR(SEARCH("3- Bajo",K40)))</formula>
    </cfRule>
    <cfRule type="containsText" dxfId="255" priority="327" operator="containsText" text="4- Bajo">
      <formula>NOT(ISERROR(SEARCH("4- Bajo",K40)))</formula>
    </cfRule>
    <cfRule type="containsText" dxfId="254" priority="328" operator="containsText" text="1- Bajo">
      <formula>NOT(ISERROR(SEARCH("1- Bajo",K40)))</formula>
    </cfRule>
  </conditionalFormatting>
  <conditionalFormatting sqref="H40:I40">
    <cfRule type="containsText" dxfId="253" priority="317" operator="containsText" text="3- Moderado">
      <formula>NOT(ISERROR(SEARCH("3- Moderado",H40)))</formula>
    </cfRule>
    <cfRule type="containsText" dxfId="252" priority="318" operator="containsText" text="6- Moderado">
      <formula>NOT(ISERROR(SEARCH("6- Moderado",H40)))</formula>
    </cfRule>
    <cfRule type="containsText" dxfId="251" priority="319" operator="containsText" text="4- Moderado">
      <formula>NOT(ISERROR(SEARCH("4- Moderado",H40)))</formula>
    </cfRule>
    <cfRule type="containsText" dxfId="250" priority="320" operator="containsText" text="3- Bajo">
      <formula>NOT(ISERROR(SEARCH("3- Bajo",H40)))</formula>
    </cfRule>
    <cfRule type="containsText" dxfId="249" priority="321" operator="containsText" text="4- Bajo">
      <formula>NOT(ISERROR(SEARCH("4- Bajo",H40)))</formula>
    </cfRule>
    <cfRule type="containsText" dxfId="248" priority="322" operator="containsText" text="1- Bajo">
      <formula>NOT(ISERROR(SEARCH("1- Bajo",H40)))</formula>
    </cfRule>
  </conditionalFormatting>
  <conditionalFormatting sqref="A40 C40:E40">
    <cfRule type="containsText" dxfId="247" priority="311" operator="containsText" text="3- Moderado">
      <formula>NOT(ISERROR(SEARCH("3- Moderado",A40)))</formula>
    </cfRule>
    <cfRule type="containsText" dxfId="246" priority="312" operator="containsText" text="6- Moderado">
      <formula>NOT(ISERROR(SEARCH("6- Moderado",A40)))</formula>
    </cfRule>
    <cfRule type="containsText" dxfId="245" priority="313" operator="containsText" text="4- Moderado">
      <formula>NOT(ISERROR(SEARCH("4- Moderado",A40)))</formula>
    </cfRule>
    <cfRule type="containsText" dxfId="244" priority="314" operator="containsText" text="3- Bajo">
      <formula>NOT(ISERROR(SEARCH("3- Bajo",A40)))</formula>
    </cfRule>
    <cfRule type="containsText" dxfId="243" priority="315" operator="containsText" text="4- Bajo">
      <formula>NOT(ISERROR(SEARCH("4- Bajo",A40)))</formula>
    </cfRule>
    <cfRule type="containsText" dxfId="242" priority="316" operator="containsText" text="1- Bajo">
      <formula>NOT(ISERROR(SEARCH("1- Bajo",A40)))</formula>
    </cfRule>
  </conditionalFormatting>
  <conditionalFormatting sqref="F40:G40">
    <cfRule type="containsText" dxfId="241" priority="305" operator="containsText" text="3- Moderado">
      <formula>NOT(ISERROR(SEARCH("3- Moderado",F40)))</formula>
    </cfRule>
    <cfRule type="containsText" dxfId="240" priority="306" operator="containsText" text="6- Moderado">
      <formula>NOT(ISERROR(SEARCH("6- Moderado",F40)))</formula>
    </cfRule>
    <cfRule type="containsText" dxfId="239" priority="307" operator="containsText" text="4- Moderado">
      <formula>NOT(ISERROR(SEARCH("4- Moderado",F40)))</formula>
    </cfRule>
    <cfRule type="containsText" dxfId="238" priority="308" operator="containsText" text="3- Bajo">
      <formula>NOT(ISERROR(SEARCH("3- Bajo",F40)))</formula>
    </cfRule>
    <cfRule type="containsText" dxfId="237" priority="309" operator="containsText" text="4- Bajo">
      <formula>NOT(ISERROR(SEARCH("4- Bajo",F40)))</formula>
    </cfRule>
    <cfRule type="containsText" dxfId="236" priority="310" operator="containsText" text="1- Bajo">
      <formula>NOT(ISERROR(SEARCH("1- Bajo",F40)))</formula>
    </cfRule>
  </conditionalFormatting>
  <conditionalFormatting sqref="J40:J44">
    <cfRule type="containsText" dxfId="235" priority="300" operator="containsText" text="Bajo">
      <formula>NOT(ISERROR(SEARCH("Bajo",J40)))</formula>
    </cfRule>
    <cfRule type="containsText" dxfId="234" priority="301" operator="containsText" text="Moderado">
      <formula>NOT(ISERROR(SEARCH("Moderado",J40)))</formula>
    </cfRule>
    <cfRule type="containsText" dxfId="233" priority="302" operator="containsText" text="Alto">
      <formula>NOT(ISERROR(SEARCH("Alto",J40)))</formula>
    </cfRule>
    <cfRule type="containsText" dxfId="232" priority="303" operator="containsText" text="Extremo">
      <formula>NOT(ISERROR(SEARCH("Extremo",J40)))</formula>
    </cfRule>
    <cfRule type="colorScale" priority="304">
      <colorScale>
        <cfvo type="min"/>
        <cfvo type="max"/>
        <color rgb="FFFF7128"/>
        <color rgb="FFFFEF9C"/>
      </colorScale>
    </cfRule>
  </conditionalFormatting>
  <conditionalFormatting sqref="M40:M44">
    <cfRule type="containsText" dxfId="231" priority="275" operator="containsText" text="Moderado">
      <formula>NOT(ISERROR(SEARCH("Moderado",M40)))</formula>
    </cfRule>
    <cfRule type="containsText" dxfId="230" priority="295" operator="containsText" text="Bajo">
      <formula>NOT(ISERROR(SEARCH("Bajo",M40)))</formula>
    </cfRule>
    <cfRule type="containsText" dxfId="229" priority="296" operator="containsText" text="Moderado">
      <formula>NOT(ISERROR(SEARCH("Moderado",M40)))</formula>
    </cfRule>
    <cfRule type="containsText" dxfId="228" priority="297" operator="containsText" text="Alto">
      <formula>NOT(ISERROR(SEARCH("Alto",M40)))</formula>
    </cfRule>
    <cfRule type="containsText" dxfId="227" priority="298" operator="containsText" text="Extremo">
      <formula>NOT(ISERROR(SEARCH("Extremo",M40)))</formula>
    </cfRule>
    <cfRule type="colorScale" priority="299">
      <colorScale>
        <cfvo type="min"/>
        <cfvo type="max"/>
        <color rgb="FFFF7128"/>
        <color rgb="FFFFEF9C"/>
      </colorScale>
    </cfRule>
  </conditionalFormatting>
  <conditionalFormatting sqref="N40">
    <cfRule type="containsText" dxfId="226" priority="289" operator="containsText" text="3- Moderado">
      <formula>NOT(ISERROR(SEARCH("3- Moderado",N40)))</formula>
    </cfRule>
    <cfRule type="containsText" dxfId="225" priority="290" operator="containsText" text="6- Moderado">
      <formula>NOT(ISERROR(SEARCH("6- Moderado",N40)))</formula>
    </cfRule>
    <cfRule type="containsText" dxfId="224" priority="291" operator="containsText" text="4- Moderado">
      <formula>NOT(ISERROR(SEARCH("4- Moderado",N40)))</formula>
    </cfRule>
    <cfRule type="containsText" dxfId="223" priority="292" operator="containsText" text="3- Bajo">
      <formula>NOT(ISERROR(SEARCH("3- Bajo",N40)))</formula>
    </cfRule>
    <cfRule type="containsText" dxfId="222" priority="293" operator="containsText" text="4- Bajo">
      <formula>NOT(ISERROR(SEARCH("4- Bajo",N40)))</formula>
    </cfRule>
    <cfRule type="containsText" dxfId="221" priority="294" operator="containsText" text="1- Bajo">
      <formula>NOT(ISERROR(SEARCH("1- Bajo",N40)))</formula>
    </cfRule>
  </conditionalFormatting>
  <conditionalFormatting sqref="H40:H44">
    <cfRule type="containsText" dxfId="220" priority="276" operator="containsText" text="Muy Alta">
      <formula>NOT(ISERROR(SEARCH("Muy Alta",H40)))</formula>
    </cfRule>
    <cfRule type="containsText" dxfId="219" priority="277" operator="containsText" text="Alta">
      <formula>NOT(ISERROR(SEARCH("Alta",H40)))</formula>
    </cfRule>
    <cfRule type="containsText" dxfId="218" priority="278" operator="containsText" text="Muy Alta">
      <formula>NOT(ISERROR(SEARCH("Muy Alta",H40)))</formula>
    </cfRule>
    <cfRule type="containsText" dxfId="217" priority="283" operator="containsText" text="Muy Baja">
      <formula>NOT(ISERROR(SEARCH("Muy Baja",H40)))</formula>
    </cfRule>
    <cfRule type="containsText" dxfId="216" priority="284" operator="containsText" text="Baja">
      <formula>NOT(ISERROR(SEARCH("Baja",H40)))</formula>
    </cfRule>
    <cfRule type="containsText" dxfId="215" priority="285" operator="containsText" text="Media">
      <formula>NOT(ISERROR(SEARCH("Media",H40)))</formula>
    </cfRule>
    <cfRule type="containsText" dxfId="214" priority="286" operator="containsText" text="Alta">
      <formula>NOT(ISERROR(SEARCH("Alta",H40)))</formula>
    </cfRule>
    <cfRule type="containsText" dxfId="213" priority="288" operator="containsText" text="Muy Alta">
      <formula>NOT(ISERROR(SEARCH("Muy Alta",H40)))</formula>
    </cfRule>
  </conditionalFormatting>
  <conditionalFormatting sqref="I40:I44">
    <cfRule type="containsText" dxfId="212" priority="279" operator="containsText" text="Catastrófico">
      <formula>NOT(ISERROR(SEARCH("Catastrófico",I40)))</formula>
    </cfRule>
    <cfRule type="containsText" dxfId="211" priority="280" operator="containsText" text="Mayor">
      <formula>NOT(ISERROR(SEARCH("Mayor",I40)))</formula>
    </cfRule>
    <cfRule type="containsText" dxfId="210" priority="281" operator="containsText" text="Menor">
      <formula>NOT(ISERROR(SEARCH("Menor",I40)))</formula>
    </cfRule>
    <cfRule type="containsText" dxfId="209" priority="282" operator="containsText" text="Leve">
      <formula>NOT(ISERROR(SEARCH("Leve",I40)))</formula>
    </cfRule>
    <cfRule type="containsText" dxfId="208" priority="287" operator="containsText" text="Moderado">
      <formula>NOT(ISERROR(SEARCH("Moderado",I40)))</formula>
    </cfRule>
  </conditionalFormatting>
  <conditionalFormatting sqref="K40:K44">
    <cfRule type="containsText" dxfId="207" priority="274" operator="containsText" text="Media">
      <formula>NOT(ISERROR(SEARCH("Media",K40)))</formula>
    </cfRule>
  </conditionalFormatting>
  <conditionalFormatting sqref="L40:L44">
    <cfRule type="containsText" dxfId="206" priority="273" operator="containsText" text="Moderado">
      <formula>NOT(ISERROR(SEARCH("Moderado",L40)))</formula>
    </cfRule>
  </conditionalFormatting>
  <conditionalFormatting sqref="J40:J44">
    <cfRule type="containsText" dxfId="205" priority="272" operator="containsText" text="Moderado">
      <formula>NOT(ISERROR(SEARCH("Moderado",J40)))</formula>
    </cfRule>
  </conditionalFormatting>
  <conditionalFormatting sqref="J40:J44">
    <cfRule type="containsText" dxfId="204" priority="270" operator="containsText" text="Bajo">
      <formula>NOT(ISERROR(SEARCH("Bajo",J40)))</formula>
    </cfRule>
    <cfRule type="containsText" dxfId="203" priority="271" operator="containsText" text="Extremo">
      <formula>NOT(ISERROR(SEARCH("Extremo",J40)))</formula>
    </cfRule>
  </conditionalFormatting>
  <conditionalFormatting sqref="K40:K44">
    <cfRule type="containsText" dxfId="202" priority="268" operator="containsText" text="Baja">
      <formula>NOT(ISERROR(SEARCH("Baja",K40)))</formula>
    </cfRule>
    <cfRule type="containsText" dxfId="201" priority="269" operator="containsText" text="Muy Baja">
      <formula>NOT(ISERROR(SEARCH("Muy Baja",K40)))</formula>
    </cfRule>
  </conditionalFormatting>
  <conditionalFormatting sqref="K40:K44">
    <cfRule type="containsText" dxfId="200" priority="266" operator="containsText" text="Muy Alta">
      <formula>NOT(ISERROR(SEARCH("Muy Alta",K40)))</formula>
    </cfRule>
    <cfRule type="containsText" dxfId="199" priority="267" operator="containsText" text="Alta">
      <formula>NOT(ISERROR(SEARCH("Alta",K40)))</formula>
    </cfRule>
  </conditionalFormatting>
  <conditionalFormatting sqref="L40:L44">
    <cfRule type="containsText" dxfId="198" priority="262" operator="containsText" text="Catastrófico">
      <formula>NOT(ISERROR(SEARCH("Catastrófico",L40)))</formula>
    </cfRule>
    <cfRule type="containsText" dxfId="197" priority="263" operator="containsText" text="Mayor">
      <formula>NOT(ISERROR(SEARCH("Mayor",L40)))</formula>
    </cfRule>
    <cfRule type="containsText" dxfId="196" priority="264" operator="containsText" text="Menor">
      <formula>NOT(ISERROR(SEARCH("Menor",L40)))</formula>
    </cfRule>
    <cfRule type="containsText" dxfId="195" priority="265" operator="containsText" text="Leve">
      <formula>NOT(ISERROR(SEARCH("Leve",L40)))</formula>
    </cfRule>
  </conditionalFormatting>
  <conditionalFormatting sqref="K45:L45">
    <cfRule type="containsText" dxfId="194" priority="256" operator="containsText" text="3- Moderado">
      <formula>NOT(ISERROR(SEARCH("3- Moderado",K45)))</formula>
    </cfRule>
    <cfRule type="containsText" dxfId="193" priority="257" operator="containsText" text="6- Moderado">
      <formula>NOT(ISERROR(SEARCH("6- Moderado",K45)))</formula>
    </cfRule>
    <cfRule type="containsText" dxfId="192" priority="258" operator="containsText" text="4- Moderado">
      <formula>NOT(ISERROR(SEARCH("4- Moderado",K45)))</formula>
    </cfRule>
    <cfRule type="containsText" dxfId="191" priority="259" operator="containsText" text="3- Bajo">
      <formula>NOT(ISERROR(SEARCH("3- Bajo",K45)))</formula>
    </cfRule>
    <cfRule type="containsText" dxfId="190" priority="260" operator="containsText" text="4- Bajo">
      <formula>NOT(ISERROR(SEARCH("4- Bajo",K45)))</formula>
    </cfRule>
    <cfRule type="containsText" dxfId="189" priority="261" operator="containsText" text="1- Bajo">
      <formula>NOT(ISERROR(SEARCH("1- Bajo",K45)))</formula>
    </cfRule>
  </conditionalFormatting>
  <conditionalFormatting sqref="H45:I45">
    <cfRule type="containsText" dxfId="188" priority="250" operator="containsText" text="3- Moderado">
      <formula>NOT(ISERROR(SEARCH("3- Moderado",H45)))</formula>
    </cfRule>
    <cfRule type="containsText" dxfId="187" priority="251" operator="containsText" text="6- Moderado">
      <formula>NOT(ISERROR(SEARCH("6- Moderado",H45)))</formula>
    </cfRule>
    <cfRule type="containsText" dxfId="186" priority="252" operator="containsText" text="4- Moderado">
      <formula>NOT(ISERROR(SEARCH("4- Moderado",H45)))</formula>
    </cfRule>
    <cfRule type="containsText" dxfId="185" priority="253" operator="containsText" text="3- Bajo">
      <formula>NOT(ISERROR(SEARCH("3- Bajo",H45)))</formula>
    </cfRule>
    <cfRule type="containsText" dxfId="184" priority="254" operator="containsText" text="4- Bajo">
      <formula>NOT(ISERROR(SEARCH("4- Bajo",H45)))</formula>
    </cfRule>
    <cfRule type="containsText" dxfId="183" priority="255" operator="containsText" text="1- Bajo">
      <formula>NOT(ISERROR(SEARCH("1- Bajo",H45)))</formula>
    </cfRule>
  </conditionalFormatting>
  <conditionalFormatting sqref="A45 C45:E45">
    <cfRule type="containsText" dxfId="182" priority="244" operator="containsText" text="3- Moderado">
      <formula>NOT(ISERROR(SEARCH("3- Moderado",A45)))</formula>
    </cfRule>
    <cfRule type="containsText" dxfId="181" priority="245" operator="containsText" text="6- Moderado">
      <formula>NOT(ISERROR(SEARCH("6- Moderado",A45)))</formula>
    </cfRule>
    <cfRule type="containsText" dxfId="180" priority="246" operator="containsText" text="4- Moderado">
      <formula>NOT(ISERROR(SEARCH("4- Moderado",A45)))</formula>
    </cfRule>
    <cfRule type="containsText" dxfId="179" priority="247" operator="containsText" text="3- Bajo">
      <formula>NOT(ISERROR(SEARCH("3- Bajo",A45)))</formula>
    </cfRule>
    <cfRule type="containsText" dxfId="178" priority="248" operator="containsText" text="4- Bajo">
      <formula>NOT(ISERROR(SEARCH("4- Bajo",A45)))</formula>
    </cfRule>
    <cfRule type="containsText" dxfId="177" priority="249" operator="containsText" text="1- Bajo">
      <formula>NOT(ISERROR(SEARCH("1- Bajo",A45)))</formula>
    </cfRule>
  </conditionalFormatting>
  <conditionalFormatting sqref="F45:G45">
    <cfRule type="containsText" dxfId="176" priority="238" operator="containsText" text="3- Moderado">
      <formula>NOT(ISERROR(SEARCH("3- Moderado",F45)))</formula>
    </cfRule>
    <cfRule type="containsText" dxfId="175" priority="239" operator="containsText" text="6- Moderado">
      <formula>NOT(ISERROR(SEARCH("6- Moderado",F45)))</formula>
    </cfRule>
    <cfRule type="containsText" dxfId="174" priority="240" operator="containsText" text="4- Moderado">
      <formula>NOT(ISERROR(SEARCH("4- Moderado",F45)))</formula>
    </cfRule>
    <cfRule type="containsText" dxfId="173" priority="241" operator="containsText" text="3- Bajo">
      <formula>NOT(ISERROR(SEARCH("3- Bajo",F45)))</formula>
    </cfRule>
    <cfRule type="containsText" dxfId="172" priority="242" operator="containsText" text="4- Bajo">
      <formula>NOT(ISERROR(SEARCH("4- Bajo",F45)))</formula>
    </cfRule>
    <cfRule type="containsText" dxfId="171" priority="243" operator="containsText" text="1- Bajo">
      <formula>NOT(ISERROR(SEARCH("1- Bajo",F45)))</formula>
    </cfRule>
  </conditionalFormatting>
  <conditionalFormatting sqref="J45:J49">
    <cfRule type="containsText" dxfId="170" priority="233" operator="containsText" text="Bajo">
      <formula>NOT(ISERROR(SEARCH("Bajo",J45)))</formula>
    </cfRule>
    <cfRule type="containsText" dxfId="169" priority="234" operator="containsText" text="Moderado">
      <formula>NOT(ISERROR(SEARCH("Moderado",J45)))</formula>
    </cfRule>
    <cfRule type="containsText" dxfId="168" priority="235" operator="containsText" text="Alto">
      <formula>NOT(ISERROR(SEARCH("Alto",J45)))</formula>
    </cfRule>
    <cfRule type="containsText" dxfId="167" priority="236" operator="containsText" text="Extremo">
      <formula>NOT(ISERROR(SEARCH("Extremo",J45)))</formula>
    </cfRule>
    <cfRule type="colorScale" priority="237">
      <colorScale>
        <cfvo type="min"/>
        <cfvo type="max"/>
        <color rgb="FFFF7128"/>
        <color rgb="FFFFEF9C"/>
      </colorScale>
    </cfRule>
  </conditionalFormatting>
  <conditionalFormatting sqref="M45:M49">
    <cfRule type="containsText" dxfId="166" priority="208" operator="containsText" text="Moderado">
      <formula>NOT(ISERROR(SEARCH("Moderado",M45)))</formula>
    </cfRule>
    <cfRule type="containsText" dxfId="165" priority="228" operator="containsText" text="Bajo">
      <formula>NOT(ISERROR(SEARCH("Bajo",M45)))</formula>
    </cfRule>
    <cfRule type="containsText" dxfId="164" priority="229" operator="containsText" text="Moderado">
      <formula>NOT(ISERROR(SEARCH("Moderado",M45)))</formula>
    </cfRule>
    <cfRule type="containsText" dxfId="163" priority="230" operator="containsText" text="Alto">
      <formula>NOT(ISERROR(SEARCH("Alto",M45)))</formula>
    </cfRule>
    <cfRule type="containsText" dxfId="162" priority="231" operator="containsText" text="Extremo">
      <formula>NOT(ISERROR(SEARCH("Extremo",M45)))</formula>
    </cfRule>
    <cfRule type="colorScale" priority="232">
      <colorScale>
        <cfvo type="min"/>
        <cfvo type="max"/>
        <color rgb="FFFF7128"/>
        <color rgb="FFFFEF9C"/>
      </colorScale>
    </cfRule>
  </conditionalFormatting>
  <conditionalFormatting sqref="N45">
    <cfRule type="containsText" dxfId="161" priority="222" operator="containsText" text="3- Moderado">
      <formula>NOT(ISERROR(SEARCH("3- Moderado",N45)))</formula>
    </cfRule>
    <cfRule type="containsText" dxfId="160" priority="223" operator="containsText" text="6- Moderado">
      <formula>NOT(ISERROR(SEARCH("6- Moderado",N45)))</formula>
    </cfRule>
    <cfRule type="containsText" dxfId="159" priority="224" operator="containsText" text="4- Moderado">
      <formula>NOT(ISERROR(SEARCH("4- Moderado",N45)))</formula>
    </cfRule>
    <cfRule type="containsText" dxfId="158" priority="225" operator="containsText" text="3- Bajo">
      <formula>NOT(ISERROR(SEARCH("3- Bajo",N45)))</formula>
    </cfRule>
    <cfRule type="containsText" dxfId="157" priority="226" operator="containsText" text="4- Bajo">
      <formula>NOT(ISERROR(SEARCH("4- Bajo",N45)))</formula>
    </cfRule>
    <cfRule type="containsText" dxfId="156" priority="227" operator="containsText" text="1- Bajo">
      <formula>NOT(ISERROR(SEARCH("1- Bajo",N45)))</formula>
    </cfRule>
  </conditionalFormatting>
  <conditionalFormatting sqref="H45:H49">
    <cfRule type="containsText" dxfId="155" priority="209" operator="containsText" text="Muy Alta">
      <formula>NOT(ISERROR(SEARCH("Muy Alta",H45)))</formula>
    </cfRule>
    <cfRule type="containsText" dxfId="154" priority="210" operator="containsText" text="Alta">
      <formula>NOT(ISERROR(SEARCH("Alta",H45)))</formula>
    </cfRule>
    <cfRule type="containsText" dxfId="153" priority="211" operator="containsText" text="Muy Alta">
      <formula>NOT(ISERROR(SEARCH("Muy Alta",H45)))</formula>
    </cfRule>
    <cfRule type="containsText" dxfId="152" priority="216" operator="containsText" text="Muy Baja">
      <formula>NOT(ISERROR(SEARCH("Muy Baja",H45)))</formula>
    </cfRule>
    <cfRule type="containsText" dxfId="151" priority="217" operator="containsText" text="Baja">
      <formula>NOT(ISERROR(SEARCH("Baja",H45)))</formula>
    </cfRule>
    <cfRule type="containsText" dxfId="150" priority="218" operator="containsText" text="Media">
      <formula>NOT(ISERROR(SEARCH("Media",H45)))</formula>
    </cfRule>
    <cfRule type="containsText" dxfId="149" priority="219" operator="containsText" text="Alta">
      <formula>NOT(ISERROR(SEARCH("Alta",H45)))</formula>
    </cfRule>
    <cfRule type="containsText" dxfId="148" priority="221" operator="containsText" text="Muy Alta">
      <formula>NOT(ISERROR(SEARCH("Muy Alta",H45)))</formula>
    </cfRule>
  </conditionalFormatting>
  <conditionalFormatting sqref="I45:I49">
    <cfRule type="containsText" dxfId="147" priority="212" operator="containsText" text="Catastrófico">
      <formula>NOT(ISERROR(SEARCH("Catastrófico",I45)))</formula>
    </cfRule>
    <cfRule type="containsText" dxfId="146" priority="213" operator="containsText" text="Mayor">
      <formula>NOT(ISERROR(SEARCH("Mayor",I45)))</formula>
    </cfRule>
    <cfRule type="containsText" dxfId="145" priority="214" operator="containsText" text="Menor">
      <formula>NOT(ISERROR(SEARCH("Menor",I45)))</formula>
    </cfRule>
    <cfRule type="containsText" dxfId="144" priority="215" operator="containsText" text="Leve">
      <formula>NOT(ISERROR(SEARCH("Leve",I45)))</formula>
    </cfRule>
    <cfRule type="containsText" dxfId="143" priority="220" operator="containsText" text="Moderado">
      <formula>NOT(ISERROR(SEARCH("Moderado",I45)))</formula>
    </cfRule>
  </conditionalFormatting>
  <conditionalFormatting sqref="K45:K49">
    <cfRule type="containsText" dxfId="142" priority="207" operator="containsText" text="Media">
      <formula>NOT(ISERROR(SEARCH("Media",K45)))</formula>
    </cfRule>
  </conditionalFormatting>
  <conditionalFormatting sqref="L45:L49">
    <cfRule type="containsText" dxfId="141" priority="206" operator="containsText" text="Moderado">
      <formula>NOT(ISERROR(SEARCH("Moderado",L45)))</formula>
    </cfRule>
  </conditionalFormatting>
  <conditionalFormatting sqref="J45:J49">
    <cfRule type="containsText" dxfId="140" priority="205" operator="containsText" text="Moderado">
      <formula>NOT(ISERROR(SEARCH("Moderado",J45)))</formula>
    </cfRule>
  </conditionalFormatting>
  <conditionalFormatting sqref="J45:J49">
    <cfRule type="containsText" dxfId="139" priority="203" operator="containsText" text="Bajo">
      <formula>NOT(ISERROR(SEARCH("Bajo",J45)))</formula>
    </cfRule>
    <cfRule type="containsText" dxfId="138" priority="204" operator="containsText" text="Extremo">
      <formula>NOT(ISERROR(SEARCH("Extremo",J45)))</formula>
    </cfRule>
  </conditionalFormatting>
  <conditionalFormatting sqref="K45:K49">
    <cfRule type="containsText" dxfId="137" priority="201" operator="containsText" text="Baja">
      <formula>NOT(ISERROR(SEARCH("Baja",K45)))</formula>
    </cfRule>
    <cfRule type="containsText" dxfId="136" priority="202" operator="containsText" text="Muy Baja">
      <formula>NOT(ISERROR(SEARCH("Muy Baja",K45)))</formula>
    </cfRule>
  </conditionalFormatting>
  <conditionalFormatting sqref="K45:K49">
    <cfRule type="containsText" dxfId="135" priority="199" operator="containsText" text="Muy Alta">
      <formula>NOT(ISERROR(SEARCH("Muy Alta",K45)))</formula>
    </cfRule>
    <cfRule type="containsText" dxfId="134" priority="200" operator="containsText" text="Alta">
      <formula>NOT(ISERROR(SEARCH("Alta",K45)))</formula>
    </cfRule>
  </conditionalFormatting>
  <conditionalFormatting sqref="L45:L49">
    <cfRule type="containsText" dxfId="133" priority="195" operator="containsText" text="Catastrófico">
      <formula>NOT(ISERROR(SEARCH("Catastrófico",L45)))</formula>
    </cfRule>
    <cfRule type="containsText" dxfId="132" priority="196" operator="containsText" text="Mayor">
      <formula>NOT(ISERROR(SEARCH("Mayor",L45)))</formula>
    </cfRule>
    <cfRule type="containsText" dxfId="131" priority="197" operator="containsText" text="Menor">
      <formula>NOT(ISERROR(SEARCH("Menor",L45)))</formula>
    </cfRule>
    <cfRule type="containsText" dxfId="130" priority="198" operator="containsText" text="Leve">
      <formula>NOT(ISERROR(SEARCH("Leve",L45)))</formula>
    </cfRule>
  </conditionalFormatting>
  <conditionalFormatting sqref="K50:L50">
    <cfRule type="containsText" dxfId="129" priority="189" operator="containsText" text="3- Moderado">
      <formula>NOT(ISERROR(SEARCH("3- Moderado",K50)))</formula>
    </cfRule>
    <cfRule type="containsText" dxfId="128" priority="190" operator="containsText" text="6- Moderado">
      <formula>NOT(ISERROR(SEARCH("6- Moderado",K50)))</formula>
    </cfRule>
    <cfRule type="containsText" dxfId="127" priority="191" operator="containsText" text="4- Moderado">
      <formula>NOT(ISERROR(SEARCH("4- Moderado",K50)))</formula>
    </cfRule>
    <cfRule type="containsText" dxfId="126" priority="192" operator="containsText" text="3- Bajo">
      <formula>NOT(ISERROR(SEARCH("3- Bajo",K50)))</formula>
    </cfRule>
    <cfRule type="containsText" dxfId="125" priority="193" operator="containsText" text="4- Bajo">
      <formula>NOT(ISERROR(SEARCH("4- Bajo",K50)))</formula>
    </cfRule>
    <cfRule type="containsText" dxfId="124" priority="194" operator="containsText" text="1- Bajo">
      <formula>NOT(ISERROR(SEARCH("1- Bajo",K50)))</formula>
    </cfRule>
  </conditionalFormatting>
  <conditionalFormatting sqref="H50:I50">
    <cfRule type="containsText" dxfId="123" priority="183" operator="containsText" text="3- Moderado">
      <formula>NOT(ISERROR(SEARCH("3- Moderado",H50)))</formula>
    </cfRule>
    <cfRule type="containsText" dxfId="122" priority="184" operator="containsText" text="6- Moderado">
      <formula>NOT(ISERROR(SEARCH("6- Moderado",H50)))</formula>
    </cfRule>
    <cfRule type="containsText" dxfId="121" priority="185" operator="containsText" text="4- Moderado">
      <formula>NOT(ISERROR(SEARCH("4- Moderado",H50)))</formula>
    </cfRule>
    <cfRule type="containsText" dxfId="120" priority="186" operator="containsText" text="3- Bajo">
      <formula>NOT(ISERROR(SEARCH("3- Bajo",H50)))</formula>
    </cfRule>
    <cfRule type="containsText" dxfId="119" priority="187" operator="containsText" text="4- Bajo">
      <formula>NOT(ISERROR(SEARCH("4- Bajo",H50)))</formula>
    </cfRule>
    <cfRule type="containsText" dxfId="118" priority="188" operator="containsText" text="1- Bajo">
      <formula>NOT(ISERROR(SEARCH("1- Bajo",H50)))</formula>
    </cfRule>
  </conditionalFormatting>
  <conditionalFormatting sqref="A50 C50:E50">
    <cfRule type="containsText" dxfId="117" priority="177" operator="containsText" text="3- Moderado">
      <formula>NOT(ISERROR(SEARCH("3- Moderado",A50)))</formula>
    </cfRule>
    <cfRule type="containsText" dxfId="116" priority="178" operator="containsText" text="6- Moderado">
      <formula>NOT(ISERROR(SEARCH("6- Moderado",A50)))</formula>
    </cfRule>
    <cfRule type="containsText" dxfId="115" priority="179" operator="containsText" text="4- Moderado">
      <formula>NOT(ISERROR(SEARCH("4- Moderado",A50)))</formula>
    </cfRule>
    <cfRule type="containsText" dxfId="114" priority="180" operator="containsText" text="3- Bajo">
      <formula>NOT(ISERROR(SEARCH("3- Bajo",A50)))</formula>
    </cfRule>
    <cfRule type="containsText" dxfId="113" priority="181" operator="containsText" text="4- Bajo">
      <formula>NOT(ISERROR(SEARCH("4- Bajo",A50)))</formula>
    </cfRule>
    <cfRule type="containsText" dxfId="112" priority="182" operator="containsText" text="1- Bajo">
      <formula>NOT(ISERROR(SEARCH("1- Bajo",A50)))</formula>
    </cfRule>
  </conditionalFormatting>
  <conditionalFormatting sqref="F50:G50">
    <cfRule type="containsText" dxfId="111" priority="171" operator="containsText" text="3- Moderado">
      <formula>NOT(ISERROR(SEARCH("3- Moderado",F50)))</formula>
    </cfRule>
    <cfRule type="containsText" dxfId="110" priority="172" operator="containsText" text="6- Moderado">
      <formula>NOT(ISERROR(SEARCH("6- Moderado",F50)))</formula>
    </cfRule>
    <cfRule type="containsText" dxfId="109" priority="173" operator="containsText" text="4- Moderado">
      <formula>NOT(ISERROR(SEARCH("4- Moderado",F50)))</formula>
    </cfRule>
    <cfRule type="containsText" dxfId="108" priority="174" operator="containsText" text="3- Bajo">
      <formula>NOT(ISERROR(SEARCH("3- Bajo",F50)))</formula>
    </cfRule>
    <cfRule type="containsText" dxfId="107" priority="175" operator="containsText" text="4- Bajo">
      <formula>NOT(ISERROR(SEARCH("4- Bajo",F50)))</formula>
    </cfRule>
    <cfRule type="containsText" dxfId="106" priority="176" operator="containsText" text="1- Bajo">
      <formula>NOT(ISERROR(SEARCH("1- Bajo",F50)))</formula>
    </cfRule>
  </conditionalFormatting>
  <conditionalFormatting sqref="J50:J54">
    <cfRule type="containsText" dxfId="105" priority="166" operator="containsText" text="Bajo">
      <formula>NOT(ISERROR(SEARCH("Bajo",J50)))</formula>
    </cfRule>
    <cfRule type="containsText" dxfId="104" priority="167" operator="containsText" text="Moderado">
      <formula>NOT(ISERROR(SEARCH("Moderado",J50)))</formula>
    </cfRule>
    <cfRule type="containsText" dxfId="103" priority="168" operator="containsText" text="Alto">
      <formula>NOT(ISERROR(SEARCH("Alto",J50)))</formula>
    </cfRule>
    <cfRule type="containsText" dxfId="102" priority="169" operator="containsText" text="Extremo">
      <formula>NOT(ISERROR(SEARCH("Extremo",J50)))</formula>
    </cfRule>
    <cfRule type="colorScale" priority="170">
      <colorScale>
        <cfvo type="min"/>
        <cfvo type="max"/>
        <color rgb="FFFF7128"/>
        <color rgb="FFFFEF9C"/>
      </colorScale>
    </cfRule>
  </conditionalFormatting>
  <conditionalFormatting sqref="M50:M54">
    <cfRule type="containsText" dxfId="101" priority="141" operator="containsText" text="Moderado">
      <formula>NOT(ISERROR(SEARCH("Moderado",M50)))</formula>
    </cfRule>
    <cfRule type="containsText" dxfId="100" priority="161" operator="containsText" text="Bajo">
      <formula>NOT(ISERROR(SEARCH("Bajo",M50)))</formula>
    </cfRule>
    <cfRule type="containsText" dxfId="99" priority="162" operator="containsText" text="Moderado">
      <formula>NOT(ISERROR(SEARCH("Moderado",M50)))</formula>
    </cfRule>
    <cfRule type="containsText" dxfId="98" priority="163" operator="containsText" text="Alto">
      <formula>NOT(ISERROR(SEARCH("Alto",M50)))</formula>
    </cfRule>
    <cfRule type="containsText" dxfId="97" priority="164" operator="containsText" text="Extremo">
      <formula>NOT(ISERROR(SEARCH("Extremo",M50)))</formula>
    </cfRule>
    <cfRule type="colorScale" priority="165">
      <colorScale>
        <cfvo type="min"/>
        <cfvo type="max"/>
        <color rgb="FFFF7128"/>
        <color rgb="FFFFEF9C"/>
      </colorScale>
    </cfRule>
  </conditionalFormatting>
  <conditionalFormatting sqref="N50">
    <cfRule type="containsText" dxfId="96" priority="155" operator="containsText" text="3- Moderado">
      <formula>NOT(ISERROR(SEARCH("3- Moderado",N50)))</formula>
    </cfRule>
    <cfRule type="containsText" dxfId="95" priority="156" operator="containsText" text="6- Moderado">
      <formula>NOT(ISERROR(SEARCH("6- Moderado",N50)))</formula>
    </cfRule>
    <cfRule type="containsText" dxfId="94" priority="157" operator="containsText" text="4- Moderado">
      <formula>NOT(ISERROR(SEARCH("4- Moderado",N50)))</formula>
    </cfRule>
    <cfRule type="containsText" dxfId="93" priority="158" operator="containsText" text="3- Bajo">
      <formula>NOT(ISERROR(SEARCH("3- Bajo",N50)))</formula>
    </cfRule>
    <cfRule type="containsText" dxfId="92" priority="159" operator="containsText" text="4- Bajo">
      <formula>NOT(ISERROR(SEARCH("4- Bajo",N50)))</formula>
    </cfRule>
    <cfRule type="containsText" dxfId="91" priority="160" operator="containsText" text="1- Bajo">
      <formula>NOT(ISERROR(SEARCH("1- Bajo",N50)))</formula>
    </cfRule>
  </conditionalFormatting>
  <conditionalFormatting sqref="H50:H54">
    <cfRule type="containsText" dxfId="90" priority="142" operator="containsText" text="Muy Alta">
      <formula>NOT(ISERROR(SEARCH("Muy Alta",H50)))</formula>
    </cfRule>
    <cfRule type="containsText" dxfId="89" priority="143" operator="containsText" text="Alta">
      <formula>NOT(ISERROR(SEARCH("Alta",H50)))</formula>
    </cfRule>
    <cfRule type="containsText" dxfId="88" priority="144" operator="containsText" text="Muy Alta">
      <formula>NOT(ISERROR(SEARCH("Muy Alta",H50)))</formula>
    </cfRule>
    <cfRule type="containsText" dxfId="87" priority="149" operator="containsText" text="Muy Baja">
      <formula>NOT(ISERROR(SEARCH("Muy Baja",H50)))</formula>
    </cfRule>
    <cfRule type="containsText" dxfId="86" priority="150" operator="containsText" text="Baja">
      <formula>NOT(ISERROR(SEARCH("Baja",H50)))</formula>
    </cfRule>
    <cfRule type="containsText" dxfId="85" priority="151" operator="containsText" text="Media">
      <formula>NOT(ISERROR(SEARCH("Media",H50)))</formula>
    </cfRule>
    <cfRule type="containsText" dxfId="84" priority="152" operator="containsText" text="Alta">
      <formula>NOT(ISERROR(SEARCH("Alta",H50)))</formula>
    </cfRule>
    <cfRule type="containsText" dxfId="83" priority="154" operator="containsText" text="Muy Alta">
      <formula>NOT(ISERROR(SEARCH("Muy Alta",H50)))</formula>
    </cfRule>
  </conditionalFormatting>
  <conditionalFormatting sqref="I50:I54">
    <cfRule type="containsText" dxfId="82" priority="145" operator="containsText" text="Catastrófico">
      <formula>NOT(ISERROR(SEARCH("Catastrófico",I50)))</formula>
    </cfRule>
    <cfRule type="containsText" dxfId="81" priority="146" operator="containsText" text="Mayor">
      <formula>NOT(ISERROR(SEARCH("Mayor",I50)))</formula>
    </cfRule>
    <cfRule type="containsText" dxfId="80" priority="147" operator="containsText" text="Menor">
      <formula>NOT(ISERROR(SEARCH("Menor",I50)))</formula>
    </cfRule>
    <cfRule type="containsText" dxfId="79" priority="148" operator="containsText" text="Leve">
      <formula>NOT(ISERROR(SEARCH("Leve",I50)))</formula>
    </cfRule>
    <cfRule type="containsText" dxfId="78" priority="153" operator="containsText" text="Moderado">
      <formula>NOT(ISERROR(SEARCH("Moderado",I50)))</formula>
    </cfRule>
  </conditionalFormatting>
  <conditionalFormatting sqref="K50:K54">
    <cfRule type="containsText" dxfId="77" priority="140" operator="containsText" text="Media">
      <formula>NOT(ISERROR(SEARCH("Media",K50)))</formula>
    </cfRule>
  </conditionalFormatting>
  <conditionalFormatting sqref="L50:L54">
    <cfRule type="containsText" dxfId="76" priority="139" operator="containsText" text="Moderado">
      <formula>NOT(ISERROR(SEARCH("Moderado",L50)))</formula>
    </cfRule>
  </conditionalFormatting>
  <conditionalFormatting sqref="J50:J54">
    <cfRule type="containsText" dxfId="75" priority="138" operator="containsText" text="Moderado">
      <formula>NOT(ISERROR(SEARCH("Moderado",J50)))</formula>
    </cfRule>
  </conditionalFormatting>
  <conditionalFormatting sqref="J50:J54">
    <cfRule type="containsText" dxfId="74" priority="136" operator="containsText" text="Bajo">
      <formula>NOT(ISERROR(SEARCH("Bajo",J50)))</formula>
    </cfRule>
    <cfRule type="containsText" dxfId="73" priority="137" operator="containsText" text="Extremo">
      <formula>NOT(ISERROR(SEARCH("Extremo",J50)))</formula>
    </cfRule>
  </conditionalFormatting>
  <conditionalFormatting sqref="K50:K54">
    <cfRule type="containsText" dxfId="72" priority="134" operator="containsText" text="Baja">
      <formula>NOT(ISERROR(SEARCH("Baja",K50)))</formula>
    </cfRule>
    <cfRule type="containsText" dxfId="71" priority="135" operator="containsText" text="Muy Baja">
      <formula>NOT(ISERROR(SEARCH("Muy Baja",K50)))</formula>
    </cfRule>
  </conditionalFormatting>
  <conditionalFormatting sqref="K50:K54">
    <cfRule type="containsText" dxfId="70" priority="132" operator="containsText" text="Muy Alta">
      <formula>NOT(ISERROR(SEARCH("Muy Alta",K50)))</formula>
    </cfRule>
    <cfRule type="containsText" dxfId="69" priority="133" operator="containsText" text="Alta">
      <formula>NOT(ISERROR(SEARCH("Alta",K50)))</formula>
    </cfRule>
  </conditionalFormatting>
  <conditionalFormatting sqref="L50:L54">
    <cfRule type="containsText" dxfId="68" priority="128" operator="containsText" text="Catastrófico">
      <formula>NOT(ISERROR(SEARCH("Catastrófico",L50)))</formula>
    </cfRule>
    <cfRule type="containsText" dxfId="67" priority="129" operator="containsText" text="Mayor">
      <formula>NOT(ISERROR(SEARCH("Mayor",L50)))</formula>
    </cfRule>
    <cfRule type="containsText" dxfId="66" priority="130" operator="containsText" text="Menor">
      <formula>NOT(ISERROR(SEARCH("Menor",L50)))</formula>
    </cfRule>
    <cfRule type="containsText" dxfId="65" priority="131" operator="containsText" text="Leve">
      <formula>NOT(ISERROR(SEARCH("Leve",L50)))</formula>
    </cfRule>
  </conditionalFormatting>
  <conditionalFormatting sqref="K55:L55">
    <cfRule type="containsText" dxfId="64" priority="122" operator="containsText" text="3- Moderado">
      <formula>NOT(ISERROR(SEARCH("3- Moderado",K55)))</formula>
    </cfRule>
    <cfRule type="containsText" dxfId="63" priority="123" operator="containsText" text="6- Moderado">
      <formula>NOT(ISERROR(SEARCH("6- Moderado",K55)))</formula>
    </cfRule>
    <cfRule type="containsText" dxfId="62" priority="124" operator="containsText" text="4- Moderado">
      <formula>NOT(ISERROR(SEARCH("4- Moderado",K55)))</formula>
    </cfRule>
    <cfRule type="containsText" dxfId="61" priority="125" operator="containsText" text="3- Bajo">
      <formula>NOT(ISERROR(SEARCH("3- Bajo",K55)))</formula>
    </cfRule>
    <cfRule type="containsText" dxfId="60" priority="126" operator="containsText" text="4- Bajo">
      <formula>NOT(ISERROR(SEARCH("4- Bajo",K55)))</formula>
    </cfRule>
    <cfRule type="containsText" dxfId="59" priority="127" operator="containsText" text="1- Bajo">
      <formula>NOT(ISERROR(SEARCH("1- Bajo",K55)))</formula>
    </cfRule>
  </conditionalFormatting>
  <conditionalFormatting sqref="H55:I55">
    <cfRule type="containsText" dxfId="58" priority="116" operator="containsText" text="3- Moderado">
      <formula>NOT(ISERROR(SEARCH("3- Moderado",H55)))</formula>
    </cfRule>
    <cfRule type="containsText" dxfId="57" priority="117" operator="containsText" text="6- Moderado">
      <formula>NOT(ISERROR(SEARCH("6- Moderado",H55)))</formula>
    </cfRule>
    <cfRule type="containsText" dxfId="56" priority="118" operator="containsText" text="4- Moderado">
      <formula>NOT(ISERROR(SEARCH("4- Moderado",H55)))</formula>
    </cfRule>
    <cfRule type="containsText" dxfId="55" priority="119" operator="containsText" text="3- Bajo">
      <formula>NOT(ISERROR(SEARCH("3- Bajo",H55)))</formula>
    </cfRule>
    <cfRule type="containsText" dxfId="54" priority="120" operator="containsText" text="4- Bajo">
      <formula>NOT(ISERROR(SEARCH("4- Bajo",H55)))</formula>
    </cfRule>
    <cfRule type="containsText" dxfId="53" priority="121" operator="containsText" text="1- Bajo">
      <formula>NOT(ISERROR(SEARCH("1- Bajo",H55)))</formula>
    </cfRule>
  </conditionalFormatting>
  <conditionalFormatting sqref="A55 C55:E55">
    <cfRule type="containsText" dxfId="52" priority="110" operator="containsText" text="3- Moderado">
      <formula>NOT(ISERROR(SEARCH("3- Moderado",A55)))</formula>
    </cfRule>
    <cfRule type="containsText" dxfId="51" priority="111" operator="containsText" text="6- Moderado">
      <formula>NOT(ISERROR(SEARCH("6- Moderado",A55)))</formula>
    </cfRule>
    <cfRule type="containsText" dxfId="50" priority="112" operator="containsText" text="4- Moderado">
      <formula>NOT(ISERROR(SEARCH("4- Moderado",A55)))</formula>
    </cfRule>
    <cfRule type="containsText" dxfId="49" priority="113" operator="containsText" text="3- Bajo">
      <formula>NOT(ISERROR(SEARCH("3- Bajo",A55)))</formula>
    </cfRule>
    <cfRule type="containsText" dxfId="48" priority="114" operator="containsText" text="4- Bajo">
      <formula>NOT(ISERROR(SEARCH("4- Bajo",A55)))</formula>
    </cfRule>
    <cfRule type="containsText" dxfId="47" priority="115" operator="containsText" text="1- Bajo">
      <formula>NOT(ISERROR(SEARCH("1- Bajo",A55)))</formula>
    </cfRule>
  </conditionalFormatting>
  <conditionalFormatting sqref="F55:G55">
    <cfRule type="containsText" dxfId="46" priority="104" operator="containsText" text="3- Moderado">
      <formula>NOT(ISERROR(SEARCH("3- Moderado",F55)))</formula>
    </cfRule>
    <cfRule type="containsText" dxfId="45" priority="105" operator="containsText" text="6- Moderado">
      <formula>NOT(ISERROR(SEARCH("6- Moderado",F55)))</formula>
    </cfRule>
    <cfRule type="containsText" dxfId="44" priority="106" operator="containsText" text="4- Moderado">
      <formula>NOT(ISERROR(SEARCH("4- Moderado",F55)))</formula>
    </cfRule>
    <cfRule type="containsText" dxfId="43" priority="107" operator="containsText" text="3- Bajo">
      <formula>NOT(ISERROR(SEARCH("3- Bajo",F55)))</formula>
    </cfRule>
    <cfRule type="containsText" dxfId="42" priority="108" operator="containsText" text="4- Bajo">
      <formula>NOT(ISERROR(SEARCH("4- Bajo",F55)))</formula>
    </cfRule>
    <cfRule type="containsText" dxfId="41" priority="109" operator="containsText" text="1- Bajo">
      <formula>NOT(ISERROR(SEARCH("1- Bajo",F55)))</formula>
    </cfRule>
  </conditionalFormatting>
  <conditionalFormatting sqref="J55:J59">
    <cfRule type="containsText" dxfId="40" priority="99" operator="containsText" text="Bajo">
      <formula>NOT(ISERROR(SEARCH("Bajo",J55)))</formula>
    </cfRule>
    <cfRule type="containsText" dxfId="39" priority="100" operator="containsText" text="Moderado">
      <formula>NOT(ISERROR(SEARCH("Moderado",J55)))</formula>
    </cfRule>
    <cfRule type="containsText" dxfId="38" priority="101" operator="containsText" text="Alto">
      <formula>NOT(ISERROR(SEARCH("Alto",J55)))</formula>
    </cfRule>
    <cfRule type="containsText" dxfId="37" priority="102" operator="containsText" text="Extremo">
      <formula>NOT(ISERROR(SEARCH("Extremo",J55)))</formula>
    </cfRule>
    <cfRule type="colorScale" priority="103">
      <colorScale>
        <cfvo type="min"/>
        <cfvo type="max"/>
        <color rgb="FFFF7128"/>
        <color rgb="FFFFEF9C"/>
      </colorScale>
    </cfRule>
  </conditionalFormatting>
  <conditionalFormatting sqref="M55:M59">
    <cfRule type="containsText" dxfId="36" priority="74" operator="containsText" text="Moderado">
      <formula>NOT(ISERROR(SEARCH("Moderado",M55)))</formula>
    </cfRule>
    <cfRule type="containsText" dxfId="35" priority="94" operator="containsText" text="Bajo">
      <formula>NOT(ISERROR(SEARCH("Bajo",M55)))</formula>
    </cfRule>
    <cfRule type="containsText" dxfId="34" priority="95" operator="containsText" text="Moderado">
      <formula>NOT(ISERROR(SEARCH("Moderado",M55)))</formula>
    </cfRule>
    <cfRule type="containsText" dxfId="33" priority="96" operator="containsText" text="Alto">
      <formula>NOT(ISERROR(SEARCH("Alto",M55)))</formula>
    </cfRule>
    <cfRule type="containsText" dxfId="32" priority="97" operator="containsText" text="Extremo">
      <formula>NOT(ISERROR(SEARCH("Extremo",M55)))</formula>
    </cfRule>
    <cfRule type="colorScale" priority="98">
      <colorScale>
        <cfvo type="min"/>
        <cfvo type="max"/>
        <color rgb="FFFF7128"/>
        <color rgb="FFFFEF9C"/>
      </colorScale>
    </cfRule>
  </conditionalFormatting>
  <conditionalFormatting sqref="N55">
    <cfRule type="containsText" dxfId="31" priority="88" operator="containsText" text="3- Moderado">
      <formula>NOT(ISERROR(SEARCH("3- Moderado",N55)))</formula>
    </cfRule>
    <cfRule type="containsText" dxfId="30" priority="89" operator="containsText" text="6- Moderado">
      <formula>NOT(ISERROR(SEARCH("6- Moderado",N55)))</formula>
    </cfRule>
    <cfRule type="containsText" dxfId="29" priority="90" operator="containsText" text="4- Moderado">
      <formula>NOT(ISERROR(SEARCH("4- Moderado",N55)))</formula>
    </cfRule>
    <cfRule type="containsText" dxfId="28" priority="91" operator="containsText" text="3- Bajo">
      <formula>NOT(ISERROR(SEARCH("3- Bajo",N55)))</formula>
    </cfRule>
    <cfRule type="containsText" dxfId="27" priority="92" operator="containsText" text="4- Bajo">
      <formula>NOT(ISERROR(SEARCH("4- Bajo",N55)))</formula>
    </cfRule>
    <cfRule type="containsText" dxfId="26" priority="93" operator="containsText" text="1- Bajo">
      <formula>NOT(ISERROR(SEARCH("1- Bajo",N55)))</formula>
    </cfRule>
  </conditionalFormatting>
  <conditionalFormatting sqref="H55:H59">
    <cfRule type="containsText" dxfId="25" priority="75" operator="containsText" text="Muy Alta">
      <formula>NOT(ISERROR(SEARCH("Muy Alta",H55)))</formula>
    </cfRule>
    <cfRule type="containsText" dxfId="24" priority="76" operator="containsText" text="Alta">
      <formula>NOT(ISERROR(SEARCH("Alta",H55)))</formula>
    </cfRule>
    <cfRule type="containsText" dxfId="23" priority="77" operator="containsText" text="Muy Alta">
      <formula>NOT(ISERROR(SEARCH("Muy Alta",H55)))</formula>
    </cfRule>
    <cfRule type="containsText" dxfId="22" priority="82" operator="containsText" text="Muy Baja">
      <formula>NOT(ISERROR(SEARCH("Muy Baja",H55)))</formula>
    </cfRule>
    <cfRule type="containsText" dxfId="21" priority="83" operator="containsText" text="Baja">
      <formula>NOT(ISERROR(SEARCH("Baja",H55)))</formula>
    </cfRule>
    <cfRule type="containsText" dxfId="20" priority="84" operator="containsText" text="Media">
      <formula>NOT(ISERROR(SEARCH("Media",H55)))</formula>
    </cfRule>
    <cfRule type="containsText" dxfId="19" priority="85" operator="containsText" text="Alta">
      <formula>NOT(ISERROR(SEARCH("Alta",H55)))</formula>
    </cfRule>
    <cfRule type="containsText" dxfId="18" priority="87" operator="containsText" text="Muy Alta">
      <formula>NOT(ISERROR(SEARCH("Muy Alta",H55)))</formula>
    </cfRule>
  </conditionalFormatting>
  <conditionalFormatting sqref="I55:I59">
    <cfRule type="containsText" dxfId="17" priority="78" operator="containsText" text="Catastrófico">
      <formula>NOT(ISERROR(SEARCH("Catastrófico",I55)))</formula>
    </cfRule>
    <cfRule type="containsText" dxfId="16" priority="79" operator="containsText" text="Mayor">
      <formula>NOT(ISERROR(SEARCH("Mayor",I55)))</formula>
    </cfRule>
    <cfRule type="containsText" dxfId="15" priority="80" operator="containsText" text="Menor">
      <formula>NOT(ISERROR(SEARCH("Menor",I55)))</formula>
    </cfRule>
    <cfRule type="containsText" dxfId="14" priority="81" operator="containsText" text="Leve">
      <formula>NOT(ISERROR(SEARCH("Leve",I55)))</formula>
    </cfRule>
    <cfRule type="containsText" dxfId="13" priority="86" operator="containsText" text="Moderado">
      <formula>NOT(ISERROR(SEARCH("Moderado",I55)))</formula>
    </cfRule>
  </conditionalFormatting>
  <conditionalFormatting sqref="K55:K59">
    <cfRule type="containsText" dxfId="12" priority="73" operator="containsText" text="Media">
      <formula>NOT(ISERROR(SEARCH("Media",K55)))</formula>
    </cfRule>
  </conditionalFormatting>
  <conditionalFormatting sqref="L55:L59">
    <cfRule type="containsText" dxfId="11" priority="72" operator="containsText" text="Moderado">
      <formula>NOT(ISERROR(SEARCH("Moderado",L55)))</formula>
    </cfRule>
  </conditionalFormatting>
  <conditionalFormatting sqref="J55:J59">
    <cfRule type="containsText" dxfId="10" priority="71" operator="containsText" text="Moderado">
      <formula>NOT(ISERROR(SEARCH("Moderado",J55)))</formula>
    </cfRule>
  </conditionalFormatting>
  <conditionalFormatting sqref="J55:J59">
    <cfRule type="containsText" dxfId="9" priority="69" operator="containsText" text="Bajo">
      <formula>NOT(ISERROR(SEARCH("Bajo",J55)))</formula>
    </cfRule>
    <cfRule type="containsText" dxfId="8" priority="70" operator="containsText" text="Extremo">
      <formula>NOT(ISERROR(SEARCH("Extremo",J55)))</formula>
    </cfRule>
  </conditionalFormatting>
  <conditionalFormatting sqref="K55:K59">
    <cfRule type="containsText" dxfId="7" priority="67" operator="containsText" text="Baja">
      <formula>NOT(ISERROR(SEARCH("Baja",K55)))</formula>
    </cfRule>
    <cfRule type="containsText" dxfId="6" priority="68" operator="containsText" text="Muy Baja">
      <formula>NOT(ISERROR(SEARCH("Muy Baja",K55)))</formula>
    </cfRule>
  </conditionalFormatting>
  <conditionalFormatting sqref="K55:K59">
    <cfRule type="containsText" dxfId="5" priority="65" operator="containsText" text="Muy Alta">
      <formula>NOT(ISERROR(SEARCH("Muy Alta",K55)))</formula>
    </cfRule>
    <cfRule type="containsText" dxfId="4" priority="66" operator="containsText" text="Alta">
      <formula>NOT(ISERROR(SEARCH("Alta",K55)))</formula>
    </cfRule>
  </conditionalFormatting>
  <conditionalFormatting sqref="L55:L59">
    <cfRule type="containsText" dxfId="3" priority="61" operator="containsText" text="Catastrófico">
      <formula>NOT(ISERROR(SEARCH("Catastrófico",L55)))</formula>
    </cfRule>
    <cfRule type="containsText" dxfId="2" priority="62" operator="containsText" text="Mayor">
      <formula>NOT(ISERROR(SEARCH("Mayor",L55)))</formula>
    </cfRule>
    <cfRule type="containsText" dxfId="1" priority="63" operator="containsText" text="Menor">
      <formula>NOT(ISERROR(SEARCH("Menor",L55)))</formula>
    </cfRule>
    <cfRule type="containsText" dxfId="0" priority="64" operator="containsText" text="Leve">
      <formula>NOT(ISERROR(SEARCH("Leve",L55)))</formula>
    </cfRule>
  </conditionalFormatting>
  <dataValidations disablePrompts="1" count="7">
    <dataValidation allowBlank="1" showInputMessage="1" showErrorMessage="1" prompt="Seleccionar el tipo de riesgo teniendo en cuenta que  factor organizaconal afecta. Ver explicacion en hoja " sqref="E8" xr:uid="{00000000-0002-0000-0F00-000000000000}"/>
    <dataValidation allowBlank="1" showInputMessage="1" showErrorMessage="1" prompt="Registrar qué factor  que ocasina el riesgo: un facot identtficado el contexto._x000a_O  personas, recursos, estilo de direccion , factores externos, , codiciones ambientales" sqref="F8:G8" xr:uid="{00000000-0002-0000-0F00-000001000000}"/>
    <dataValidation allowBlank="1" showInputMessage="1" showErrorMessage="1" prompt="Que tan factible es que materialize el riesgo?" sqref="H8" xr:uid="{00000000-0002-0000-0F00-000002000000}"/>
    <dataValidation allowBlank="1" showInputMessage="1" showErrorMessage="1" prompt="El grado de afectación puede ser " sqref="I8" xr:uid="{00000000-0002-0000-0F00-000003000000}"/>
    <dataValidation allowBlank="1" showInputMessage="1" showErrorMessage="1" prompt="Describir las actividades que se van a desarrollar para el proyecto" sqref="O7" xr:uid="{00000000-0002-0000-0F00-000004000000}"/>
    <dataValidation allowBlank="1" showInputMessage="1" showErrorMessage="1" prompt="Seleccionar si el responsable es el responsable de las acciones es el nivel central" sqref="P7:P8" xr:uid="{00000000-0002-0000-0F00-000005000000}"/>
    <dataValidation allowBlank="1" showInputMessage="1" showErrorMessage="1" prompt="seleccionar si el responsable de ejecutar las acciones es el nivel central" sqref="Q8" xr:uid="{00000000-0002-0000-0F00-000006000000}"/>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16</vt:i4>
      </vt:variant>
    </vt:vector>
  </HeadingPairs>
  <TitlesOfParts>
    <vt:vector size="16" baseType="lpstr">
      <vt:lpstr>Presentacion </vt:lpstr>
      <vt:lpstr>Contexto</vt:lpstr>
      <vt:lpstr>Estrategias</vt:lpstr>
      <vt:lpstr>Mapa Final</vt:lpstr>
      <vt:lpstr>Instructivo</vt:lpstr>
      <vt:lpstr>Clasificación Riesgo</vt:lpstr>
      <vt:lpstr>Tabla probabilidad</vt:lpstr>
      <vt:lpstr>Tabla Impacto</vt:lpstr>
      <vt:lpstr>Tabla Valoración de Controles</vt:lpstr>
      <vt:lpstr>Matriz de Calor</vt:lpstr>
      <vt:lpstr>Hoja1</vt:lpstr>
      <vt:lpstr>LISTA</vt:lpstr>
      <vt:lpstr>Seguimiento 1 Trimestre</vt:lpstr>
      <vt:lpstr>Seguimiento 2 Trimestre</vt:lpstr>
      <vt:lpstr>Seguimiento 3 Trimestre </vt:lpstr>
      <vt:lpstr>Seguimiento 4 Trimestre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User</cp:lastModifiedBy>
  <cp:revision/>
  <dcterms:created xsi:type="dcterms:W3CDTF">2021-04-16T16:11:31Z</dcterms:created>
  <dcterms:modified xsi:type="dcterms:W3CDTF">2022-09-12T21:54:19Z</dcterms:modified>
  <cp:category/>
  <cp:contentStatus/>
</cp:coreProperties>
</file>